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punmiya/Documents/IAQS/Basics of Excel/Financial maths/"/>
    </mc:Choice>
  </mc:AlternateContent>
  <xr:revisionPtr revIDLastSave="0" documentId="13_ncr:1_{69F25424-DE93-2D41-B831-48A31C6FF8DC}" xr6:coauthVersionLast="47" xr6:coauthVersionMax="47" xr10:uidLastSave="{00000000-0000-0000-0000-000000000000}"/>
  <bookViews>
    <workbookView xWindow="0" yWindow="500" windowWidth="27640" windowHeight="15440" activeTab="2" xr2:uid="{B1231DC4-5A3D-484C-BB5E-FFC01AAC0852}"/>
  </bookViews>
  <sheets>
    <sheet name="Q1" sheetId="1" r:id="rId1"/>
    <sheet name="Q2" sheetId="2" r:id="rId2"/>
    <sheet name="Q3" sheetId="3" r:id="rId3"/>
    <sheet name="Q4" sheetId="4" r:id="rId4"/>
    <sheet name="Q5" sheetId="5" r:id="rId5"/>
  </sheets>
  <definedNames>
    <definedName name="_xlchart.v1.0" hidden="1">'Q3'!$L$6</definedName>
    <definedName name="_xlchart.v1.1" hidden="1">'Q3'!$L$7:$L$22</definedName>
    <definedName name="_xlchart.v1.2" hidden="1">'Q3'!$M$6</definedName>
    <definedName name="_xlchart.v1.3" hidden="1">'Q3'!$M$7:$M$22</definedName>
    <definedName name="_xlchart.v2.4" hidden="1">'Q3'!$L$6</definedName>
    <definedName name="_xlchart.v2.5" hidden="1">'Q3'!$L$7:$L$22</definedName>
    <definedName name="_xlchart.v2.6" hidden="1">'Q3'!$M$6</definedName>
    <definedName name="_xlchart.v2.7" hidden="1">'Q3'!$M$7:$M$22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3" l="1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7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8" i="3"/>
  <c r="M7" i="3"/>
  <c r="H16" i="3"/>
  <c r="G16" i="3"/>
  <c r="G17" i="3" s="1"/>
  <c r="G18" i="3" s="1"/>
  <c r="F16" i="3"/>
  <c r="T11" i="2"/>
  <c r="T10" i="2"/>
  <c r="T9" i="2"/>
  <c r="T8" i="2"/>
  <c r="T7" i="2"/>
  <c r="I9" i="2"/>
  <c r="J9" i="2"/>
  <c r="K9" i="2"/>
  <c r="L9" i="2"/>
  <c r="M9" i="2"/>
  <c r="I10" i="2"/>
  <c r="J10" i="2"/>
  <c r="L10" i="2" s="1"/>
  <c r="K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M8" i="2"/>
  <c r="L8" i="2"/>
  <c r="K8" i="2"/>
  <c r="J8" i="2"/>
  <c r="I8" i="2"/>
  <c r="M7" i="2"/>
  <c r="L7" i="2"/>
  <c r="K7" i="2"/>
  <c r="D15" i="2"/>
  <c r="J7" i="2"/>
  <c r="I7" i="2"/>
  <c r="D14" i="2"/>
  <c r="D13" i="2"/>
  <c r="D12" i="2"/>
  <c r="D10" i="1"/>
  <c r="D11" i="1"/>
  <c r="D12" i="1"/>
  <c r="D13" i="1"/>
  <c r="D9" i="1"/>
  <c r="D8" i="1"/>
  <c r="F5" i="1"/>
  <c r="F11" i="1" s="1"/>
  <c r="G11" i="1" s="1"/>
  <c r="R6" i="5"/>
  <c r="S10" i="5"/>
  <c r="T10" i="5"/>
  <c r="W10" i="5"/>
  <c r="Z10" i="5" s="1"/>
  <c r="Y10" i="5"/>
  <c r="AA10" i="5" s="1"/>
  <c r="Q11" i="5"/>
  <c r="S11" i="5" s="1"/>
  <c r="T11" i="5" s="1"/>
  <c r="V11" i="5"/>
  <c r="W11" i="5"/>
  <c r="Z11" i="5" s="1"/>
  <c r="Y11" i="5"/>
  <c r="Q12" i="5"/>
  <c r="S12" i="5" s="1"/>
  <c r="T12" i="5" s="1"/>
  <c r="R12" i="5"/>
  <c r="V12" i="5"/>
  <c r="V13" i="5" s="1"/>
  <c r="W12" i="5"/>
  <c r="Z12" i="5" s="1"/>
  <c r="X12" i="5"/>
  <c r="Y12" i="5"/>
  <c r="AA12" i="5" s="1"/>
  <c r="R13" i="5"/>
  <c r="X13" i="5"/>
  <c r="Y13" i="5" s="1"/>
  <c r="R14" i="5"/>
  <c r="I4" i="5"/>
  <c r="L11" i="5" s="1"/>
  <c r="J13" i="5"/>
  <c r="J14" i="5"/>
  <c r="J15" i="5"/>
  <c r="J16" i="5"/>
  <c r="J17" i="5"/>
  <c r="J18" i="5"/>
  <c r="J19" i="5"/>
  <c r="J12" i="5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11" i="5"/>
  <c r="F11" i="5" s="1"/>
  <c r="F4" i="5"/>
  <c r="D6" i="5" s="1"/>
  <c r="K17" i="5" s="1"/>
  <c r="D7" i="4"/>
  <c r="G12" i="4" s="1"/>
  <c r="H12" i="4" s="1"/>
  <c r="F18" i="4"/>
  <c r="F19" i="4"/>
  <c r="F20" i="4"/>
  <c r="F21" i="4"/>
  <c r="F22" i="4"/>
  <c r="F23" i="4"/>
  <c r="F24" i="4"/>
  <c r="F25" i="4"/>
  <c r="F26" i="4"/>
  <c r="F27" i="4"/>
  <c r="F28" i="4"/>
  <c r="F17" i="4"/>
  <c r="F10" i="4"/>
  <c r="F11" i="4"/>
  <c r="F12" i="4"/>
  <c r="F13" i="4"/>
  <c r="F14" i="4"/>
  <c r="F15" i="4"/>
  <c r="F16" i="4"/>
  <c r="F9" i="4"/>
  <c r="E11" i="4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10" i="4"/>
  <c r="E18" i="3"/>
  <c r="E19" i="3" s="1"/>
  <c r="E17" i="3"/>
  <c r="F13" i="3"/>
  <c r="D13" i="3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8" i="2"/>
  <c r="F9" i="2"/>
  <c r="G9" i="2" s="1"/>
  <c r="F10" i="2" s="1"/>
  <c r="G10" i="2" s="1"/>
  <c r="F11" i="2" s="1"/>
  <c r="G11" i="2" s="1"/>
  <c r="F12" i="2" s="1"/>
  <c r="G12" i="2" s="1"/>
  <c r="F13" i="2" s="1"/>
  <c r="G13" i="2" s="1"/>
  <c r="F14" i="2" s="1"/>
  <c r="G14" i="2" s="1"/>
  <c r="F15" i="2" s="1"/>
  <c r="G15" i="2" s="1"/>
  <c r="F16" i="2" s="1"/>
  <c r="G16" i="2" s="1"/>
  <c r="F17" i="2" s="1"/>
  <c r="G17" i="2" s="1"/>
  <c r="F18" i="2" s="1"/>
  <c r="G18" i="2" s="1"/>
  <c r="F19" i="2" s="1"/>
  <c r="G19" i="2" s="1"/>
  <c r="F20" i="2" s="1"/>
  <c r="G20" i="2" s="1"/>
  <c r="F21" i="2" s="1"/>
  <c r="G21" i="2" s="1"/>
  <c r="F22" i="2" s="1"/>
  <c r="G22" i="2" s="1"/>
  <c r="F23" i="2" s="1"/>
  <c r="G23" i="2" s="1"/>
  <c r="F24" i="2" s="1"/>
  <c r="G24" i="2" s="1"/>
  <c r="F25" i="2" s="1"/>
  <c r="G25" i="2" s="1"/>
  <c r="F26" i="2" s="1"/>
  <c r="G26" i="2" s="1"/>
  <c r="G8" i="2"/>
  <c r="F8" i="2"/>
  <c r="I16" i="3" l="1"/>
  <c r="J16" i="3" s="1"/>
  <c r="F17" i="3" s="1"/>
  <c r="H17" i="3" s="1"/>
  <c r="I17" i="3" s="1"/>
  <c r="J17" i="3" s="1"/>
  <c r="F18" i="3" s="1"/>
  <c r="H18" i="3" s="1"/>
  <c r="I18" i="3" s="1"/>
  <c r="J18" i="3" s="1"/>
  <c r="F19" i="3" s="1"/>
  <c r="H19" i="3" s="1"/>
  <c r="G19" i="3"/>
  <c r="M10" i="2"/>
  <c r="I11" i="2" s="1"/>
  <c r="F10" i="1"/>
  <c r="G10" i="1" s="1"/>
  <c r="F8" i="1"/>
  <c r="G8" i="1" s="1"/>
  <c r="F12" i="1"/>
  <c r="G12" i="1" s="1"/>
  <c r="F9" i="1"/>
  <c r="G9" i="1" s="1"/>
  <c r="F13" i="1"/>
  <c r="G13" i="1" s="1"/>
  <c r="O19" i="5"/>
  <c r="L18" i="5"/>
  <c r="L17" i="5"/>
  <c r="L16" i="5"/>
  <c r="L15" i="5"/>
  <c r="L14" i="5"/>
  <c r="M17" i="5"/>
  <c r="K16" i="5"/>
  <c r="M16" i="5" s="1"/>
  <c r="K15" i="5"/>
  <c r="K12" i="5"/>
  <c r="K19" i="5"/>
  <c r="L13" i="5"/>
  <c r="K14" i="5"/>
  <c r="K13" i="5"/>
  <c r="M13" i="5" s="1"/>
  <c r="K11" i="5"/>
  <c r="M11" i="5" s="1"/>
  <c r="K18" i="5"/>
  <c r="M18" i="5" s="1"/>
  <c r="L10" i="5"/>
  <c r="L12" i="5"/>
  <c r="L19" i="5"/>
  <c r="W13" i="5"/>
  <c r="Z13" i="5" s="1"/>
  <c r="V14" i="5"/>
  <c r="AA13" i="5"/>
  <c r="AA11" i="5"/>
  <c r="R15" i="5"/>
  <c r="X14" i="5"/>
  <c r="Q13" i="5"/>
  <c r="G24" i="4"/>
  <c r="H24" i="4" s="1"/>
  <c r="G23" i="4"/>
  <c r="H23" i="4" s="1"/>
  <c r="G19" i="4"/>
  <c r="H19" i="4" s="1"/>
  <c r="G27" i="4"/>
  <c r="H27" i="4" s="1"/>
  <c r="G15" i="4"/>
  <c r="H15" i="4" s="1"/>
  <c r="G16" i="4"/>
  <c r="H16" i="4" s="1"/>
  <c r="G11" i="4"/>
  <c r="H11" i="4" s="1"/>
  <c r="G26" i="4"/>
  <c r="H26" i="4" s="1"/>
  <c r="G18" i="4"/>
  <c r="H18" i="4" s="1"/>
  <c r="G10" i="4"/>
  <c r="H10" i="4" s="1"/>
  <c r="G25" i="4"/>
  <c r="H25" i="4" s="1"/>
  <c r="G17" i="4"/>
  <c r="H17" i="4" s="1"/>
  <c r="G22" i="4"/>
  <c r="H22" i="4" s="1"/>
  <c r="G9" i="4"/>
  <c r="H9" i="4" s="1"/>
  <c r="G21" i="4"/>
  <c r="H21" i="4" s="1"/>
  <c r="G13" i="4"/>
  <c r="H13" i="4" s="1"/>
  <c r="G14" i="4"/>
  <c r="H14" i="4" s="1"/>
  <c r="G28" i="4"/>
  <c r="H28" i="4" s="1"/>
  <c r="G20" i="4"/>
  <c r="H20" i="4" s="1"/>
  <c r="E20" i="3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D12" i="5"/>
  <c r="D13" i="5" s="1"/>
  <c r="H11" i="5"/>
  <c r="I11" i="5" s="1"/>
  <c r="C11" i="5"/>
  <c r="I10" i="5"/>
  <c r="E10" i="5"/>
  <c r="F10" i="5" s="1"/>
  <c r="F26" i="5" s="1"/>
  <c r="K10" i="5"/>
  <c r="I19" i="3" l="1"/>
  <c r="J19" i="3" s="1"/>
  <c r="F20" i="3" s="1"/>
  <c r="G20" i="3"/>
  <c r="K11" i="2"/>
  <c r="L11" i="2" s="1"/>
  <c r="M11" i="2" s="1"/>
  <c r="I12" i="2" s="1"/>
  <c r="G14" i="1"/>
  <c r="M15" i="5"/>
  <c r="M14" i="5"/>
  <c r="M10" i="5"/>
  <c r="M12" i="5"/>
  <c r="M19" i="5"/>
  <c r="Y14" i="5"/>
  <c r="X15" i="5"/>
  <c r="R16" i="5"/>
  <c r="W14" i="5"/>
  <c r="Z14" i="5" s="1"/>
  <c r="V15" i="5"/>
  <c r="S13" i="5"/>
  <c r="T13" i="5" s="1"/>
  <c r="Q14" i="5"/>
  <c r="H30" i="4"/>
  <c r="H32" i="4" s="1"/>
  <c r="D14" i="5"/>
  <c r="C12" i="5"/>
  <c r="H12" i="5"/>
  <c r="G21" i="3" l="1"/>
  <c r="H20" i="3"/>
  <c r="I20" i="3" s="1"/>
  <c r="J20" i="3" s="1"/>
  <c r="F21" i="3" s="1"/>
  <c r="K12" i="2"/>
  <c r="L12" i="2" s="1"/>
  <c r="M12" i="2"/>
  <c r="I13" i="2" s="1"/>
  <c r="O26" i="5"/>
  <c r="F28" i="5" s="1"/>
  <c r="S14" i="5"/>
  <c r="T14" i="5" s="1"/>
  <c r="Q15" i="5"/>
  <c r="W15" i="5"/>
  <c r="Z15" i="5" s="1"/>
  <c r="V16" i="5"/>
  <c r="R17" i="5"/>
  <c r="Y15" i="5"/>
  <c r="X16" i="5"/>
  <c r="AA14" i="5"/>
  <c r="D15" i="5"/>
  <c r="I12" i="5"/>
  <c r="H13" i="5"/>
  <c r="C13" i="5"/>
  <c r="H21" i="3" l="1"/>
  <c r="G22" i="3"/>
  <c r="I21" i="3"/>
  <c r="J21" i="3" s="1"/>
  <c r="F22" i="3" s="1"/>
  <c r="K13" i="2"/>
  <c r="L13" i="2" s="1"/>
  <c r="M13" i="2" s="1"/>
  <c r="I14" i="2" s="1"/>
  <c r="AA15" i="5"/>
  <c r="R18" i="5"/>
  <c r="S15" i="5"/>
  <c r="T15" i="5" s="1"/>
  <c r="Q16" i="5"/>
  <c r="V17" i="5"/>
  <c r="W16" i="5"/>
  <c r="Z16" i="5" s="1"/>
  <c r="Y16" i="5"/>
  <c r="AA16" i="5" s="1"/>
  <c r="X17" i="5"/>
  <c r="C14" i="5"/>
  <c r="H14" i="5"/>
  <c r="I13" i="5"/>
  <c r="D16" i="5"/>
  <c r="H22" i="3" l="1"/>
  <c r="I22" i="3" s="1"/>
  <c r="J22" i="3" s="1"/>
  <c r="F23" i="3" s="1"/>
  <c r="G23" i="3"/>
  <c r="K14" i="2"/>
  <c r="L14" i="2" s="1"/>
  <c r="M14" i="2"/>
  <c r="I15" i="2" s="1"/>
  <c r="W17" i="5"/>
  <c r="Z17" i="5" s="1"/>
  <c r="V18" i="5"/>
  <c r="S16" i="5"/>
  <c r="T16" i="5" s="1"/>
  <c r="Q17" i="5"/>
  <c r="R19" i="5"/>
  <c r="Y17" i="5"/>
  <c r="AA17" i="5" s="1"/>
  <c r="X18" i="5"/>
  <c r="D17" i="5"/>
  <c r="I14" i="5"/>
  <c r="H15" i="5"/>
  <c r="C15" i="5"/>
  <c r="H23" i="3" l="1"/>
  <c r="I23" i="3"/>
  <c r="J23" i="3" s="1"/>
  <c r="F24" i="3" s="1"/>
  <c r="G24" i="3"/>
  <c r="K15" i="2"/>
  <c r="L15" i="2" s="1"/>
  <c r="M15" i="2"/>
  <c r="I16" i="2" s="1"/>
  <c r="R20" i="5"/>
  <c r="S17" i="5"/>
  <c r="T17" i="5" s="1"/>
  <c r="Q18" i="5"/>
  <c r="W18" i="5"/>
  <c r="Z18" i="5" s="1"/>
  <c r="V19" i="5"/>
  <c r="Y18" i="5"/>
  <c r="AA18" i="5" s="1"/>
  <c r="X19" i="5"/>
  <c r="Y19" i="5" s="1"/>
  <c r="C16" i="5"/>
  <c r="D18" i="5"/>
  <c r="H16" i="5"/>
  <c r="I15" i="5"/>
  <c r="H24" i="3" l="1"/>
  <c r="I24" i="3" s="1"/>
  <c r="J24" i="3" s="1"/>
  <c r="F25" i="3" s="1"/>
  <c r="G25" i="3"/>
  <c r="K16" i="2"/>
  <c r="L16" i="2" s="1"/>
  <c r="M16" i="2"/>
  <c r="I17" i="2" s="1"/>
  <c r="W19" i="5"/>
  <c r="Z19" i="5" s="1"/>
  <c r="AA19" i="5" s="1"/>
  <c r="AC19" i="5"/>
  <c r="S18" i="5"/>
  <c r="T18" i="5" s="1"/>
  <c r="Q19" i="5"/>
  <c r="R21" i="5"/>
  <c r="D19" i="5"/>
  <c r="C17" i="5"/>
  <c r="I16" i="5"/>
  <c r="H17" i="5"/>
  <c r="H25" i="3" l="1"/>
  <c r="I25" i="3" s="1"/>
  <c r="J25" i="3" s="1"/>
  <c r="F26" i="3" s="1"/>
  <c r="G26" i="3"/>
  <c r="K17" i="2"/>
  <c r="L17" i="2" s="1"/>
  <c r="M17" i="2"/>
  <c r="I18" i="2" s="1"/>
  <c r="R22" i="5"/>
  <c r="Q20" i="5"/>
  <c r="S19" i="5"/>
  <c r="T19" i="5" s="1"/>
  <c r="AC26" i="5"/>
  <c r="C18" i="5"/>
  <c r="D20" i="5"/>
  <c r="H18" i="5"/>
  <c r="I17" i="5"/>
  <c r="H26" i="3" l="1"/>
  <c r="I26" i="3"/>
  <c r="J26" i="3" s="1"/>
  <c r="F27" i="3" s="1"/>
  <c r="G27" i="3"/>
  <c r="K18" i="2"/>
  <c r="L18" i="2" s="1"/>
  <c r="M18" i="2"/>
  <c r="I19" i="2" s="1"/>
  <c r="S20" i="5"/>
  <c r="T20" i="5" s="1"/>
  <c r="Q21" i="5"/>
  <c r="D21" i="5"/>
  <c r="I18" i="5"/>
  <c r="H19" i="5"/>
  <c r="C19" i="5"/>
  <c r="H27" i="3" l="1"/>
  <c r="I27" i="3"/>
  <c r="J27" i="3" s="1"/>
  <c r="G28" i="3"/>
  <c r="K19" i="2"/>
  <c r="L19" i="2" s="1"/>
  <c r="M19" i="2" s="1"/>
  <c r="I20" i="2" s="1"/>
  <c r="Q22" i="5"/>
  <c r="S22" i="5" s="1"/>
  <c r="T22" i="5" s="1"/>
  <c r="T26" i="5" s="1"/>
  <c r="T28" i="5" s="1"/>
  <c r="S21" i="5"/>
  <c r="T21" i="5" s="1"/>
  <c r="C20" i="5"/>
  <c r="I19" i="5"/>
  <c r="D22" i="5"/>
  <c r="F28" i="3" l="1"/>
  <c r="G29" i="3"/>
  <c r="K20" i="2"/>
  <c r="L20" i="2" s="1"/>
  <c r="M20" i="2" s="1"/>
  <c r="I21" i="2" s="1"/>
  <c r="C21" i="5"/>
  <c r="H28" i="3" l="1"/>
  <c r="I28" i="3" s="1"/>
  <c r="J28" i="3"/>
  <c r="F29" i="3" s="1"/>
  <c r="G30" i="3"/>
  <c r="K21" i="2"/>
  <c r="L21" i="2" s="1"/>
  <c r="M21" i="2" s="1"/>
  <c r="I22" i="2" s="1"/>
  <c r="C22" i="5"/>
  <c r="G31" i="3" l="1"/>
  <c r="H29" i="3"/>
  <c r="I29" i="3" s="1"/>
  <c r="J29" i="3"/>
  <c r="F30" i="3" s="1"/>
  <c r="K22" i="2"/>
  <c r="L22" i="2" s="1"/>
  <c r="M22" i="2"/>
  <c r="I23" i="2" s="1"/>
  <c r="H30" i="3" l="1"/>
  <c r="I30" i="3" s="1"/>
  <c r="J30" i="3" s="1"/>
  <c r="F31" i="3" s="1"/>
  <c r="G32" i="3"/>
  <c r="K23" i="2"/>
  <c r="L23" i="2" s="1"/>
  <c r="M23" i="2"/>
  <c r="I24" i="2" s="1"/>
  <c r="W8" i="3"/>
  <c r="W7" i="3"/>
  <c r="H31" i="3" l="1"/>
  <c r="I31" i="3" s="1"/>
  <c r="J31" i="3" s="1"/>
  <c r="F32" i="3" s="1"/>
  <c r="G33" i="3"/>
  <c r="K24" i="2"/>
  <c r="L24" i="2" s="1"/>
  <c r="M24" i="2" s="1"/>
  <c r="I25" i="2" s="1"/>
  <c r="H6" i="4"/>
  <c r="H32" i="3" l="1"/>
  <c r="I32" i="3" s="1"/>
  <c r="J32" i="3"/>
  <c r="F33" i="3" s="1"/>
  <c r="G34" i="3"/>
  <c r="K25" i="2"/>
  <c r="L25" i="2" s="1"/>
  <c r="M25" i="2"/>
  <c r="I26" i="2" s="1"/>
  <c r="W9" i="3"/>
  <c r="G35" i="3" l="1"/>
  <c r="H33" i="3"/>
  <c r="I33" i="3" s="1"/>
  <c r="J33" i="3" s="1"/>
  <c r="F34" i="3" s="1"/>
  <c r="K26" i="2"/>
  <c r="L26" i="2" s="1"/>
  <c r="M26" i="2" s="1"/>
  <c r="W10" i="3"/>
  <c r="H34" i="3" l="1"/>
  <c r="I34" i="3" s="1"/>
  <c r="J34" i="3" s="1"/>
  <c r="F35" i="3" s="1"/>
  <c r="G36" i="3"/>
  <c r="W11" i="3"/>
  <c r="H35" i="3" l="1"/>
  <c r="I35" i="3" s="1"/>
  <c r="J35" i="3" s="1"/>
  <c r="F36" i="3" s="1"/>
  <c r="G37" i="3"/>
  <c r="W12" i="3"/>
  <c r="H36" i="3" l="1"/>
  <c r="I36" i="3" s="1"/>
  <c r="J36" i="3" s="1"/>
  <c r="F37" i="3" s="1"/>
  <c r="G38" i="3"/>
  <c r="W13" i="3"/>
  <c r="H37" i="3" l="1"/>
  <c r="I37" i="3" s="1"/>
  <c r="J37" i="3" s="1"/>
  <c r="F38" i="3" s="1"/>
  <c r="G39" i="3"/>
  <c r="W14" i="3"/>
  <c r="H38" i="3" l="1"/>
  <c r="I38" i="3" s="1"/>
  <c r="J38" i="3" s="1"/>
  <c r="F39" i="3" s="1"/>
  <c r="G40" i="3"/>
  <c r="W15" i="3"/>
  <c r="H39" i="3" l="1"/>
  <c r="I39" i="3" s="1"/>
  <c r="J39" i="3" s="1"/>
  <c r="G41" i="3"/>
  <c r="W16" i="3"/>
  <c r="G42" i="3" l="1"/>
  <c r="F40" i="3"/>
  <c r="W17" i="3"/>
  <c r="H40" i="3" l="1"/>
  <c r="I40" i="3" s="1"/>
  <c r="J40" i="3"/>
  <c r="F41" i="3" s="1"/>
  <c r="G43" i="3"/>
  <c r="W18" i="3"/>
  <c r="G44" i="3" l="1"/>
  <c r="H41" i="3"/>
  <c r="I41" i="3" s="1"/>
  <c r="J41" i="3"/>
  <c r="F42" i="3" s="1"/>
  <c r="W19" i="3"/>
  <c r="H42" i="3" l="1"/>
  <c r="I42" i="3" s="1"/>
  <c r="J42" i="3" s="1"/>
  <c r="F43" i="3" s="1"/>
  <c r="G45" i="3"/>
  <c r="W20" i="3"/>
  <c r="H43" i="3" l="1"/>
  <c r="I43" i="3" s="1"/>
  <c r="J43" i="3"/>
  <c r="F44" i="3" s="1"/>
  <c r="G46" i="3"/>
  <c r="W21" i="3"/>
  <c r="G47" i="3" l="1"/>
  <c r="H44" i="3"/>
  <c r="I44" i="3" s="1"/>
  <c r="J44" i="3" s="1"/>
  <c r="F45" i="3" s="1"/>
  <c r="W22" i="3"/>
  <c r="G48" i="3" l="1"/>
  <c r="H45" i="3"/>
  <c r="I45" i="3" s="1"/>
  <c r="J45" i="3" s="1"/>
  <c r="F46" i="3" s="1"/>
  <c r="W23" i="3"/>
  <c r="H46" i="3" l="1"/>
  <c r="I46" i="3" s="1"/>
  <c r="J46" i="3" s="1"/>
  <c r="F47" i="3" s="1"/>
  <c r="G49" i="3"/>
  <c r="W24" i="3"/>
  <c r="H47" i="3" l="1"/>
  <c r="I47" i="3" s="1"/>
  <c r="J47" i="3" s="1"/>
  <c r="F48" i="3" s="1"/>
  <c r="G50" i="3"/>
  <c r="W25" i="3"/>
  <c r="H48" i="3" l="1"/>
  <c r="I48" i="3" s="1"/>
  <c r="J48" i="3" s="1"/>
  <c r="F49" i="3" s="1"/>
  <c r="G51" i="3"/>
  <c r="W26" i="3"/>
  <c r="H49" i="3" l="1"/>
  <c r="I49" i="3" s="1"/>
  <c r="J49" i="3" s="1"/>
  <c r="F50" i="3" s="1"/>
  <c r="G52" i="3"/>
  <c r="W27" i="3"/>
  <c r="H50" i="3" l="1"/>
  <c r="I50" i="3" s="1"/>
  <c r="J50" i="3" s="1"/>
  <c r="F51" i="3" s="1"/>
  <c r="G53" i="3"/>
  <c r="W28" i="3"/>
  <c r="H51" i="3" l="1"/>
  <c r="I51" i="3" s="1"/>
  <c r="J51" i="3" s="1"/>
  <c r="G54" i="3"/>
  <c r="W29" i="3"/>
  <c r="F52" i="3" l="1"/>
  <c r="G55" i="3"/>
  <c r="W30" i="3"/>
  <c r="G56" i="3" l="1"/>
  <c r="H52" i="3"/>
  <c r="I52" i="3" s="1"/>
  <c r="J52" i="3"/>
  <c r="F53" i="3" s="1"/>
  <c r="W31" i="3"/>
  <c r="H53" i="3" l="1"/>
  <c r="I53" i="3" s="1"/>
  <c r="J53" i="3" s="1"/>
  <c r="F54" i="3" s="1"/>
  <c r="G57" i="3"/>
  <c r="W32" i="3"/>
  <c r="G58" i="3" l="1"/>
  <c r="H54" i="3"/>
  <c r="I54" i="3" s="1"/>
  <c r="J54" i="3" s="1"/>
  <c r="F55" i="3" s="1"/>
  <c r="W33" i="3"/>
  <c r="H55" i="3" l="1"/>
  <c r="I55" i="3" s="1"/>
  <c r="J55" i="3" s="1"/>
  <c r="F56" i="3" s="1"/>
  <c r="G59" i="3"/>
  <c r="W34" i="3"/>
  <c r="G60" i="3" l="1"/>
  <c r="H56" i="3"/>
  <c r="I56" i="3" s="1"/>
  <c r="J56" i="3"/>
  <c r="F57" i="3" s="1"/>
  <c r="W35" i="3"/>
  <c r="H57" i="3" l="1"/>
  <c r="I57" i="3" s="1"/>
  <c r="J57" i="3" s="1"/>
  <c r="F58" i="3" s="1"/>
  <c r="G61" i="3"/>
  <c r="W36" i="3"/>
  <c r="G62" i="3" l="1"/>
  <c r="H58" i="3"/>
  <c r="I58" i="3" s="1"/>
  <c r="J58" i="3" s="1"/>
  <c r="F59" i="3" s="1"/>
  <c r="W37" i="3"/>
  <c r="H59" i="3" l="1"/>
  <c r="I59" i="3" s="1"/>
  <c r="J59" i="3"/>
  <c r="F60" i="3" s="1"/>
  <c r="G63" i="3"/>
  <c r="W38" i="3"/>
  <c r="G64" i="3" l="1"/>
  <c r="H60" i="3"/>
  <c r="I60" i="3" s="1"/>
  <c r="J60" i="3"/>
  <c r="F61" i="3" s="1"/>
  <c r="W39" i="3"/>
  <c r="H61" i="3" l="1"/>
  <c r="I61" i="3" s="1"/>
  <c r="J61" i="3" s="1"/>
  <c r="F62" i="3" s="1"/>
  <c r="G65" i="3"/>
  <c r="W40" i="3"/>
  <c r="H62" i="3" l="1"/>
  <c r="I62" i="3" s="1"/>
  <c r="J62" i="3" s="1"/>
  <c r="F63" i="3" s="1"/>
  <c r="G66" i="3"/>
  <c r="W41" i="3"/>
  <c r="G67" i="3" l="1"/>
  <c r="H63" i="3"/>
  <c r="I63" i="3" s="1"/>
  <c r="J63" i="3" s="1"/>
  <c r="W42" i="3"/>
  <c r="F64" i="3" l="1"/>
  <c r="G68" i="3"/>
  <c r="W43" i="3"/>
  <c r="G69" i="3" l="1"/>
  <c r="H64" i="3"/>
  <c r="I64" i="3" s="1"/>
  <c r="J64" i="3" s="1"/>
  <c r="F65" i="3" s="1"/>
  <c r="W44" i="3"/>
  <c r="H65" i="3" l="1"/>
  <c r="I65" i="3" s="1"/>
  <c r="J65" i="3" s="1"/>
  <c r="F66" i="3" s="1"/>
  <c r="G70" i="3"/>
  <c r="W45" i="3"/>
  <c r="H66" i="3" l="1"/>
  <c r="I66" i="3" s="1"/>
  <c r="J66" i="3" s="1"/>
  <c r="F67" i="3" s="1"/>
  <c r="G71" i="3"/>
  <c r="W46" i="3"/>
  <c r="H67" i="3" l="1"/>
  <c r="I67" i="3" s="1"/>
  <c r="J67" i="3" s="1"/>
  <c r="F68" i="3" s="1"/>
  <c r="G72" i="3"/>
  <c r="W47" i="3"/>
  <c r="H68" i="3" l="1"/>
  <c r="I68" i="3" s="1"/>
  <c r="J68" i="3"/>
  <c r="F69" i="3" s="1"/>
  <c r="G73" i="3"/>
  <c r="W48" i="3"/>
  <c r="G74" i="3" l="1"/>
  <c r="H69" i="3"/>
  <c r="I69" i="3" s="1"/>
  <c r="J69" i="3" s="1"/>
  <c r="F70" i="3" s="1"/>
  <c r="W49" i="3"/>
  <c r="H70" i="3" l="1"/>
  <c r="I70" i="3" s="1"/>
  <c r="J70" i="3" s="1"/>
  <c r="F71" i="3" s="1"/>
  <c r="G75" i="3"/>
  <c r="W50" i="3"/>
  <c r="H71" i="3" l="1"/>
  <c r="I71" i="3" s="1"/>
  <c r="J71" i="3" s="1"/>
  <c r="F72" i="3" s="1"/>
  <c r="G76" i="3"/>
  <c r="W51" i="3"/>
  <c r="H72" i="3" l="1"/>
  <c r="I72" i="3" s="1"/>
  <c r="J72" i="3"/>
  <c r="F73" i="3" s="1"/>
  <c r="G77" i="3"/>
  <c r="W52" i="3"/>
  <c r="G78" i="3" l="1"/>
  <c r="H73" i="3"/>
  <c r="I73" i="3" s="1"/>
  <c r="J73" i="3"/>
  <c r="F74" i="3" s="1"/>
  <c r="W53" i="3"/>
  <c r="H74" i="3" l="1"/>
  <c r="I74" i="3" s="1"/>
  <c r="J74" i="3" s="1"/>
  <c r="F75" i="3" s="1"/>
  <c r="G79" i="3"/>
  <c r="W54" i="3"/>
  <c r="H75" i="3" l="1"/>
  <c r="I75" i="3" s="1"/>
  <c r="J75" i="3"/>
  <c r="G80" i="3"/>
  <c r="W55" i="3"/>
  <c r="F76" i="3" l="1"/>
  <c r="G81" i="3"/>
  <c r="W56" i="3"/>
  <c r="G82" i="3" l="1"/>
  <c r="H76" i="3"/>
  <c r="I76" i="3" s="1"/>
  <c r="J76" i="3"/>
  <c r="F77" i="3" s="1"/>
  <c r="W57" i="3"/>
  <c r="H77" i="3" l="1"/>
  <c r="I77" i="3" s="1"/>
  <c r="J77" i="3"/>
  <c r="F78" i="3" s="1"/>
  <c r="G83" i="3"/>
  <c r="W58" i="3"/>
  <c r="G84" i="3" l="1"/>
  <c r="H78" i="3"/>
  <c r="I78" i="3" s="1"/>
  <c r="J78" i="3" s="1"/>
  <c r="F79" i="3" s="1"/>
  <c r="W59" i="3"/>
  <c r="H79" i="3" l="1"/>
  <c r="I79" i="3" s="1"/>
  <c r="J79" i="3" s="1"/>
  <c r="F80" i="3" s="1"/>
  <c r="G85" i="3"/>
  <c r="W60" i="3"/>
  <c r="H80" i="3" l="1"/>
  <c r="I80" i="3" s="1"/>
  <c r="J80" i="3"/>
  <c r="F81" i="3" s="1"/>
  <c r="G86" i="3"/>
  <c r="W61" i="3"/>
  <c r="H81" i="3" l="1"/>
  <c r="I81" i="3" s="1"/>
  <c r="J81" i="3" s="1"/>
  <c r="F82" i="3" s="1"/>
  <c r="G87" i="3"/>
  <c r="W62" i="3"/>
  <c r="H82" i="3" l="1"/>
  <c r="I82" i="3" s="1"/>
  <c r="J82" i="3" s="1"/>
  <c r="F83" i="3" s="1"/>
  <c r="G88" i="3"/>
  <c r="W63" i="3"/>
  <c r="H83" i="3" l="1"/>
  <c r="I83" i="3" s="1"/>
  <c r="J83" i="3" s="1"/>
  <c r="F84" i="3" s="1"/>
  <c r="G89" i="3"/>
  <c r="W64" i="3"/>
  <c r="H84" i="3" l="1"/>
  <c r="I84" i="3" s="1"/>
  <c r="J84" i="3" s="1"/>
  <c r="F85" i="3" s="1"/>
  <c r="G90" i="3"/>
  <c r="W65" i="3"/>
  <c r="H85" i="3" l="1"/>
  <c r="I85" i="3" s="1"/>
  <c r="J85" i="3" s="1"/>
  <c r="F86" i="3" s="1"/>
  <c r="G91" i="3"/>
  <c r="W66" i="3"/>
  <c r="H86" i="3" l="1"/>
  <c r="I86" i="3" s="1"/>
  <c r="J86" i="3" s="1"/>
  <c r="F87" i="3" s="1"/>
  <c r="G92" i="3"/>
  <c r="W67" i="3"/>
  <c r="H87" i="3" l="1"/>
  <c r="I87" i="3" s="1"/>
  <c r="J87" i="3"/>
  <c r="G93" i="3"/>
  <c r="W68" i="3"/>
  <c r="G94" i="3" l="1"/>
  <c r="F88" i="3"/>
  <c r="W69" i="3"/>
  <c r="H88" i="3" l="1"/>
  <c r="I88" i="3" s="1"/>
  <c r="J88" i="3" s="1"/>
  <c r="F89" i="3" s="1"/>
  <c r="G95" i="3"/>
  <c r="W70" i="3"/>
  <c r="G96" i="3" l="1"/>
  <c r="H89" i="3"/>
  <c r="I89" i="3" s="1"/>
  <c r="J89" i="3"/>
  <c r="F90" i="3" s="1"/>
  <c r="W71" i="3"/>
  <c r="G97" i="3" l="1"/>
  <c r="H90" i="3"/>
  <c r="I90" i="3" s="1"/>
  <c r="J90" i="3" s="1"/>
  <c r="F91" i="3" s="1"/>
  <c r="W72" i="3"/>
  <c r="H91" i="3" l="1"/>
  <c r="I91" i="3" s="1"/>
  <c r="J91" i="3" s="1"/>
  <c r="F92" i="3" s="1"/>
  <c r="G98" i="3"/>
  <c r="W73" i="3"/>
  <c r="G99" i="3" l="1"/>
  <c r="H92" i="3"/>
  <c r="I92" i="3" s="1"/>
  <c r="J92" i="3"/>
  <c r="F93" i="3" s="1"/>
  <c r="W74" i="3"/>
  <c r="H93" i="3" l="1"/>
  <c r="I93" i="3" s="1"/>
  <c r="J93" i="3"/>
  <c r="F94" i="3" s="1"/>
  <c r="G100" i="3"/>
  <c r="W75" i="3"/>
  <c r="H94" i="3" l="1"/>
  <c r="I94" i="3" s="1"/>
  <c r="J94" i="3" s="1"/>
  <c r="F95" i="3" s="1"/>
  <c r="G101" i="3"/>
  <c r="W76" i="3"/>
  <c r="H95" i="3" l="1"/>
  <c r="I95" i="3" s="1"/>
  <c r="J95" i="3" s="1"/>
  <c r="F96" i="3" s="1"/>
  <c r="G102" i="3"/>
  <c r="W77" i="3"/>
  <c r="H96" i="3" l="1"/>
  <c r="I96" i="3" s="1"/>
  <c r="J96" i="3" s="1"/>
  <c r="F97" i="3" s="1"/>
  <c r="G103" i="3"/>
  <c r="W78" i="3"/>
  <c r="H97" i="3" l="1"/>
  <c r="I97" i="3" s="1"/>
  <c r="J97" i="3" s="1"/>
  <c r="F98" i="3" s="1"/>
  <c r="G104" i="3"/>
  <c r="W79" i="3"/>
  <c r="H98" i="3" l="1"/>
  <c r="I98" i="3" s="1"/>
  <c r="J98" i="3" s="1"/>
  <c r="F99" i="3" s="1"/>
  <c r="G105" i="3"/>
  <c r="W80" i="3"/>
  <c r="H99" i="3" l="1"/>
  <c r="I99" i="3" s="1"/>
  <c r="J99" i="3"/>
  <c r="G106" i="3"/>
  <c r="W81" i="3"/>
  <c r="G107" i="3" l="1"/>
  <c r="F100" i="3"/>
  <c r="W82" i="3"/>
  <c r="H100" i="3" l="1"/>
  <c r="I100" i="3" s="1"/>
  <c r="J100" i="3"/>
  <c r="F101" i="3" s="1"/>
  <c r="G108" i="3"/>
  <c r="W83" i="3"/>
  <c r="H101" i="3" l="1"/>
  <c r="I101" i="3" s="1"/>
  <c r="J101" i="3" s="1"/>
  <c r="F102" i="3" s="1"/>
  <c r="G109" i="3"/>
  <c r="W84" i="3"/>
  <c r="H102" i="3" l="1"/>
  <c r="I102" i="3" s="1"/>
  <c r="J102" i="3" s="1"/>
  <c r="F103" i="3" s="1"/>
  <c r="G110" i="3"/>
  <c r="W85" i="3"/>
  <c r="H103" i="3" l="1"/>
  <c r="I103" i="3" s="1"/>
  <c r="J103" i="3" s="1"/>
  <c r="F104" i="3" s="1"/>
  <c r="G111" i="3"/>
  <c r="W86" i="3"/>
  <c r="G112" i="3" l="1"/>
  <c r="H104" i="3"/>
  <c r="I104" i="3" s="1"/>
  <c r="J104" i="3"/>
  <c r="F105" i="3" s="1"/>
  <c r="W87" i="3"/>
  <c r="H105" i="3" l="1"/>
  <c r="I105" i="3" s="1"/>
  <c r="J105" i="3" s="1"/>
  <c r="F106" i="3" s="1"/>
  <c r="G113" i="3"/>
  <c r="W88" i="3"/>
  <c r="H106" i="3" l="1"/>
  <c r="I106" i="3" s="1"/>
  <c r="J106" i="3" s="1"/>
  <c r="F107" i="3" s="1"/>
  <c r="G114" i="3"/>
  <c r="W89" i="3"/>
  <c r="G115" i="3" l="1"/>
  <c r="H107" i="3"/>
  <c r="I107" i="3" s="1"/>
  <c r="J107" i="3"/>
  <c r="F108" i="3" s="1"/>
  <c r="W90" i="3"/>
  <c r="H108" i="3" l="1"/>
  <c r="I108" i="3" s="1"/>
  <c r="J108" i="3" s="1"/>
  <c r="F109" i="3" s="1"/>
  <c r="G116" i="3"/>
  <c r="W91" i="3"/>
  <c r="H109" i="3" l="1"/>
  <c r="I109" i="3" s="1"/>
  <c r="J109" i="3"/>
  <c r="F110" i="3" s="1"/>
  <c r="G117" i="3"/>
  <c r="W92" i="3"/>
  <c r="G118" i="3" l="1"/>
  <c r="H110" i="3"/>
  <c r="I110" i="3" s="1"/>
  <c r="J110" i="3" s="1"/>
  <c r="F111" i="3" s="1"/>
  <c r="W93" i="3"/>
  <c r="H111" i="3" l="1"/>
  <c r="I111" i="3" s="1"/>
  <c r="J111" i="3" s="1"/>
  <c r="G119" i="3"/>
  <c r="W94" i="3"/>
  <c r="F112" i="3" l="1"/>
  <c r="G120" i="3"/>
  <c r="W95" i="3"/>
  <c r="G121" i="3" l="1"/>
  <c r="H112" i="3"/>
  <c r="I112" i="3" s="1"/>
  <c r="J112" i="3" s="1"/>
  <c r="F113" i="3" s="1"/>
  <c r="W96" i="3"/>
  <c r="H113" i="3" l="1"/>
  <c r="I113" i="3" s="1"/>
  <c r="J113" i="3" s="1"/>
  <c r="F114" i="3" s="1"/>
  <c r="G122" i="3"/>
  <c r="W97" i="3"/>
  <c r="H114" i="3" l="1"/>
  <c r="I114" i="3" s="1"/>
  <c r="J114" i="3" s="1"/>
  <c r="F115" i="3" s="1"/>
  <c r="G123" i="3"/>
  <c r="W98" i="3"/>
  <c r="H115" i="3" l="1"/>
  <c r="I115" i="3" s="1"/>
  <c r="J115" i="3" s="1"/>
  <c r="F116" i="3" s="1"/>
  <c r="G124" i="3"/>
  <c r="W99" i="3"/>
  <c r="H116" i="3" l="1"/>
  <c r="I116" i="3" s="1"/>
  <c r="J116" i="3"/>
  <c r="F117" i="3" s="1"/>
  <c r="G125" i="3"/>
  <c r="W100" i="3"/>
  <c r="G126" i="3" l="1"/>
  <c r="H117" i="3"/>
  <c r="I117" i="3" s="1"/>
  <c r="J117" i="3"/>
  <c r="F118" i="3" s="1"/>
  <c r="W101" i="3"/>
  <c r="H118" i="3" l="1"/>
  <c r="I118" i="3" s="1"/>
  <c r="J118" i="3" s="1"/>
  <c r="F119" i="3" s="1"/>
  <c r="G127" i="3"/>
  <c r="W102" i="3"/>
  <c r="H119" i="3" l="1"/>
  <c r="I119" i="3" s="1"/>
  <c r="J119" i="3"/>
  <c r="F120" i="3" s="1"/>
  <c r="G128" i="3"/>
  <c r="W103" i="3"/>
  <c r="G129" i="3" l="1"/>
  <c r="H120" i="3"/>
  <c r="I120" i="3" s="1"/>
  <c r="J120" i="3" s="1"/>
  <c r="F121" i="3" s="1"/>
  <c r="W104" i="3"/>
  <c r="H121" i="3" l="1"/>
  <c r="I121" i="3" s="1"/>
  <c r="J121" i="3"/>
  <c r="F122" i="3" s="1"/>
  <c r="G130" i="3"/>
  <c r="W105" i="3"/>
  <c r="G131" i="3" l="1"/>
  <c r="H122" i="3"/>
  <c r="I122" i="3" s="1"/>
  <c r="J122" i="3" s="1"/>
  <c r="F123" i="3" s="1"/>
  <c r="W106" i="3"/>
  <c r="H123" i="3" l="1"/>
  <c r="I123" i="3" s="1"/>
  <c r="J123" i="3"/>
  <c r="G132" i="3"/>
  <c r="W107" i="3"/>
  <c r="G133" i="3" l="1"/>
  <c r="F124" i="3"/>
  <c r="W108" i="3"/>
  <c r="G134" i="3" l="1"/>
  <c r="H124" i="3"/>
  <c r="I124" i="3" s="1"/>
  <c r="J124" i="3"/>
  <c r="F125" i="3" s="1"/>
  <c r="W109" i="3"/>
  <c r="H125" i="3" l="1"/>
  <c r="I125" i="3" s="1"/>
  <c r="J125" i="3" s="1"/>
  <c r="F126" i="3" s="1"/>
  <c r="G135" i="3"/>
  <c r="W110" i="3"/>
  <c r="H126" i="3" l="1"/>
  <c r="I126" i="3" s="1"/>
  <c r="J126" i="3" s="1"/>
  <c r="F127" i="3" s="1"/>
  <c r="G136" i="3"/>
  <c r="W111" i="3"/>
  <c r="H127" i="3" l="1"/>
  <c r="I127" i="3" s="1"/>
  <c r="J127" i="3" s="1"/>
  <c r="F128" i="3" s="1"/>
  <c r="G137" i="3"/>
  <c r="W112" i="3"/>
  <c r="G138" i="3" l="1"/>
  <c r="H128" i="3"/>
  <c r="I128" i="3" s="1"/>
  <c r="J128" i="3"/>
  <c r="F129" i="3" s="1"/>
  <c r="W113" i="3"/>
  <c r="H129" i="3" l="1"/>
  <c r="I129" i="3" s="1"/>
  <c r="J129" i="3" s="1"/>
  <c r="F130" i="3" s="1"/>
  <c r="G139" i="3"/>
  <c r="W114" i="3"/>
  <c r="H130" i="3" l="1"/>
  <c r="I130" i="3" s="1"/>
  <c r="J130" i="3" s="1"/>
  <c r="F131" i="3" s="1"/>
  <c r="G140" i="3"/>
  <c r="W115" i="3"/>
  <c r="H131" i="3" l="1"/>
  <c r="I131" i="3" s="1"/>
  <c r="J131" i="3"/>
  <c r="F132" i="3" s="1"/>
  <c r="G141" i="3"/>
  <c r="W116" i="3"/>
  <c r="G142" i="3" l="1"/>
  <c r="H132" i="3"/>
  <c r="I132" i="3" s="1"/>
  <c r="J132" i="3"/>
  <c r="F133" i="3" s="1"/>
  <c r="W117" i="3"/>
  <c r="H133" i="3" l="1"/>
  <c r="I133" i="3" s="1"/>
  <c r="J133" i="3"/>
  <c r="F134" i="3" s="1"/>
  <c r="G143" i="3"/>
  <c r="W118" i="3"/>
  <c r="G144" i="3" l="1"/>
  <c r="H134" i="3"/>
  <c r="I134" i="3" s="1"/>
  <c r="J134" i="3" s="1"/>
  <c r="F135" i="3" s="1"/>
  <c r="W119" i="3"/>
  <c r="H135" i="3" l="1"/>
  <c r="I135" i="3" s="1"/>
  <c r="J135" i="3" s="1"/>
  <c r="G145" i="3"/>
  <c r="W120" i="3"/>
  <c r="F136" i="3" l="1"/>
  <c r="G146" i="3"/>
  <c r="W121" i="3"/>
  <c r="G147" i="3" l="1"/>
  <c r="H136" i="3"/>
  <c r="I136" i="3" s="1"/>
  <c r="J136" i="3"/>
  <c r="F137" i="3" s="1"/>
  <c r="W122" i="3"/>
  <c r="H137" i="3" l="1"/>
  <c r="I137" i="3" s="1"/>
  <c r="J137" i="3" s="1"/>
  <c r="F138" i="3" s="1"/>
  <c r="G148" i="3"/>
  <c r="W123" i="3"/>
  <c r="G149" i="3" l="1"/>
  <c r="H138" i="3"/>
  <c r="I138" i="3" s="1"/>
  <c r="J138" i="3" s="1"/>
  <c r="F139" i="3" s="1"/>
  <c r="W124" i="3"/>
  <c r="H139" i="3" l="1"/>
  <c r="I139" i="3" s="1"/>
  <c r="J139" i="3" s="1"/>
  <c r="F140" i="3" s="1"/>
  <c r="G150" i="3"/>
  <c r="W125" i="3"/>
  <c r="H140" i="3" l="1"/>
  <c r="I140" i="3" s="1"/>
  <c r="J140" i="3"/>
  <c r="F141" i="3" s="1"/>
  <c r="G151" i="3"/>
  <c r="W126" i="3"/>
  <c r="G152" i="3" l="1"/>
  <c r="H141" i="3"/>
  <c r="I141" i="3" s="1"/>
  <c r="J141" i="3"/>
  <c r="F142" i="3" s="1"/>
  <c r="W127" i="3"/>
  <c r="H142" i="3" l="1"/>
  <c r="I142" i="3" s="1"/>
  <c r="J142" i="3" s="1"/>
  <c r="F143" i="3" s="1"/>
  <c r="G153" i="3"/>
  <c r="W128" i="3"/>
  <c r="H143" i="3" l="1"/>
  <c r="I143" i="3" s="1"/>
  <c r="J143" i="3" s="1"/>
  <c r="F144" i="3" s="1"/>
  <c r="G154" i="3"/>
  <c r="W129" i="3"/>
  <c r="H144" i="3" l="1"/>
  <c r="I144" i="3" s="1"/>
  <c r="J144" i="3"/>
  <c r="F145" i="3" s="1"/>
  <c r="G155" i="3"/>
  <c r="W130" i="3"/>
  <c r="G156" i="3" l="1"/>
  <c r="H145" i="3"/>
  <c r="I145" i="3" s="1"/>
  <c r="J145" i="3" s="1"/>
  <c r="F146" i="3" s="1"/>
  <c r="W131" i="3"/>
  <c r="H146" i="3" l="1"/>
  <c r="I146" i="3" s="1"/>
  <c r="J146" i="3" s="1"/>
  <c r="F147" i="3" s="1"/>
  <c r="G157" i="3"/>
  <c r="W132" i="3"/>
  <c r="H147" i="3" l="1"/>
  <c r="I147" i="3" s="1"/>
  <c r="J147" i="3"/>
  <c r="G158" i="3"/>
  <c r="W133" i="3"/>
  <c r="G159" i="3" l="1"/>
  <c r="F148" i="3"/>
  <c r="W134" i="3"/>
  <c r="H148" i="3" l="1"/>
  <c r="I148" i="3" s="1"/>
  <c r="J148" i="3" s="1"/>
  <c r="F149" i="3" s="1"/>
  <c r="G160" i="3"/>
  <c r="W135" i="3"/>
  <c r="G161" i="3" l="1"/>
  <c r="H149" i="3"/>
  <c r="I149" i="3" s="1"/>
  <c r="J149" i="3" s="1"/>
  <c r="F150" i="3" s="1"/>
  <c r="W136" i="3"/>
  <c r="H150" i="3" l="1"/>
  <c r="I150" i="3" s="1"/>
  <c r="J150" i="3" s="1"/>
  <c r="F151" i="3" s="1"/>
  <c r="G162" i="3"/>
  <c r="W137" i="3"/>
  <c r="H151" i="3" l="1"/>
  <c r="I151" i="3" s="1"/>
  <c r="J151" i="3"/>
  <c r="F152" i="3" s="1"/>
  <c r="G163" i="3"/>
  <c r="W138" i="3"/>
  <c r="G164" i="3" l="1"/>
  <c r="H152" i="3"/>
  <c r="I152" i="3" s="1"/>
  <c r="J152" i="3"/>
  <c r="F153" i="3" s="1"/>
  <c r="W139" i="3"/>
  <c r="H153" i="3" l="1"/>
  <c r="I153" i="3" s="1"/>
  <c r="J153" i="3" s="1"/>
  <c r="F154" i="3" s="1"/>
  <c r="G165" i="3"/>
  <c r="W140" i="3"/>
  <c r="H154" i="3" l="1"/>
  <c r="I154" i="3" s="1"/>
  <c r="J154" i="3"/>
  <c r="F155" i="3" s="1"/>
  <c r="G166" i="3"/>
  <c r="W141" i="3"/>
  <c r="G167" i="3" l="1"/>
  <c r="H155" i="3"/>
  <c r="I155" i="3" s="1"/>
  <c r="J155" i="3" s="1"/>
  <c r="F156" i="3" s="1"/>
  <c r="W142" i="3"/>
  <c r="H156" i="3" l="1"/>
  <c r="I156" i="3" s="1"/>
  <c r="J156" i="3" s="1"/>
  <c r="F157" i="3" s="1"/>
  <c r="G168" i="3"/>
  <c r="W143" i="3"/>
  <c r="H157" i="3" l="1"/>
  <c r="I157" i="3" s="1"/>
  <c r="J157" i="3"/>
  <c r="F158" i="3" s="1"/>
  <c r="G169" i="3"/>
  <c r="W144" i="3"/>
  <c r="G170" i="3" l="1"/>
  <c r="H158" i="3"/>
  <c r="I158" i="3" s="1"/>
  <c r="J158" i="3"/>
  <c r="F159" i="3" s="1"/>
  <c r="W145" i="3"/>
  <c r="H159" i="3" l="1"/>
  <c r="I159" i="3" s="1"/>
  <c r="J159" i="3"/>
  <c r="G171" i="3"/>
  <c r="W146" i="3"/>
  <c r="G172" i="3" l="1"/>
  <c r="F160" i="3"/>
  <c r="W147" i="3"/>
  <c r="H160" i="3" l="1"/>
  <c r="I160" i="3" s="1"/>
  <c r="J160" i="3" s="1"/>
  <c r="F161" i="3" s="1"/>
  <c r="G173" i="3"/>
  <c r="W148" i="3"/>
  <c r="H161" i="3" l="1"/>
  <c r="I161" i="3" s="1"/>
  <c r="J161" i="3" s="1"/>
  <c r="F162" i="3" s="1"/>
  <c r="G174" i="3"/>
  <c r="W149" i="3"/>
  <c r="H162" i="3" l="1"/>
  <c r="I162" i="3" s="1"/>
  <c r="J162" i="3" s="1"/>
  <c r="F163" i="3" s="1"/>
  <c r="G175" i="3"/>
  <c r="W150" i="3"/>
  <c r="G176" i="3" l="1"/>
  <c r="H163" i="3"/>
  <c r="I163" i="3" s="1"/>
  <c r="J163" i="3" s="1"/>
  <c r="F164" i="3" s="1"/>
  <c r="W151" i="3"/>
  <c r="H164" i="3" l="1"/>
  <c r="I164" i="3" s="1"/>
  <c r="J164" i="3" s="1"/>
  <c r="F165" i="3" s="1"/>
  <c r="G177" i="3"/>
  <c r="W152" i="3"/>
  <c r="H165" i="3" l="1"/>
  <c r="I165" i="3" s="1"/>
  <c r="J165" i="3"/>
  <c r="F166" i="3" s="1"/>
  <c r="G178" i="3"/>
  <c r="W153" i="3"/>
  <c r="G179" i="3" l="1"/>
  <c r="H166" i="3"/>
  <c r="I166" i="3" s="1"/>
  <c r="J166" i="3"/>
  <c r="F167" i="3" s="1"/>
  <c r="W154" i="3"/>
  <c r="H167" i="3" l="1"/>
  <c r="I167" i="3" s="1"/>
  <c r="J167" i="3" s="1"/>
  <c r="F168" i="3" s="1"/>
  <c r="G180" i="3"/>
  <c r="W155" i="3"/>
  <c r="H168" i="3" l="1"/>
  <c r="I168" i="3" s="1"/>
  <c r="J168" i="3" s="1"/>
  <c r="F169" i="3" s="1"/>
  <c r="G181" i="3"/>
  <c r="W156" i="3"/>
  <c r="H169" i="3" l="1"/>
  <c r="I169" i="3" s="1"/>
  <c r="J169" i="3" s="1"/>
  <c r="F170" i="3" s="1"/>
  <c r="G182" i="3"/>
  <c r="W157" i="3"/>
  <c r="G183" i="3" l="1"/>
  <c r="H170" i="3"/>
  <c r="I170" i="3" s="1"/>
  <c r="J170" i="3"/>
  <c r="F171" i="3" s="1"/>
  <c r="W158" i="3"/>
  <c r="H171" i="3" l="1"/>
  <c r="I171" i="3" s="1"/>
  <c r="J171" i="3"/>
  <c r="G184" i="3"/>
  <c r="W159" i="3"/>
  <c r="G185" i="3" l="1"/>
  <c r="F172" i="3"/>
  <c r="W160" i="3"/>
  <c r="H172" i="3" l="1"/>
  <c r="I172" i="3" s="1"/>
  <c r="J172" i="3" s="1"/>
  <c r="F173" i="3" s="1"/>
  <c r="G186" i="3"/>
  <c r="W161" i="3"/>
  <c r="H173" i="3" l="1"/>
  <c r="I173" i="3" s="1"/>
  <c r="J173" i="3" s="1"/>
  <c r="F174" i="3" s="1"/>
  <c r="G187" i="3"/>
  <c r="W162" i="3"/>
  <c r="G188" i="3" l="1"/>
  <c r="H174" i="3"/>
  <c r="I174" i="3" s="1"/>
  <c r="J174" i="3" s="1"/>
  <c r="F175" i="3" s="1"/>
  <c r="W163" i="3"/>
  <c r="H175" i="3" l="1"/>
  <c r="I175" i="3" s="1"/>
  <c r="J175" i="3" s="1"/>
  <c r="F176" i="3" s="1"/>
  <c r="G189" i="3"/>
  <c r="W164" i="3"/>
  <c r="H176" i="3" l="1"/>
  <c r="I176" i="3" s="1"/>
  <c r="J176" i="3" s="1"/>
  <c r="F177" i="3" s="1"/>
  <c r="G190" i="3"/>
  <c r="W165" i="3"/>
  <c r="H177" i="3" l="1"/>
  <c r="I177" i="3" s="1"/>
  <c r="J177" i="3" s="1"/>
  <c r="F178" i="3" s="1"/>
  <c r="G191" i="3"/>
  <c r="W166" i="3"/>
  <c r="G192" i="3" l="1"/>
  <c r="H178" i="3"/>
  <c r="I178" i="3" s="1"/>
  <c r="J178" i="3"/>
  <c r="F179" i="3" s="1"/>
  <c r="W167" i="3"/>
  <c r="H179" i="3" l="1"/>
  <c r="I179" i="3" s="1"/>
  <c r="J179" i="3" s="1"/>
  <c r="F180" i="3" s="1"/>
  <c r="G193" i="3"/>
  <c r="W168" i="3"/>
  <c r="H180" i="3" l="1"/>
  <c r="I180" i="3" s="1"/>
  <c r="J180" i="3" s="1"/>
  <c r="F181" i="3" s="1"/>
  <c r="G194" i="3"/>
  <c r="W169" i="3"/>
  <c r="H181" i="3" l="1"/>
  <c r="I181" i="3" s="1"/>
  <c r="J181" i="3"/>
  <c r="F182" i="3" s="1"/>
  <c r="G195" i="3"/>
  <c r="W170" i="3"/>
  <c r="H182" i="3" l="1"/>
  <c r="I182" i="3" s="1"/>
  <c r="J182" i="3" s="1"/>
  <c r="F183" i="3" s="1"/>
  <c r="W171" i="3"/>
  <c r="H183" i="3" l="1"/>
  <c r="I183" i="3" s="1"/>
  <c r="J183" i="3"/>
  <c r="W172" i="3"/>
  <c r="F184" i="3" l="1"/>
  <c r="W173" i="3"/>
  <c r="H184" i="3" l="1"/>
  <c r="I184" i="3" s="1"/>
  <c r="J184" i="3" s="1"/>
  <c r="F185" i="3" s="1"/>
  <c r="W174" i="3"/>
  <c r="H185" i="3" l="1"/>
  <c r="I185" i="3" s="1"/>
  <c r="J185" i="3"/>
  <c r="F186" i="3" s="1"/>
  <c r="W175" i="3"/>
  <c r="H186" i="3" l="1"/>
  <c r="I186" i="3" s="1"/>
  <c r="J186" i="3" s="1"/>
  <c r="F187" i="3" s="1"/>
  <c r="W176" i="3"/>
  <c r="H187" i="3" l="1"/>
  <c r="I187" i="3" s="1"/>
  <c r="J187" i="3" s="1"/>
  <c r="F188" i="3" s="1"/>
  <c r="W177" i="3"/>
  <c r="H188" i="3" l="1"/>
  <c r="I188" i="3" s="1"/>
  <c r="J188" i="3"/>
  <c r="F189" i="3" s="1"/>
  <c r="W178" i="3"/>
  <c r="H189" i="3" l="1"/>
  <c r="I189" i="3" s="1"/>
  <c r="J189" i="3" s="1"/>
  <c r="F190" i="3" s="1"/>
  <c r="W179" i="3"/>
  <c r="H190" i="3" l="1"/>
  <c r="I190" i="3" s="1"/>
  <c r="J190" i="3"/>
  <c r="F191" i="3" s="1"/>
  <c r="W180" i="3"/>
  <c r="H191" i="3" l="1"/>
  <c r="I191" i="3" s="1"/>
  <c r="J191" i="3" s="1"/>
  <c r="F192" i="3" s="1"/>
  <c r="W181" i="3"/>
  <c r="H192" i="3" l="1"/>
  <c r="I192" i="3" s="1"/>
  <c r="J192" i="3" s="1"/>
  <c r="F193" i="3" s="1"/>
  <c r="W182" i="3"/>
  <c r="H193" i="3" l="1"/>
  <c r="I193" i="3" s="1"/>
  <c r="J193" i="3" s="1"/>
  <c r="F194" i="3" s="1"/>
  <c r="W183" i="3"/>
  <c r="H194" i="3" l="1"/>
  <c r="I194" i="3" s="1"/>
  <c r="J194" i="3"/>
  <c r="F195" i="3" s="1"/>
  <c r="W184" i="3"/>
  <c r="H195" i="3" l="1"/>
  <c r="I195" i="3" s="1"/>
  <c r="J195" i="3" s="1"/>
  <c r="I5" i="3" s="1"/>
  <c r="W185" i="3"/>
  <c r="W186" i="3" l="1"/>
  <c r="Y18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Lewis</author>
  </authors>
  <commentList>
    <comment ref="D7" authorId="0" shapeId="0" xr:uid="{29419833-A7FC-8844-92BA-8904A8A8BFCB}">
      <text>
        <r>
          <rPr>
            <sz val="10"/>
            <color rgb="FF000000"/>
            <rFont val="Calibri"/>
            <family val="2"/>
          </rPr>
          <t>To calculate the time in days since the initial investment, we subtract the date of the initial investment from the date of the cashflow.</t>
        </r>
      </text>
    </comment>
    <comment ref="E7" authorId="0" shapeId="0" xr:uid="{86C687D6-2B18-CB49-B0F4-16148EF28823}">
      <text>
        <r>
          <rPr>
            <sz val="10"/>
            <color indexed="81"/>
            <rFont val="Calibri"/>
            <family val="2"/>
            <scheme val="minor"/>
          </rPr>
          <t xml:space="preserve">We have entered the first cashflow as a negative amount as it represents a payment </t>
        </r>
        <r>
          <rPr>
            <i/>
            <sz val="10"/>
            <color indexed="81"/>
            <rFont val="Calibri"/>
            <family val="2"/>
            <scheme val="minor"/>
          </rPr>
          <t>by</t>
        </r>
        <r>
          <rPr>
            <sz val="10"/>
            <color indexed="81"/>
            <rFont val="Calibri"/>
            <family val="2"/>
            <scheme val="minor"/>
          </rPr>
          <t xml:space="preserve"> the investor.  The other cashflows are shown as positive amounts as they represent payments </t>
        </r>
        <r>
          <rPr>
            <i/>
            <sz val="10"/>
            <color indexed="81"/>
            <rFont val="Calibri"/>
            <family val="2"/>
            <scheme val="minor"/>
          </rPr>
          <t>to</t>
        </r>
        <r>
          <rPr>
            <sz val="10"/>
            <color indexed="81"/>
            <rFont val="Calibri"/>
            <family val="2"/>
            <scheme val="minor"/>
          </rPr>
          <t xml:space="preserve"> the investor.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C4CFAC37-C2C2-5F47-814F-816187278C62}">
      <text>
        <r>
          <rPr>
            <sz val="10"/>
            <color rgb="FF000000"/>
            <rFont val="Calibri"/>
            <family val="2"/>
          </rPr>
          <t>The discount factor is (1+i)^(- time in years since investment made).  Since there is no 29 February during the period of investment, 'time in years' is calculated by dividing 'time in days' by 365.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7" authorId="0" shapeId="0" xr:uid="{8F8E7BA5-06EC-2F42-A072-6CBDD411B172}">
      <text>
        <r>
          <rPr>
            <sz val="10"/>
            <color rgb="FF000000"/>
            <rFont val="Calibri"/>
            <family val="2"/>
          </rPr>
          <t>The present value of each cashflow is the amount multiplied by the discount factor.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4" authorId="0" shapeId="0" xr:uid="{1DC18902-1098-234E-B863-01104A46FAB8}">
      <text>
        <r>
          <rPr>
            <sz val="10"/>
            <color rgb="FF000000"/>
            <rFont val="Calibri"/>
            <family val="2"/>
          </rPr>
          <t>We used AutoSum to calculate the total present value.  We then used GoalSeek to set cell E13 equal to 0 by changing the cell named i (cell B3).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AEG User</author>
  </authors>
  <commentList>
    <comment ref="I6" authorId="0" shapeId="0" xr:uid="{31A3EB42-E987-3249-8BFB-3F1CFBFA158F}">
      <text>
        <r>
          <rPr>
            <sz val="10"/>
            <color rgb="FF000000"/>
            <rFont val="Calibri"/>
            <family val="2"/>
          </rPr>
          <t>This is the initial loan amount in the first time period, and the capital o/s at the end of the previous period (from column J) thereafter.</t>
        </r>
      </text>
    </comment>
    <comment ref="K6" authorId="0" shapeId="0" xr:uid="{3D6B9AC5-71F5-1A45-9DC9-FCA6928A2850}">
      <text>
        <r>
          <rPr>
            <sz val="10"/>
            <color indexed="81"/>
            <rFont val="Calibri"/>
            <family val="2"/>
            <scheme val="minor"/>
          </rPr>
          <t xml:space="preserve">To obtain the interest element, we take the capital o/s at the start of the period and multiply by the </t>
        </r>
        <r>
          <rPr>
            <b/>
            <sz val="10"/>
            <color indexed="81"/>
            <rFont val="Calibri"/>
            <family val="2"/>
            <scheme val="minor"/>
          </rPr>
          <t xml:space="preserve">effective </t>
        </r>
        <r>
          <rPr>
            <sz val="10"/>
            <color indexed="81"/>
            <rFont val="Calibri"/>
            <family val="2"/>
            <scheme val="minor"/>
          </rPr>
          <t xml:space="preserve">interest rate for the period, </t>
        </r>
        <r>
          <rPr>
            <i/>
            <sz val="10"/>
            <color indexed="81"/>
            <rFont val="Calibri"/>
            <family val="2"/>
            <scheme val="minor"/>
          </rPr>
          <t>ie</t>
        </r>
        <r>
          <rPr>
            <sz val="10"/>
            <color indexed="81"/>
            <rFont val="Calibri"/>
            <family val="2"/>
            <scheme val="minor"/>
          </rPr>
          <t xml:space="preserve"> i(4)/4 in this case.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6" authorId="0" shapeId="0" xr:uid="{2238C5E3-371A-4249-B610-8E4B1BF922F2}">
      <text>
        <r>
          <rPr>
            <sz val="10"/>
            <color indexed="81"/>
            <rFont val="Calibri"/>
            <family val="2"/>
            <scheme val="minor"/>
          </rPr>
          <t>This is the repayment amount minus the interest element.</t>
        </r>
      </text>
    </comment>
    <comment ref="M6" authorId="0" shapeId="0" xr:uid="{C4299803-B4EC-EB4A-9CB1-A560A775403F}">
      <text>
        <r>
          <rPr>
            <sz val="10"/>
            <color rgb="FF000000"/>
            <rFont val="Calibri"/>
            <family val="2"/>
          </rPr>
          <t>This is the capital o/s at the start of the period minus the capital element.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AEG User</author>
  </authors>
  <commentList>
    <comment ref="F15" authorId="0" shapeId="0" xr:uid="{79D7B571-CFE2-5F41-A432-B783901611FE}">
      <text>
        <r>
          <rPr>
            <sz val="10"/>
            <color rgb="FF000000"/>
            <rFont val="Calibri"/>
            <family val="2"/>
          </rPr>
          <t>This is the initial loan amount in the first time period, and the capital o/s at the end of the previous period (from column J) thereafter.</t>
        </r>
      </text>
    </comment>
    <comment ref="H15" authorId="0" shapeId="0" xr:uid="{35F3B6FC-7AA5-674A-938D-82D631884FBE}">
      <text>
        <r>
          <rPr>
            <sz val="10"/>
            <color rgb="FF000000"/>
            <rFont val="Calibri"/>
            <family val="2"/>
          </rPr>
          <t xml:space="preserve">To obtain the interest element, we take the capital o/s at the start of the period and multiply by the </t>
        </r>
        <r>
          <rPr>
            <b/>
            <sz val="10"/>
            <color rgb="FF000000"/>
            <rFont val="Calibri"/>
            <family val="2"/>
          </rPr>
          <t xml:space="preserve">effective </t>
        </r>
        <r>
          <rPr>
            <sz val="10"/>
            <color rgb="FF000000"/>
            <rFont val="Calibri"/>
            <family val="2"/>
          </rPr>
          <t xml:space="preserve">interest rate for the period, </t>
        </r>
        <r>
          <rPr>
            <i/>
            <sz val="10"/>
            <color rgb="FF000000"/>
            <rFont val="Calibri"/>
            <family val="2"/>
          </rPr>
          <t>ie</t>
        </r>
        <r>
          <rPr>
            <sz val="10"/>
            <color rgb="FF000000"/>
            <rFont val="Calibri"/>
            <family val="2"/>
          </rPr>
          <t xml:space="preserve"> i(4)/4 in this case.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I15" authorId="0" shapeId="0" xr:uid="{5E6B97E9-67A8-BB47-846C-E106A32320D6}">
      <text>
        <r>
          <rPr>
            <sz val="10"/>
            <color rgb="FF000000"/>
            <rFont val="Calibri"/>
            <family val="2"/>
          </rPr>
          <t>This is the repayment amount minus the interest element.</t>
        </r>
      </text>
    </comment>
    <comment ref="J15" authorId="0" shapeId="0" xr:uid="{FE11283B-84AC-8147-B48E-567D23A1754E}">
      <text>
        <r>
          <rPr>
            <sz val="10"/>
            <color rgb="FF000000"/>
            <rFont val="Calibri"/>
            <family val="2"/>
          </rPr>
          <t>This is the capital o/s at the start of the period minus the capital element.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tanya mehta</author>
    <author>AEG User</author>
  </authors>
  <commentList>
    <comment ref="R3" authorId="0" shapeId="0" xr:uid="{6B45340E-D372-9749-BAD0-14687AF482B3}">
      <text>
        <r>
          <rPr>
            <b/>
            <sz val="9"/>
            <color indexed="81"/>
            <rFont val="Tahoma"/>
            <charset val="1"/>
          </rPr>
          <t xml:space="preserve">You can set any value at the beginning
</t>
        </r>
      </text>
    </comment>
    <comment ref="D9" authorId="1" shapeId="0" xr:uid="{9FF99023-97A3-2549-97F4-7D97ADEB17FB}">
      <text>
        <r>
          <rPr>
            <sz val="10"/>
            <color indexed="81"/>
            <rFont val="Calibri"/>
            <family val="2"/>
            <scheme val="minor"/>
          </rPr>
          <t>The outgo is 20,000 initially (</t>
        </r>
        <r>
          <rPr>
            <i/>
            <sz val="10"/>
            <color indexed="81"/>
            <rFont val="Calibri"/>
            <family val="2"/>
            <scheme val="minor"/>
          </rPr>
          <t>ie</t>
        </r>
        <r>
          <rPr>
            <sz val="10"/>
            <color indexed="81"/>
            <rFont val="Calibri"/>
            <family val="2"/>
            <scheme val="minor"/>
          </rPr>
          <t xml:space="preserve"> at time 0) followed by 3,000 at the end of each month for 1 year.</t>
        </r>
      </text>
    </comment>
    <comment ref="J9" authorId="1" shapeId="0" xr:uid="{4D74A763-F9B9-EF4B-B1AA-4D24CA3B5059}">
      <text>
        <r>
          <rPr>
            <sz val="10"/>
            <color rgb="FF000000"/>
            <rFont val="Calibri"/>
            <family val="2"/>
          </rPr>
          <t>No income is received in Year 1 of the project.  Net income of 9,000 is received in Year 2.  Thereafter, the rate of net income in each year is 4% higher than the previous year.</t>
        </r>
      </text>
    </comment>
    <comment ref="K9" authorId="1" shapeId="0" xr:uid="{4035A841-557A-9645-A9AC-8B18038A337C}">
      <text>
        <r>
          <rPr>
            <sz val="10"/>
            <color indexed="81"/>
            <rFont val="Calibri"/>
            <family val="2"/>
            <scheme val="minor"/>
          </rPr>
          <t>This is calculated by multiplying the annual rate of income by the 1-year continuous annuity factor.</t>
        </r>
      </text>
    </comment>
    <comment ref="N9" authorId="1" shapeId="0" xr:uid="{A5613EC8-D973-EA4B-BB07-4AA436C57C5F}">
      <text>
        <r>
          <rPr>
            <sz val="10"/>
            <color indexed="81"/>
            <rFont val="Calibri"/>
            <family val="2"/>
            <scheme val="minor"/>
          </rPr>
          <t>The van is sold for 25,000 ten years after it is purchased (</t>
        </r>
        <r>
          <rPr>
            <i/>
            <sz val="10"/>
            <color indexed="81"/>
            <rFont val="Calibri"/>
            <family val="2"/>
            <scheme val="minor"/>
          </rPr>
          <t>ie</t>
        </r>
        <r>
          <rPr>
            <sz val="10"/>
            <color indexed="81"/>
            <rFont val="Calibri"/>
            <family val="2"/>
            <scheme val="minor"/>
          </rPr>
          <t xml:space="preserve"> at time 10).  The present value of the sale proceeds is then calculated by multiplying 25,000 by v^10.</t>
        </r>
      </text>
    </comment>
    <comment ref="R9" authorId="1" shapeId="0" xr:uid="{19844583-DEA8-EF4B-8D7D-079C978634D3}">
      <text>
        <r>
          <rPr>
            <sz val="10"/>
            <color indexed="81"/>
            <rFont val="Calibri"/>
            <family val="2"/>
            <scheme val="minor"/>
          </rPr>
          <t>The outgo is 20,000 initially (</t>
        </r>
        <r>
          <rPr>
            <i/>
            <sz val="10"/>
            <color indexed="81"/>
            <rFont val="Calibri"/>
            <family val="2"/>
            <scheme val="minor"/>
          </rPr>
          <t>ie</t>
        </r>
        <r>
          <rPr>
            <sz val="10"/>
            <color indexed="81"/>
            <rFont val="Calibri"/>
            <family val="2"/>
            <scheme val="minor"/>
          </rPr>
          <t xml:space="preserve"> at time 0) followed by 3,000 at the end of each month for 1 year.</t>
        </r>
      </text>
    </comment>
    <comment ref="X9" authorId="1" shapeId="0" xr:uid="{72C3708C-D739-A14C-B00D-2E082894EB32}">
      <text>
        <r>
          <rPr>
            <sz val="10"/>
            <color indexed="81"/>
            <rFont val="Calibri"/>
            <family val="2"/>
            <scheme val="minor"/>
          </rPr>
          <t>No income is received in Year 1 of the project.  Net income of 9,000 is received in Year 2.  Thereafter, the rate of net income in each year is 4% higher than the previous year.</t>
        </r>
      </text>
    </comment>
    <comment ref="Y9" authorId="1" shapeId="0" xr:uid="{50FA0DEB-9285-AE40-8C97-B0D6C309A46A}">
      <text>
        <r>
          <rPr>
            <sz val="10"/>
            <color indexed="81"/>
            <rFont val="Calibri"/>
            <family val="2"/>
            <scheme val="minor"/>
          </rPr>
          <t>This is calculated by multiplying the annual rate of income by the 1-year continuous annuity factor.</t>
        </r>
      </text>
    </comment>
    <comment ref="AB9" authorId="1" shapeId="0" xr:uid="{12C34D48-9195-5B40-8C88-7BDF1C5CE39A}">
      <text>
        <r>
          <rPr>
            <sz val="10"/>
            <color indexed="81"/>
            <rFont val="Calibri"/>
            <family val="2"/>
            <scheme val="minor"/>
          </rPr>
          <t>The van is sold for 25,000 ten years after it is purchased (</t>
        </r>
        <r>
          <rPr>
            <i/>
            <sz val="10"/>
            <color indexed="81"/>
            <rFont val="Calibri"/>
            <family val="2"/>
            <scheme val="minor"/>
          </rPr>
          <t>ie</t>
        </r>
        <r>
          <rPr>
            <sz val="10"/>
            <color indexed="81"/>
            <rFont val="Calibri"/>
            <family val="2"/>
            <scheme val="minor"/>
          </rPr>
          <t xml:space="preserve"> at time 10).  The present value of the sale proceeds is then calculated by multiplying 25,000 by v^10.</t>
        </r>
      </text>
    </comment>
    <comment ref="T28" authorId="0" shapeId="0" xr:uid="{840BDCCF-225C-5A41-808F-98A39D5D57EA}">
      <text>
        <r>
          <rPr>
            <b/>
            <sz val="9"/>
            <color indexed="81"/>
            <rFont val="Tahoma"/>
            <charset val="1"/>
          </rPr>
          <t xml:space="preserve">The internal rate of return can be found when the Net Present value is 0. Hence, we use the GoalSeek function - setting cell P1 as the changing cell
</t>
        </r>
      </text>
    </comment>
  </commentList>
</comments>
</file>

<file path=xl/sharedStrings.xml><?xml version="1.0" encoding="utf-8"?>
<sst xmlns="http://schemas.openxmlformats.org/spreadsheetml/2006/main" count="119" uniqueCount="75">
  <si>
    <t>Effective annual interest</t>
  </si>
  <si>
    <t>i</t>
  </si>
  <si>
    <t>Date</t>
  </si>
  <si>
    <t>Time in days since investment made</t>
  </si>
  <si>
    <t>Cashflow</t>
  </si>
  <si>
    <t>Discount factor</t>
  </si>
  <si>
    <t>PV</t>
  </si>
  <si>
    <t>Total PV</t>
  </si>
  <si>
    <t>Repayment</t>
  </si>
  <si>
    <t>(i)</t>
  </si>
  <si>
    <t>(ii)</t>
  </si>
  <si>
    <t>(iii)</t>
  </si>
  <si>
    <t>Time at start of period</t>
  </si>
  <si>
    <t>Time at end of period</t>
  </si>
  <si>
    <t>Repayment number</t>
  </si>
  <si>
    <t>Capital o/s at start of period</t>
  </si>
  <si>
    <t>Repayment amount</t>
  </si>
  <si>
    <t>Interest Element</t>
  </si>
  <si>
    <t>Capital Element</t>
  </si>
  <si>
    <t>Capital o/s at end of period</t>
  </si>
  <si>
    <t>Loan amount</t>
  </si>
  <si>
    <t>(a)</t>
  </si>
  <si>
    <t>Total interest paid</t>
  </si>
  <si>
    <t>Term of loan</t>
  </si>
  <si>
    <t>(b)</t>
  </si>
  <si>
    <t>Interest element of 7th repayment</t>
  </si>
  <si>
    <t>Payment frequency</t>
  </si>
  <si>
    <t>Capital element of 7th repayment</t>
  </si>
  <si>
    <t>(c)</t>
  </si>
  <si>
    <t>Interest paid in 2nd year</t>
  </si>
  <si>
    <t>Capital repaid in 2nd year</t>
  </si>
  <si>
    <t>i(p)</t>
  </si>
  <si>
    <t>Annuity factor</t>
  </si>
  <si>
    <t>Loan Schedule</t>
  </si>
  <si>
    <t>(iv)</t>
  </si>
  <si>
    <t>Loan Amount</t>
  </si>
  <si>
    <t>Time (years)</t>
  </si>
  <si>
    <t>Capital o/s</t>
  </si>
  <si>
    <t>Repayment Number</t>
  </si>
  <si>
    <t>Capital Outstanding</t>
  </si>
  <si>
    <t>Is capital below 15000?</t>
  </si>
  <si>
    <t>initial monthly payment</t>
  </si>
  <si>
    <t>monthly increase</t>
  </si>
  <si>
    <t>Repayment causing capital o/s to fall below 15,000</t>
  </si>
  <si>
    <t>APR</t>
  </si>
  <si>
    <t>Time of payment</t>
  </si>
  <si>
    <t>Discount Factor</t>
  </si>
  <si>
    <t>PV of repayment</t>
  </si>
  <si>
    <t>Income increase factor</t>
  </si>
  <si>
    <t>Continous annuity factor</t>
  </si>
  <si>
    <t>Outgo</t>
  </si>
  <si>
    <t>Income</t>
  </si>
  <si>
    <t>Time of payment (years)</t>
  </si>
  <si>
    <t>Payment</t>
  </si>
  <si>
    <t>Year of project</t>
  </si>
  <si>
    <t>Time at start of year</t>
  </si>
  <si>
    <t>Annual rate of income</t>
  </si>
  <si>
    <t>PV of income at start of year</t>
  </si>
  <si>
    <t>Discount factor (from start of year)</t>
  </si>
  <si>
    <t>PV of income at start of project</t>
  </si>
  <si>
    <t>Sale proceeds</t>
  </si>
  <si>
    <t>PV of sale proceeds</t>
  </si>
  <si>
    <t>(i) Net Present Value</t>
  </si>
  <si>
    <t>Total PV (outgo)</t>
  </si>
  <si>
    <t>Total PV (inflow)</t>
  </si>
  <si>
    <t xml:space="preserve">Net Present Value </t>
  </si>
  <si>
    <t>i(pq)</t>
  </si>
  <si>
    <t>v</t>
  </si>
  <si>
    <t>i(pm)</t>
  </si>
  <si>
    <t>Balance at end</t>
  </si>
  <si>
    <t>R1</t>
  </si>
  <si>
    <t>R2</t>
  </si>
  <si>
    <t>delta</t>
  </si>
  <si>
    <t>V</t>
  </si>
  <si>
    <t>Total 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</si>
</sst>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₹&quot;* #,##0.00_);_(&quot;₹&quot;* \(#,##0.00\);_(&quot;₹&quot;* &quot;-&quot;??_);_(@_)"/>
    <numFmt numFmtId="43" formatCode="_(* #,##0.00_);_(* \(#,##0.00\);_(* &quot;-&quot;??_);_(@_)"/>
    <numFmt numFmtId="164" formatCode="0.0%"/>
    <numFmt numFmtId="165" formatCode="0.000%"/>
    <numFmt numFmtId="166" formatCode="0.000"/>
    <numFmt numFmtId="167" formatCode="0.00000"/>
    <numFmt numFmtId="168" formatCode="0.0000"/>
    <numFmt numFmtId="169" formatCode="_(* #,##0_);_(* \(#,##0\);_(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indexed="81"/>
      <name val="Calibri"/>
      <family val="2"/>
      <scheme val="minor"/>
    </font>
    <font>
      <i/>
      <sz val="10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rgb="FF000000"/>
      <name val="Tahoma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/>
    <xf numFmtId="9" fontId="0" fillId="0" borderId="0" xfId="0" applyNumberFormat="1"/>
    <xf numFmtId="167" fontId="0" fillId="0" borderId="0" xfId="0" applyNumberFormat="1"/>
    <xf numFmtId="0" fontId="0" fillId="0" borderId="0" xfId="0" applyAlignment="1">
      <alignment vertical="center" wrapText="1"/>
    </xf>
    <xf numFmtId="166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1" xfId="0" applyNumberFormat="1" applyBorder="1"/>
    <xf numFmtId="10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8" fontId="0" fillId="0" borderId="1" xfId="0" applyNumberFormat="1" applyBorder="1"/>
    <xf numFmtId="169" fontId="0" fillId="0" borderId="0" xfId="2" applyNumberFormat="1" applyFont="1"/>
    <xf numFmtId="169" fontId="0" fillId="0" borderId="0" xfId="2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  <xf numFmtId="1" fontId="0" fillId="3" borderId="0" xfId="0" applyNumberFormat="1" applyFill="1"/>
    <xf numFmtId="0" fontId="0" fillId="0" borderId="1" xfId="0" applyBorder="1" applyAlignment="1">
      <alignment horizontal="left"/>
    </xf>
    <xf numFmtId="0" fontId="0" fillId="3" borderId="0" xfId="0" applyFill="1"/>
    <xf numFmtId="166" fontId="0" fillId="3" borderId="0" xfId="0" applyNumberForma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'Q3'!$M$6</c:f>
              <c:strCache>
                <c:ptCount val="1"/>
                <c:pt idx="0">
                  <c:v>Capital o/s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'Q3'!$L$7:$L$22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'Q3'!$M$7:$M$22</c:f>
              <c:numCache>
                <c:formatCode>_(* #,##0_);_(* \(#,##0\);_(* "-"??_);_(@_)</c:formatCode>
                <c:ptCount val="16"/>
                <c:pt idx="0">
                  <c:v>40000</c:v>
                </c:pt>
                <c:pt idx="1">
                  <c:v>42700.471278231162</c:v>
                </c:pt>
                <c:pt idx="2">
                  <c:v>44870.947069889909</c:v>
                </c:pt>
                <c:pt idx="3">
                  <c:v>46469.027736050433</c:v>
                </c:pt>
                <c:pt idx="4">
                  <c:v>47448.92166667289</c:v>
                </c:pt>
                <c:pt idx="5">
                  <c:v>47761.173922914219</c:v>
                </c:pt>
                <c:pt idx="6">
                  <c:v>47352.373170823943</c:v>
                </c:pt>
                <c:pt idx="7">
                  <c:v>46164.835169735532</c:v>
                </c:pt>
                <c:pt idx="8">
                  <c:v>44136.260939729145</c:v>
                </c:pt>
                <c:pt idx="9">
                  <c:v>41199.367582491323</c:v>
                </c:pt>
                <c:pt idx="10">
                  <c:v>37281.489567843557</c:v>
                </c:pt>
                <c:pt idx="11">
                  <c:v>32304.148123193056</c:v>
                </c:pt>
                <c:pt idx="12">
                  <c:v>26182.5861741396</c:v>
                </c:pt>
                <c:pt idx="13">
                  <c:v>18825.266080330963</c:v>
                </c:pt>
                <c:pt idx="14">
                  <c:v>10133.327190186716</c:v>
                </c:pt>
                <c:pt idx="15">
                  <c:v>1.6939338820520788E-11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A-A24A-8896-7F100829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6402736"/>
        <c:axId val="586404384"/>
      </c:barChart>
      <c:catAx>
        <c:axId val="58640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404384"/>
        <c:crosses val="autoZero"/>
        <c:auto val="1"/>
        <c:lblAlgn val="ctr"/>
        <c:lblOffset val="100"/>
        <c:noMultiLvlLbl val="0"/>
      </c:catAx>
      <c:valAx>
        <c:axId val="58640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4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</xdr:colOff>
      <xdr:row>2</xdr:row>
      <xdr:rowOff>133350</xdr:rowOff>
    </xdr:from>
    <xdr:to>
      <xdr:col>21</xdr:col>
      <xdr:colOff>292100</xdr:colOff>
      <xdr:row>15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6B5C17E-2ADE-E24A-A148-E52E74CC2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13ED-16D9-754E-8AE8-3B1CFEF046F3}">
  <dimension ref="C3:G14"/>
  <sheetViews>
    <sheetView showGridLines="0" workbookViewId="0"/>
  </sheetViews>
  <sheetFormatPr baseColWidth="10" defaultRowHeight="16" x14ac:dyDescent="0.2"/>
  <cols>
    <col min="4" max="4" width="16.1640625" customWidth="1"/>
    <col min="6" max="6" width="13.5" bestFit="1" customWidth="1"/>
  </cols>
  <sheetData>
    <row r="3" spans="3:7" x14ac:dyDescent="0.2">
      <c r="C3" t="s">
        <v>0</v>
      </c>
    </row>
    <row r="5" spans="3:7" x14ac:dyDescent="0.2">
      <c r="C5" t="s">
        <v>1</v>
      </c>
      <c r="D5" s="1">
        <v>9.745229306156733E-2</v>
      </c>
      <c r="E5" t="s">
        <v>67</v>
      </c>
      <c r="F5">
        <f>1/(1+D5)</f>
        <v>0.91120133997833819</v>
      </c>
    </row>
    <row r="7" spans="3:7" ht="34" x14ac:dyDescent="0.2">
      <c r="C7" s="2" t="s">
        <v>2</v>
      </c>
      <c r="D7" s="3" t="s">
        <v>3</v>
      </c>
      <c r="E7" s="4" t="s">
        <v>4</v>
      </c>
      <c r="F7" s="4" t="s">
        <v>5</v>
      </c>
      <c r="G7" s="2" t="s">
        <v>6</v>
      </c>
    </row>
    <row r="8" spans="3:7" x14ac:dyDescent="0.2">
      <c r="C8" s="5">
        <v>42533</v>
      </c>
      <c r="D8" s="6">
        <f>C8-$C$8</f>
        <v>0</v>
      </c>
      <c r="E8" s="7">
        <v>-100000</v>
      </c>
      <c r="F8">
        <f>$F$5^(D8/365.25)</f>
        <v>1</v>
      </c>
      <c r="G8">
        <f>F8*E8</f>
        <v>-100000</v>
      </c>
    </row>
    <row r="9" spans="3:7" x14ac:dyDescent="0.2">
      <c r="C9" s="5">
        <v>42644</v>
      </c>
      <c r="D9" s="6">
        <f>C9-$C$8</f>
        <v>111</v>
      </c>
      <c r="E9" s="7">
        <v>18000</v>
      </c>
      <c r="F9">
        <f>$F$5^(D9/365.25)</f>
        <v>0.97213536579748638</v>
      </c>
      <c r="G9">
        <f t="shared" ref="G9:G13" si="0">F9*E9</f>
        <v>17498.436584354757</v>
      </c>
    </row>
    <row r="10" spans="3:7" x14ac:dyDescent="0.2">
      <c r="C10" s="5">
        <v>42735</v>
      </c>
      <c r="D10" s="6">
        <f t="shared" ref="D10:D13" si="1">C10-$C$8</f>
        <v>202</v>
      </c>
      <c r="E10" s="7">
        <v>25000</v>
      </c>
      <c r="F10">
        <f t="shared" ref="F10:F13" si="2">$F$5^(D10/365.25)</f>
        <v>0.94987155704528226</v>
      </c>
      <c r="G10">
        <f t="shared" si="0"/>
        <v>23746.788926132056</v>
      </c>
    </row>
    <row r="11" spans="3:7" x14ac:dyDescent="0.2">
      <c r="C11" s="5">
        <v>42869</v>
      </c>
      <c r="D11" s="6">
        <f t="shared" si="1"/>
        <v>336</v>
      </c>
      <c r="E11" s="7">
        <v>41500</v>
      </c>
      <c r="F11">
        <f t="shared" si="2"/>
        <v>0.91801233954127159</v>
      </c>
      <c r="G11">
        <f t="shared" si="0"/>
        <v>38097.512090962773</v>
      </c>
    </row>
    <row r="12" spans="3:7" x14ac:dyDescent="0.2">
      <c r="C12" s="5">
        <v>43006</v>
      </c>
      <c r="D12" s="6">
        <f t="shared" si="1"/>
        <v>473</v>
      </c>
      <c r="E12" s="7">
        <v>15500</v>
      </c>
      <c r="F12">
        <f t="shared" si="2"/>
        <v>0.88654430574606047</v>
      </c>
      <c r="G12">
        <f t="shared" si="0"/>
        <v>13741.436739063938</v>
      </c>
    </row>
    <row r="13" spans="3:7" x14ac:dyDescent="0.2">
      <c r="C13" s="5">
        <v>43105</v>
      </c>
      <c r="D13" s="6">
        <f t="shared" si="1"/>
        <v>572</v>
      </c>
      <c r="E13" s="7">
        <v>8000</v>
      </c>
      <c r="F13">
        <f t="shared" si="2"/>
        <v>0.86447816061876714</v>
      </c>
      <c r="G13">
        <f t="shared" si="0"/>
        <v>6915.8252849501368</v>
      </c>
    </row>
    <row r="14" spans="3:7" x14ac:dyDescent="0.2">
      <c r="F14" s="8" t="s">
        <v>74</v>
      </c>
      <c r="G14" s="8">
        <f>SUM(G8:G13)</f>
        <v>-3.7453634286066517E-4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1DBCF-80EF-1C42-90DF-5E69E3413896}">
  <dimension ref="C3:T26"/>
  <sheetViews>
    <sheetView showGridLines="0" workbookViewId="0">
      <selection activeCell="O11" sqref="O11"/>
    </sheetView>
  </sheetViews>
  <sheetFormatPr baseColWidth="10" defaultColWidth="8.83203125" defaultRowHeight="16" x14ac:dyDescent="0.2"/>
  <cols>
    <col min="3" max="3" width="19.33203125" customWidth="1"/>
    <col min="4" max="4" width="10.33203125" customWidth="1"/>
    <col min="6" max="6" width="9.1640625" customWidth="1"/>
    <col min="9" max="9" width="9.6640625" bestFit="1" customWidth="1"/>
    <col min="13" max="13" width="16.6640625" bestFit="1" customWidth="1"/>
  </cols>
  <sheetData>
    <row r="3" spans="3:20" x14ac:dyDescent="0.2">
      <c r="C3" t="s">
        <v>8</v>
      </c>
    </row>
    <row r="5" spans="3:20" x14ac:dyDescent="0.2">
      <c r="C5" t="s">
        <v>9</v>
      </c>
      <c r="F5" t="s">
        <v>10</v>
      </c>
      <c r="O5" t="s">
        <v>11</v>
      </c>
    </row>
    <row r="6" spans="3:20" ht="68" x14ac:dyDescent="0.2"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</row>
    <row r="7" spans="3:20" x14ac:dyDescent="0.2">
      <c r="C7" t="s">
        <v>20</v>
      </c>
      <c r="D7" s="10">
        <v>50000</v>
      </c>
      <c r="F7" s="11">
        <v>0</v>
      </c>
      <c r="G7" s="34">
        <v>0.25</v>
      </c>
      <c r="H7" s="12">
        <v>1</v>
      </c>
      <c r="I7" s="35">
        <f>D7</f>
        <v>50000</v>
      </c>
      <c r="J7" s="35">
        <f>$D$14</f>
        <v>2902.9318841005975</v>
      </c>
      <c r="K7" s="35">
        <f>I7*$D$15</f>
        <v>733.69230843296498</v>
      </c>
      <c r="L7" s="35">
        <f>J7-K7</f>
        <v>2169.2395756676324</v>
      </c>
      <c r="M7" s="35">
        <f>I7-L7</f>
        <v>47830.760424332366</v>
      </c>
      <c r="O7" s="15" t="s">
        <v>21</v>
      </c>
      <c r="P7" s="38" t="s">
        <v>22</v>
      </c>
      <c r="Q7" s="38"/>
      <c r="R7" s="38"/>
      <c r="S7" s="38"/>
      <c r="T7" s="35">
        <f>SUM(K7:K26)</f>
        <v>8058.6376820119385</v>
      </c>
    </row>
    <row r="8" spans="3:20" ht="15" customHeight="1" x14ac:dyDescent="0.2">
      <c r="C8" t="s">
        <v>23</v>
      </c>
      <c r="D8">
        <v>5</v>
      </c>
      <c r="F8" s="11">
        <f>G7</f>
        <v>0.25</v>
      </c>
      <c r="G8" s="11">
        <f>F8+0.25</f>
        <v>0.5</v>
      </c>
      <c r="H8" s="12">
        <f>H7+1</f>
        <v>2</v>
      </c>
      <c r="I8" s="35">
        <f>M7</f>
        <v>47830.760424332366</v>
      </c>
      <c r="J8" s="35">
        <f>$D$14</f>
        <v>2902.9318841005975</v>
      </c>
      <c r="K8" s="35">
        <f>I8*$D$15</f>
        <v>701.86122059665036</v>
      </c>
      <c r="L8" s="35">
        <f>J8-K8</f>
        <v>2201.0706635039469</v>
      </c>
      <c r="M8" s="35">
        <f>I8-L8</f>
        <v>45629.68976082842</v>
      </c>
      <c r="O8" s="15" t="s">
        <v>24</v>
      </c>
      <c r="P8" s="38" t="s">
        <v>25</v>
      </c>
      <c r="Q8" s="38"/>
      <c r="R8" s="38"/>
      <c r="S8" s="38"/>
      <c r="T8" s="35">
        <f>K13</f>
        <v>535.56091812445129</v>
      </c>
    </row>
    <row r="9" spans="3:20" x14ac:dyDescent="0.2">
      <c r="C9" t="s">
        <v>26</v>
      </c>
      <c r="D9" s="16">
        <v>4</v>
      </c>
      <c r="F9" s="11">
        <f t="shared" ref="F9:F26" si="0">G8</f>
        <v>0.5</v>
      </c>
      <c r="G9" s="11">
        <f t="shared" ref="G9:G26" si="1">F9+0.25</f>
        <v>0.75</v>
      </c>
      <c r="H9" s="12">
        <f t="shared" ref="H9:H26" si="2">H8+1</f>
        <v>3</v>
      </c>
      <c r="I9" s="35">
        <f t="shared" ref="I9:I26" si="3">M8</f>
        <v>45629.68976082842</v>
      </c>
      <c r="J9" s="35">
        <f t="shared" ref="J9:J26" si="4">$D$14</f>
        <v>2902.9318841005975</v>
      </c>
      <c r="K9" s="35">
        <f t="shared" ref="K9:K26" si="5">I9*$D$15</f>
        <v>669.5630482740446</v>
      </c>
      <c r="L9" s="35">
        <f t="shared" ref="L9:L26" si="6">J9-K9</f>
        <v>2233.3688358265526</v>
      </c>
      <c r="M9" s="35">
        <f t="shared" ref="M9:M26" si="7">I9-L9</f>
        <v>43396.32092500187</v>
      </c>
      <c r="O9" s="15"/>
      <c r="P9" s="38" t="s">
        <v>27</v>
      </c>
      <c r="Q9" s="38"/>
      <c r="R9" s="38"/>
      <c r="S9" s="38"/>
      <c r="T9" s="35">
        <f>L13</f>
        <v>2367.3709659761462</v>
      </c>
    </row>
    <row r="10" spans="3:20" x14ac:dyDescent="0.2">
      <c r="C10" s="17" t="s">
        <v>1</v>
      </c>
      <c r="D10" s="18">
        <v>0.06</v>
      </c>
      <c r="F10" s="11">
        <f t="shared" si="0"/>
        <v>0.75</v>
      </c>
      <c r="G10" s="11">
        <f t="shared" si="1"/>
        <v>1</v>
      </c>
      <c r="H10" s="12">
        <f t="shared" si="2"/>
        <v>4</v>
      </c>
      <c r="I10" s="35">
        <f t="shared" si="3"/>
        <v>43396.32092500187</v>
      </c>
      <c r="J10" s="35">
        <f t="shared" si="4"/>
        <v>2902.9318841005975</v>
      </c>
      <c r="K10" s="35">
        <f t="shared" si="5"/>
        <v>636.79093753924803</v>
      </c>
      <c r="L10" s="35">
        <f t="shared" si="6"/>
        <v>2266.1409465613497</v>
      </c>
      <c r="M10" s="35">
        <f t="shared" si="7"/>
        <v>41130.179978440523</v>
      </c>
      <c r="O10" s="15" t="s">
        <v>28</v>
      </c>
      <c r="P10" s="38" t="s">
        <v>29</v>
      </c>
      <c r="Q10" s="38"/>
      <c r="R10" s="38"/>
      <c r="S10" s="38"/>
      <c r="T10" s="35">
        <f>SUM(K11:K14)</f>
        <v>2209.7183135493387</v>
      </c>
    </row>
    <row r="11" spans="3:20" x14ac:dyDescent="0.2">
      <c r="C11" s="17"/>
      <c r="F11" s="11">
        <f t="shared" si="0"/>
        <v>1</v>
      </c>
      <c r="G11" s="11">
        <f t="shared" si="1"/>
        <v>1.25</v>
      </c>
      <c r="H11" s="12">
        <f t="shared" si="2"/>
        <v>5</v>
      </c>
      <c r="I11" s="35">
        <f t="shared" si="3"/>
        <v>41130.179978440523</v>
      </c>
      <c r="J11" s="35">
        <f t="shared" si="4"/>
        <v>2902.9318841005975</v>
      </c>
      <c r="K11" s="35">
        <f t="shared" si="5"/>
        <v>603.53793389290684</v>
      </c>
      <c r="L11" s="35">
        <f t="shared" si="6"/>
        <v>2299.3939502076905</v>
      </c>
      <c r="M11" s="35">
        <f t="shared" si="7"/>
        <v>38830.786028232833</v>
      </c>
      <c r="O11" s="15"/>
      <c r="P11" s="38" t="s">
        <v>30</v>
      </c>
      <c r="Q11" s="38"/>
      <c r="R11" s="38"/>
      <c r="S11" s="38"/>
      <c r="T11" s="35">
        <f>SUM(L11:L14)</f>
        <v>9402.0092228530521</v>
      </c>
    </row>
    <row r="12" spans="3:20" x14ac:dyDescent="0.2">
      <c r="C12" s="17" t="s">
        <v>31</v>
      </c>
      <c r="D12" s="19">
        <f>((1+D10)^(1/D9)-1)*D9</f>
        <v>5.8695384674637197E-2</v>
      </c>
      <c r="F12" s="11">
        <f t="shared" si="0"/>
        <v>1.25</v>
      </c>
      <c r="G12" s="11">
        <f t="shared" si="1"/>
        <v>1.5</v>
      </c>
      <c r="H12" s="12">
        <f t="shared" si="2"/>
        <v>6</v>
      </c>
      <c r="I12" s="35">
        <f t="shared" si="3"/>
        <v>38830.786028232833</v>
      </c>
      <c r="J12" s="35">
        <f t="shared" si="4"/>
        <v>2902.9318841005975</v>
      </c>
      <c r="K12" s="35">
        <f t="shared" si="5"/>
        <v>569.79698078641343</v>
      </c>
      <c r="L12" s="35">
        <f t="shared" si="6"/>
        <v>2333.1349033141842</v>
      </c>
      <c r="M12" s="35">
        <f t="shared" si="7"/>
        <v>36497.651124918651</v>
      </c>
    </row>
    <row r="13" spans="3:20" x14ac:dyDescent="0.2">
      <c r="C13" s="17" t="s">
        <v>32</v>
      </c>
      <c r="D13" s="19">
        <f>(1-(1+D10)^(-D8))/D12</f>
        <v>4.3059914937938064</v>
      </c>
      <c r="E13" s="20"/>
      <c r="F13" s="11">
        <f t="shared" si="0"/>
        <v>1.5</v>
      </c>
      <c r="G13" s="11">
        <f t="shared" si="1"/>
        <v>1.75</v>
      </c>
      <c r="H13" s="12">
        <f t="shared" si="2"/>
        <v>7</v>
      </c>
      <c r="I13" s="35">
        <f t="shared" si="3"/>
        <v>36497.651124918651</v>
      </c>
      <c r="J13" s="35">
        <f t="shared" si="4"/>
        <v>2902.9318841005975</v>
      </c>
      <c r="K13" s="35">
        <f t="shared" si="5"/>
        <v>535.56091812445129</v>
      </c>
      <c r="L13" s="35">
        <f t="shared" si="6"/>
        <v>2367.3709659761462</v>
      </c>
      <c r="M13" s="35">
        <f t="shared" si="7"/>
        <v>34130.280158942507</v>
      </c>
    </row>
    <row r="14" spans="3:20" x14ac:dyDescent="0.2">
      <c r="C14" s="17" t="s">
        <v>8</v>
      </c>
      <c r="D14" s="21">
        <f>D7/D13/D9</f>
        <v>2902.9318841005975</v>
      </c>
      <c r="E14" s="20"/>
      <c r="F14" s="11">
        <f t="shared" si="0"/>
        <v>1.75</v>
      </c>
      <c r="G14" s="11">
        <f t="shared" si="1"/>
        <v>2</v>
      </c>
      <c r="H14" s="12">
        <f t="shared" si="2"/>
        <v>8</v>
      </c>
      <c r="I14" s="35">
        <f t="shared" si="3"/>
        <v>34130.280158942507</v>
      </c>
      <c r="J14" s="35">
        <f t="shared" si="4"/>
        <v>2902.9318841005975</v>
      </c>
      <c r="K14" s="35">
        <f t="shared" si="5"/>
        <v>500.82248074556702</v>
      </c>
      <c r="L14" s="35">
        <f t="shared" si="6"/>
        <v>2402.1094033550303</v>
      </c>
      <c r="M14" s="35">
        <f t="shared" si="7"/>
        <v>31728.170755587478</v>
      </c>
    </row>
    <row r="15" spans="3:20" x14ac:dyDescent="0.2">
      <c r="C15" s="17" t="s">
        <v>66</v>
      </c>
      <c r="D15">
        <f>D12/D9</f>
        <v>1.4673846168659299E-2</v>
      </c>
      <c r="E15" s="20"/>
      <c r="F15" s="11">
        <f t="shared" si="0"/>
        <v>2</v>
      </c>
      <c r="G15" s="11">
        <f t="shared" si="1"/>
        <v>2.25</v>
      </c>
      <c r="H15" s="12">
        <f t="shared" si="2"/>
        <v>9</v>
      </c>
      <c r="I15" s="35">
        <f t="shared" si="3"/>
        <v>31728.170755587478</v>
      </c>
      <c r="J15" s="35">
        <f t="shared" si="4"/>
        <v>2902.9318841005975</v>
      </c>
      <c r="K15" s="35">
        <f t="shared" si="5"/>
        <v>465.57429688044533</v>
      </c>
      <c r="L15" s="35">
        <f t="shared" si="6"/>
        <v>2437.3575872201523</v>
      </c>
      <c r="M15" s="35">
        <f t="shared" si="7"/>
        <v>29290.813168367327</v>
      </c>
    </row>
    <row r="16" spans="3:20" x14ac:dyDescent="0.2">
      <c r="C16" s="17"/>
      <c r="E16" s="20"/>
      <c r="F16" s="11">
        <f t="shared" si="0"/>
        <v>2.25</v>
      </c>
      <c r="G16" s="11">
        <f t="shared" si="1"/>
        <v>2.5</v>
      </c>
      <c r="H16" s="12">
        <f t="shared" si="2"/>
        <v>10</v>
      </c>
      <c r="I16" s="35">
        <f t="shared" si="3"/>
        <v>29290.813168367327</v>
      </c>
      <c r="J16" s="35">
        <f t="shared" si="4"/>
        <v>2902.9318841005975</v>
      </c>
      <c r="K16" s="35">
        <f t="shared" si="5"/>
        <v>429.80888658756226</v>
      </c>
      <c r="L16" s="35">
        <f t="shared" si="6"/>
        <v>2473.1229975130354</v>
      </c>
      <c r="M16" s="35">
        <f t="shared" si="7"/>
        <v>26817.690170854294</v>
      </c>
    </row>
    <row r="17" spans="6:13" x14ac:dyDescent="0.2">
      <c r="F17" s="11">
        <f t="shared" si="0"/>
        <v>2.5</v>
      </c>
      <c r="G17" s="11">
        <f t="shared" si="1"/>
        <v>2.75</v>
      </c>
      <c r="H17" s="12">
        <f t="shared" si="2"/>
        <v>11</v>
      </c>
      <c r="I17" s="35">
        <f t="shared" si="3"/>
        <v>26817.690170854294</v>
      </c>
      <c r="J17" s="35">
        <f t="shared" si="4"/>
        <v>2902.9318841005975</v>
      </c>
      <c r="K17" s="35">
        <f t="shared" si="5"/>
        <v>393.51866016588241</v>
      </c>
      <c r="L17" s="35">
        <f t="shared" si="6"/>
        <v>2509.413223934715</v>
      </c>
      <c r="M17" s="35">
        <f t="shared" si="7"/>
        <v>24308.276946919577</v>
      </c>
    </row>
    <row r="18" spans="6:13" x14ac:dyDescent="0.2">
      <c r="F18" s="11">
        <f t="shared" si="0"/>
        <v>2.75</v>
      </c>
      <c r="G18" s="11">
        <f t="shared" si="1"/>
        <v>3</v>
      </c>
      <c r="H18" s="12">
        <f t="shared" si="2"/>
        <v>12</v>
      </c>
      <c r="I18" s="35">
        <f t="shared" si="3"/>
        <v>24308.276946919577</v>
      </c>
      <c r="J18" s="35">
        <f t="shared" si="4"/>
        <v>2902.9318841005975</v>
      </c>
      <c r="K18" s="35">
        <f t="shared" si="5"/>
        <v>356.695916544265</v>
      </c>
      <c r="L18" s="35">
        <f t="shared" si="6"/>
        <v>2546.2359675563325</v>
      </c>
      <c r="M18" s="35">
        <f t="shared" si="7"/>
        <v>21762.040979363246</v>
      </c>
    </row>
    <row r="19" spans="6:13" x14ac:dyDescent="0.2">
      <c r="F19" s="11">
        <f t="shared" si="0"/>
        <v>3</v>
      </c>
      <c r="G19" s="11">
        <f t="shared" si="1"/>
        <v>3.25</v>
      </c>
      <c r="H19" s="12">
        <f t="shared" si="2"/>
        <v>13</v>
      </c>
      <c r="I19" s="35">
        <f t="shared" si="3"/>
        <v>21762.040979363246</v>
      </c>
      <c r="J19" s="35">
        <f t="shared" si="4"/>
        <v>2902.9318841005975</v>
      </c>
      <c r="K19" s="35">
        <f t="shared" si="5"/>
        <v>319.33284164723602</v>
      </c>
      <c r="L19" s="35">
        <f t="shared" si="6"/>
        <v>2583.5990424533616</v>
      </c>
      <c r="M19" s="35">
        <f t="shared" si="7"/>
        <v>19178.441936909883</v>
      </c>
    </row>
    <row r="20" spans="6:13" x14ac:dyDescent="0.2">
      <c r="F20" s="11">
        <f t="shared" si="0"/>
        <v>3.25</v>
      </c>
      <c r="G20" s="11">
        <f t="shared" si="1"/>
        <v>3.5</v>
      </c>
      <c r="H20" s="12">
        <f t="shared" si="2"/>
        <v>14</v>
      </c>
      <c r="I20" s="35">
        <f t="shared" si="3"/>
        <v>19178.441936909883</v>
      </c>
      <c r="J20" s="35">
        <f t="shared" si="4"/>
        <v>2902.9318841005975</v>
      </c>
      <c r="K20" s="35">
        <f t="shared" si="5"/>
        <v>281.42150673677992</v>
      </c>
      <c r="L20" s="35">
        <f t="shared" si="6"/>
        <v>2621.5103773638175</v>
      </c>
      <c r="M20" s="35">
        <f t="shared" si="7"/>
        <v>16556.931559546065</v>
      </c>
    </row>
    <row r="21" spans="6:13" x14ac:dyDescent="0.2">
      <c r="F21" s="11">
        <f t="shared" si="0"/>
        <v>3.5</v>
      </c>
      <c r="G21" s="11">
        <f t="shared" si="1"/>
        <v>3.75</v>
      </c>
      <c r="H21" s="12">
        <f t="shared" si="2"/>
        <v>15</v>
      </c>
      <c r="I21" s="35">
        <f t="shared" si="3"/>
        <v>16556.931559546065</v>
      </c>
      <c r="J21" s="35">
        <f t="shared" si="4"/>
        <v>2902.9318841005975</v>
      </c>
      <c r="K21" s="35">
        <f t="shared" si="5"/>
        <v>242.95386672979924</v>
      </c>
      <c r="L21" s="35">
        <f t="shared" si="6"/>
        <v>2659.9780173707982</v>
      </c>
      <c r="M21" s="35">
        <f t="shared" si="7"/>
        <v>13896.953542175266</v>
      </c>
    </row>
    <row r="22" spans="6:13" x14ac:dyDescent="0.2">
      <c r="F22" s="11">
        <f t="shared" si="0"/>
        <v>3.75</v>
      </c>
      <c r="G22" s="11">
        <f t="shared" si="1"/>
        <v>4</v>
      </c>
      <c r="H22" s="12">
        <f t="shared" si="2"/>
        <v>16</v>
      </c>
      <c r="I22" s="35">
        <f t="shared" si="3"/>
        <v>13896.953542175266</v>
      </c>
      <c r="J22" s="35">
        <f t="shared" si="4"/>
        <v>2902.9318841005975</v>
      </c>
      <c r="K22" s="35">
        <f t="shared" si="5"/>
        <v>203.9217584908848</v>
      </c>
      <c r="L22" s="35">
        <f t="shared" si="6"/>
        <v>2699.0101256097128</v>
      </c>
      <c r="M22" s="35">
        <f t="shared" si="7"/>
        <v>11197.943416565553</v>
      </c>
    </row>
    <row r="23" spans="6:13" x14ac:dyDescent="0.2">
      <c r="F23" s="11">
        <f t="shared" si="0"/>
        <v>4</v>
      </c>
      <c r="G23" s="11">
        <f t="shared" si="1"/>
        <v>4.25</v>
      </c>
      <c r="H23" s="12">
        <f t="shared" si="2"/>
        <v>17</v>
      </c>
      <c r="I23" s="35">
        <f t="shared" si="3"/>
        <v>11197.943416565553</v>
      </c>
      <c r="J23" s="35">
        <f t="shared" si="4"/>
        <v>2902.9318841005975</v>
      </c>
      <c r="K23" s="35">
        <f t="shared" si="5"/>
        <v>164.31689910003405</v>
      </c>
      <c r="L23" s="35">
        <f t="shared" si="6"/>
        <v>2738.6149850005636</v>
      </c>
      <c r="M23" s="35">
        <f t="shared" si="7"/>
        <v>8459.3284315649889</v>
      </c>
    </row>
    <row r="24" spans="6:13" x14ac:dyDescent="0.2">
      <c r="F24" s="11">
        <f t="shared" si="0"/>
        <v>4.25</v>
      </c>
      <c r="G24" s="11">
        <f t="shared" si="1"/>
        <v>4.5</v>
      </c>
      <c r="H24" s="12">
        <f t="shared" si="2"/>
        <v>18</v>
      </c>
      <c r="I24" s="35">
        <f t="shared" si="3"/>
        <v>8459.3284315649889</v>
      </c>
      <c r="J24" s="35">
        <f t="shared" si="4"/>
        <v>2902.9318841005975</v>
      </c>
      <c r="K24" s="35">
        <f t="shared" si="5"/>
        <v>124.13088409495059</v>
      </c>
      <c r="L24" s="35">
        <f t="shared" si="6"/>
        <v>2778.801000005647</v>
      </c>
      <c r="M24" s="35">
        <f t="shared" si="7"/>
        <v>5680.5274315593415</v>
      </c>
    </row>
    <row r="25" spans="6:13" x14ac:dyDescent="0.2">
      <c r="F25" s="11">
        <f t="shared" si="0"/>
        <v>4.5</v>
      </c>
      <c r="G25" s="11">
        <f t="shared" si="1"/>
        <v>4.75</v>
      </c>
      <c r="H25" s="12">
        <f t="shared" si="2"/>
        <v>19</v>
      </c>
      <c r="I25" s="35">
        <f t="shared" si="3"/>
        <v>5680.5274315593415</v>
      </c>
      <c r="J25" s="35">
        <f t="shared" si="4"/>
        <v>2902.9318841005975</v>
      </c>
      <c r="K25" s="35">
        <f t="shared" si="5"/>
        <v>83.355185687551099</v>
      </c>
      <c r="L25" s="35">
        <f t="shared" si="6"/>
        <v>2819.5766984130464</v>
      </c>
      <c r="M25" s="35">
        <f t="shared" si="7"/>
        <v>2860.9507331462951</v>
      </c>
    </row>
    <row r="26" spans="6:13" x14ac:dyDescent="0.2">
      <c r="F26" s="11">
        <f t="shared" si="0"/>
        <v>4.75</v>
      </c>
      <c r="G26" s="11">
        <f t="shared" si="1"/>
        <v>5</v>
      </c>
      <c r="H26" s="12">
        <f t="shared" si="2"/>
        <v>20</v>
      </c>
      <c r="I26" s="35">
        <f t="shared" si="3"/>
        <v>2860.9507331462951</v>
      </c>
      <c r="J26" s="35">
        <f t="shared" si="4"/>
        <v>2902.9318841005975</v>
      </c>
      <c r="K26" s="35">
        <f t="shared" si="5"/>
        <v>41.981150954301775</v>
      </c>
      <c r="L26" s="35">
        <f t="shared" si="6"/>
        <v>2860.9507331462955</v>
      </c>
      <c r="M26" s="35">
        <f t="shared" si="7"/>
        <v>0</v>
      </c>
    </row>
  </sheetData>
  <mergeCells count="5">
    <mergeCell ref="P7:S7"/>
    <mergeCell ref="P8:S8"/>
    <mergeCell ref="P9:S9"/>
    <mergeCell ref="P10:S10"/>
    <mergeCell ref="P11:S1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2639-86C0-5245-BC95-EB48B32C6570}">
  <dimension ref="C3:AA219"/>
  <sheetViews>
    <sheetView showGridLines="0" tabSelected="1" workbookViewId="0"/>
  </sheetViews>
  <sheetFormatPr baseColWidth="10" defaultColWidth="8.83203125" defaultRowHeight="16" x14ac:dyDescent="0.2"/>
  <cols>
    <col min="3" max="3" width="19.6640625" bestFit="1" customWidth="1"/>
    <col min="6" max="6" width="10.83203125" customWidth="1"/>
    <col min="10" max="10" width="10" customWidth="1"/>
    <col min="12" max="12" width="11.83203125" customWidth="1"/>
    <col min="13" max="13" width="10.83203125" customWidth="1"/>
    <col min="23" max="23" width="22.33203125" customWidth="1"/>
    <col min="24" max="24" width="22.83203125" customWidth="1"/>
  </cols>
  <sheetData>
    <row r="3" spans="3:25" x14ac:dyDescent="0.2">
      <c r="C3" t="s">
        <v>33</v>
      </c>
    </row>
    <row r="5" spans="3:25" x14ac:dyDescent="0.2">
      <c r="C5" t="s">
        <v>9</v>
      </c>
      <c r="G5" t="s">
        <v>69</v>
      </c>
      <c r="I5" s="37">
        <f>J195</f>
        <v>1.6939338820520788E-11</v>
      </c>
      <c r="L5" t="s">
        <v>10</v>
      </c>
      <c r="W5" t="s">
        <v>34</v>
      </c>
    </row>
    <row r="6" spans="3:25" x14ac:dyDescent="0.2">
      <c r="C6" t="s">
        <v>35</v>
      </c>
      <c r="D6">
        <v>40000</v>
      </c>
      <c r="L6" t="s">
        <v>36</v>
      </c>
      <c r="M6" t="s">
        <v>37</v>
      </c>
      <c r="W6" t="s">
        <v>38</v>
      </c>
      <c r="X6" t="s">
        <v>39</v>
      </c>
      <c r="Y6" t="s">
        <v>40</v>
      </c>
    </row>
    <row r="7" spans="3:25" x14ac:dyDescent="0.2">
      <c r="C7" t="s">
        <v>23</v>
      </c>
      <c r="D7">
        <v>15</v>
      </c>
      <c r="L7">
        <v>0</v>
      </c>
      <c r="M7" s="32">
        <f>D6</f>
        <v>40000</v>
      </c>
      <c r="W7">
        <f>E16</f>
        <v>1</v>
      </c>
      <c r="X7" s="21">
        <f>J16</f>
        <v>40244.304323973942</v>
      </c>
      <c r="Y7" t="str">
        <f>IF(X7&lt;15000,X7,"")</f>
        <v/>
      </c>
    </row>
    <row r="8" spans="3:25" x14ac:dyDescent="0.2">
      <c r="C8" t="s">
        <v>26</v>
      </c>
      <c r="D8">
        <v>12</v>
      </c>
      <c r="L8">
        <v>1</v>
      </c>
      <c r="M8" s="33">
        <f>VLOOKUP(L8*12,$E$16:$J$195,6,0)</f>
        <v>42700.471278231162</v>
      </c>
      <c r="W8">
        <f t="shared" ref="W8:W71" si="0">E17</f>
        <v>2</v>
      </c>
      <c r="X8" s="21">
        <f t="shared" ref="X8:X71" si="1">J17</f>
        <v>40485.180509324331</v>
      </c>
      <c r="Y8" t="str">
        <f t="shared" ref="Y8:Y71" si="2">IF(X8&lt;15000,X8,"")</f>
        <v/>
      </c>
    </row>
    <row r="9" spans="3:25" x14ac:dyDescent="0.2">
      <c r="C9" t="s">
        <v>1</v>
      </c>
      <c r="D9" s="18">
        <v>0.08</v>
      </c>
      <c r="L9">
        <v>2</v>
      </c>
      <c r="M9" s="33">
        <f t="shared" ref="M9:M22" si="3">VLOOKUP(L9*12,$E$16:$J$195,6,0)</f>
        <v>44870.947069889909</v>
      </c>
      <c r="W9">
        <f t="shared" si="0"/>
        <v>3</v>
      </c>
      <c r="X9" s="21">
        <f t="shared" si="1"/>
        <v>40722.606499304049</v>
      </c>
      <c r="Y9" t="str">
        <f t="shared" si="2"/>
        <v/>
      </c>
    </row>
    <row r="10" spans="3:25" x14ac:dyDescent="0.2">
      <c r="C10" t="s">
        <v>41</v>
      </c>
      <c r="D10">
        <v>13.056880426198703</v>
      </c>
      <c r="L10">
        <v>3</v>
      </c>
      <c r="M10" s="33">
        <f t="shared" si="3"/>
        <v>46469.027736050433</v>
      </c>
      <c r="W10">
        <f t="shared" si="0"/>
        <v>4</v>
      </c>
      <c r="X10" s="21">
        <f t="shared" si="1"/>
        <v>40956.560095252193</v>
      </c>
      <c r="Y10" t="str">
        <f t="shared" si="2"/>
        <v/>
      </c>
    </row>
    <row r="11" spans="3:25" x14ac:dyDescent="0.2">
      <c r="C11" t="s">
        <v>42</v>
      </c>
      <c r="D11">
        <v>5</v>
      </c>
      <c r="L11">
        <v>4</v>
      </c>
      <c r="M11" s="33">
        <f t="shared" si="3"/>
        <v>47448.92166667289</v>
      </c>
      <c r="W11">
        <f t="shared" si="0"/>
        <v>5</v>
      </c>
      <c r="X11" s="21">
        <f t="shared" si="1"/>
        <v>41187.018955681015</v>
      </c>
      <c r="Y11" t="str">
        <f t="shared" si="2"/>
        <v/>
      </c>
    </row>
    <row r="12" spans="3:25" x14ac:dyDescent="0.2">
      <c r="L12">
        <v>5</v>
      </c>
      <c r="M12" s="33">
        <f t="shared" si="3"/>
        <v>47761.173922914219</v>
      </c>
      <c r="W12">
        <f t="shared" si="0"/>
        <v>6</v>
      </c>
      <c r="X12" s="21">
        <f t="shared" si="1"/>
        <v>41413.960595356948</v>
      </c>
      <c r="Y12" t="str">
        <f t="shared" si="2"/>
        <v/>
      </c>
    </row>
    <row r="13" spans="3:25" x14ac:dyDescent="0.2">
      <c r="C13" t="s">
        <v>31</v>
      </c>
      <c r="D13">
        <f>D8*((1+D9)^(1/D8)-1)</f>
        <v>7.7208361320041163E-2</v>
      </c>
      <c r="E13" t="s">
        <v>68</v>
      </c>
      <c r="F13">
        <f>D13/D8</f>
        <v>6.4340301100034303E-3</v>
      </c>
      <c r="L13">
        <v>6</v>
      </c>
      <c r="M13" s="33">
        <f t="shared" si="3"/>
        <v>47352.373170823943</v>
      </c>
      <c r="W13">
        <f t="shared" si="0"/>
        <v>7</v>
      </c>
      <c r="X13" s="21">
        <f t="shared" si="1"/>
        <v>41637.362384375774</v>
      </c>
      <c r="Y13" t="str">
        <f t="shared" si="2"/>
        <v/>
      </c>
    </row>
    <row r="14" spans="3:25" x14ac:dyDescent="0.2">
      <c r="L14">
        <v>7</v>
      </c>
      <c r="M14" s="33">
        <f t="shared" si="3"/>
        <v>46164.835169735532</v>
      </c>
      <c r="W14">
        <f t="shared" si="0"/>
        <v>8</v>
      </c>
      <c r="X14" s="21">
        <f t="shared" si="1"/>
        <v>41857.201547231773</v>
      </c>
      <c r="Y14" t="str">
        <f t="shared" si="2"/>
        <v/>
      </c>
    </row>
    <row r="15" spans="3:25" ht="51" x14ac:dyDescent="0.2"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  <c r="H15" s="9" t="s">
        <v>17</v>
      </c>
      <c r="I15" s="9" t="s">
        <v>18</v>
      </c>
      <c r="J15" s="9" t="s">
        <v>19</v>
      </c>
      <c r="L15">
        <v>8</v>
      </c>
      <c r="M15" s="33">
        <f t="shared" si="3"/>
        <v>44136.260939729145</v>
      </c>
      <c r="W15">
        <f t="shared" si="0"/>
        <v>9</v>
      </c>
      <c r="X15" s="21">
        <f t="shared" si="1"/>
        <v>42073.455161880942</v>
      </c>
      <c r="Y15" t="str">
        <f t="shared" si="2"/>
        <v/>
      </c>
    </row>
    <row r="16" spans="3:25" x14ac:dyDescent="0.2">
      <c r="C16" s="11">
        <v>0</v>
      </c>
      <c r="D16" s="12">
        <v>1</v>
      </c>
      <c r="E16" s="12">
        <v>1</v>
      </c>
      <c r="F16" s="35">
        <f>D6</f>
        <v>40000</v>
      </c>
      <c r="G16" s="35">
        <f>D10</f>
        <v>13.056880426198703</v>
      </c>
      <c r="H16" s="35">
        <f>F16*$F$13</f>
        <v>257.36120440013724</v>
      </c>
      <c r="I16" s="35">
        <f>G16-H16</f>
        <v>-244.30432397393855</v>
      </c>
      <c r="J16" s="35">
        <f>F16-I16</f>
        <v>40244.304323973942</v>
      </c>
      <c r="L16">
        <v>9</v>
      </c>
      <c r="M16" s="33">
        <f t="shared" si="3"/>
        <v>41199.367582491323</v>
      </c>
      <c r="W16">
        <f t="shared" si="0"/>
        <v>10</v>
      </c>
      <c r="X16" s="21">
        <f t="shared" si="1"/>
        <v>42286.100158798166</v>
      </c>
      <c r="Y16" t="str">
        <f t="shared" si="2"/>
        <v/>
      </c>
    </row>
    <row r="17" spans="3:25" x14ac:dyDescent="0.2">
      <c r="C17" s="11">
        <v>1</v>
      </c>
      <c r="D17" s="11">
        <v>2</v>
      </c>
      <c r="E17" s="12">
        <f>E16+1</f>
        <v>2</v>
      </c>
      <c r="F17" s="35">
        <f>J16</f>
        <v>40244.304323973942</v>
      </c>
      <c r="G17" s="35">
        <f>G16+$D$11</f>
        <v>18.056880426198703</v>
      </c>
      <c r="H17" s="35">
        <f>F17*$F$13</f>
        <v>258.93306577658956</v>
      </c>
      <c r="I17" s="35">
        <f>G17-H17</f>
        <v>-240.87618535039087</v>
      </c>
      <c r="J17" s="35">
        <f>F17-I17</f>
        <v>40485.180509324331</v>
      </c>
      <c r="L17">
        <v>10</v>
      </c>
      <c r="M17" s="33">
        <f t="shared" si="3"/>
        <v>37281.489567843557</v>
      </c>
      <c r="W17">
        <f t="shared" si="0"/>
        <v>11</v>
      </c>
      <c r="X17" s="21">
        <f t="shared" si="1"/>
        <v>42495.113320028293</v>
      </c>
      <c r="Y17" t="str">
        <f t="shared" si="2"/>
        <v/>
      </c>
    </row>
    <row r="18" spans="3:25" x14ac:dyDescent="0.2">
      <c r="C18" s="11">
        <v>2</v>
      </c>
      <c r="D18" s="11">
        <v>3</v>
      </c>
      <c r="E18" s="12">
        <f t="shared" ref="E18:E81" si="4">E17+1</f>
        <v>3</v>
      </c>
      <c r="F18" s="35">
        <f t="shared" ref="F18:F81" si="5">J17</f>
        <v>40485.180509324331</v>
      </c>
      <c r="G18" s="35">
        <f t="shared" ref="G18:G81" si="6">G17+$D$11</f>
        <v>23.056880426198703</v>
      </c>
      <c r="H18" s="35">
        <f t="shared" ref="H18:H81" si="7">F18*$F$13</f>
        <v>260.48287040591674</v>
      </c>
      <c r="I18" s="35">
        <f t="shared" ref="I18:I81" si="8">G18-H18</f>
        <v>-237.42598997971805</v>
      </c>
      <c r="J18" s="35">
        <f t="shared" ref="J18:J81" si="9">F18-I18</f>
        <v>40722.606499304049</v>
      </c>
      <c r="L18">
        <v>11</v>
      </c>
      <c r="M18" s="33">
        <f t="shared" si="3"/>
        <v>32304.148123193056</v>
      </c>
      <c r="W18">
        <f t="shared" si="0"/>
        <v>12</v>
      </c>
      <c r="X18" s="21">
        <f t="shared" si="1"/>
        <v>42700.471278231162</v>
      </c>
      <c r="Y18" t="str">
        <f t="shared" si="2"/>
        <v/>
      </c>
    </row>
    <row r="19" spans="3:25" x14ac:dyDescent="0.2">
      <c r="C19" s="11">
        <v>3</v>
      </c>
      <c r="D19" s="12">
        <v>4</v>
      </c>
      <c r="E19" s="12">
        <f t="shared" si="4"/>
        <v>4</v>
      </c>
      <c r="F19" s="35">
        <f t="shared" si="5"/>
        <v>40722.606499304049</v>
      </c>
      <c r="G19" s="35">
        <f t="shared" si="6"/>
        <v>28.056880426198703</v>
      </c>
      <c r="H19" s="35">
        <f t="shared" si="7"/>
        <v>262.01047637434363</v>
      </c>
      <c r="I19" s="35">
        <f t="shared" si="8"/>
        <v>-233.95359594814494</v>
      </c>
      <c r="J19" s="35">
        <f t="shared" si="9"/>
        <v>40956.560095252193</v>
      </c>
      <c r="L19">
        <v>12</v>
      </c>
      <c r="M19" s="33">
        <f t="shared" si="3"/>
        <v>26182.5861741396</v>
      </c>
      <c r="W19">
        <f t="shared" si="0"/>
        <v>13</v>
      </c>
      <c r="X19" s="21">
        <f t="shared" si="1"/>
        <v>42902.150515720437</v>
      </c>
      <c r="Y19" t="str">
        <f t="shared" si="2"/>
        <v/>
      </c>
    </row>
    <row r="20" spans="3:25" x14ac:dyDescent="0.2">
      <c r="C20" s="11">
        <v>4</v>
      </c>
      <c r="D20" s="11">
        <v>5</v>
      </c>
      <c r="E20" s="12">
        <f t="shared" si="4"/>
        <v>5</v>
      </c>
      <c r="F20" s="35">
        <f t="shared" si="5"/>
        <v>40956.560095252193</v>
      </c>
      <c r="G20" s="35">
        <f t="shared" si="6"/>
        <v>33.056880426198703</v>
      </c>
      <c r="H20" s="35">
        <f t="shared" si="7"/>
        <v>263.51574085501755</v>
      </c>
      <c r="I20" s="35">
        <f t="shared" si="8"/>
        <v>-230.45886042881887</v>
      </c>
      <c r="J20" s="35">
        <f t="shared" si="9"/>
        <v>41187.018955681015</v>
      </c>
      <c r="L20">
        <v>13</v>
      </c>
      <c r="M20" s="33">
        <f t="shared" si="3"/>
        <v>18825.266080330963</v>
      </c>
      <c r="W20">
        <f t="shared" si="0"/>
        <v>14</v>
      </c>
      <c r="X20" s="21">
        <f t="shared" si="1"/>
        <v>43100.127363496285</v>
      </c>
      <c r="Y20" t="str">
        <f t="shared" si="2"/>
        <v/>
      </c>
    </row>
    <row r="21" spans="3:25" x14ac:dyDescent="0.2">
      <c r="C21" s="11">
        <v>5</v>
      </c>
      <c r="D21" s="11">
        <v>6</v>
      </c>
      <c r="E21" s="12">
        <f t="shared" si="4"/>
        <v>6</v>
      </c>
      <c r="F21" s="35">
        <f t="shared" si="5"/>
        <v>41187.018955681015</v>
      </c>
      <c r="G21" s="35">
        <f t="shared" si="6"/>
        <v>38.056880426198703</v>
      </c>
      <c r="H21" s="35">
        <f t="shared" si="7"/>
        <v>264.99852010213368</v>
      </c>
      <c r="I21" s="35">
        <f t="shared" si="8"/>
        <v>-226.94163967593499</v>
      </c>
      <c r="J21" s="35">
        <f t="shared" si="9"/>
        <v>41413.960595356948</v>
      </c>
      <c r="L21">
        <v>14</v>
      </c>
      <c r="M21" s="33">
        <f t="shared" si="3"/>
        <v>10133.327190186716</v>
      </c>
      <c r="W21">
        <f t="shared" si="0"/>
        <v>15</v>
      </c>
      <c r="X21" s="21">
        <f t="shared" si="1"/>
        <v>43294.378000271805</v>
      </c>
      <c r="Y21" t="str">
        <f t="shared" si="2"/>
        <v/>
      </c>
    </row>
    <row r="22" spans="3:25" x14ac:dyDescent="0.2">
      <c r="C22" s="11">
        <v>6</v>
      </c>
      <c r="D22" s="12">
        <v>7</v>
      </c>
      <c r="E22" s="12">
        <f t="shared" si="4"/>
        <v>7</v>
      </c>
      <c r="F22" s="35">
        <f t="shared" si="5"/>
        <v>41413.960595356948</v>
      </c>
      <c r="G22" s="35">
        <f t="shared" si="6"/>
        <v>43.056880426198703</v>
      </c>
      <c r="H22" s="35">
        <f t="shared" si="7"/>
        <v>266.45866944502217</v>
      </c>
      <c r="I22" s="35">
        <f t="shared" si="8"/>
        <v>-223.40178901882348</v>
      </c>
      <c r="J22" s="35">
        <f t="shared" si="9"/>
        <v>41637.362384375774</v>
      </c>
      <c r="L22">
        <v>15</v>
      </c>
      <c r="M22" s="33">
        <f t="shared" si="3"/>
        <v>1.6939338820520788E-11</v>
      </c>
      <c r="W22">
        <f t="shared" si="0"/>
        <v>16</v>
      </c>
      <c r="X22" s="21">
        <f t="shared" si="1"/>
        <v>43484.878451493227</v>
      </c>
      <c r="Y22" t="str">
        <f t="shared" si="2"/>
        <v/>
      </c>
    </row>
    <row r="23" spans="3:25" x14ac:dyDescent="0.2">
      <c r="C23" s="11">
        <v>7</v>
      </c>
      <c r="D23" s="11">
        <v>8</v>
      </c>
      <c r="E23" s="12">
        <f t="shared" si="4"/>
        <v>8</v>
      </c>
      <c r="F23" s="35">
        <f t="shared" si="5"/>
        <v>41637.362384375774</v>
      </c>
      <c r="G23" s="35">
        <f t="shared" si="6"/>
        <v>48.056880426198703</v>
      </c>
      <c r="H23" s="35">
        <f t="shared" si="7"/>
        <v>267.89604328219798</v>
      </c>
      <c r="I23" s="35">
        <f t="shared" si="8"/>
        <v>-219.83916285599929</v>
      </c>
      <c r="J23" s="35">
        <f t="shared" si="9"/>
        <v>41857.201547231773</v>
      </c>
      <c r="W23">
        <f t="shared" si="0"/>
        <v>17</v>
      </c>
      <c r="X23" s="21">
        <f t="shared" si="1"/>
        <v>43671.604588353774</v>
      </c>
      <c r="Y23" t="str">
        <f t="shared" si="2"/>
        <v/>
      </c>
    </row>
    <row r="24" spans="3:25" x14ac:dyDescent="0.2">
      <c r="C24" s="11">
        <v>8</v>
      </c>
      <c r="D24" s="11">
        <v>9</v>
      </c>
      <c r="E24" s="12">
        <f t="shared" si="4"/>
        <v>9</v>
      </c>
      <c r="F24" s="35">
        <f t="shared" si="5"/>
        <v>41857.201547231773</v>
      </c>
      <c r="G24" s="35">
        <f t="shared" si="6"/>
        <v>53.056880426198703</v>
      </c>
      <c r="H24" s="35">
        <f t="shared" si="7"/>
        <v>269.31049507537142</v>
      </c>
      <c r="I24" s="35">
        <f t="shared" si="8"/>
        <v>-216.25361464917273</v>
      </c>
      <c r="J24" s="35">
        <f t="shared" si="9"/>
        <v>42073.455161880942</v>
      </c>
      <c r="W24">
        <f t="shared" si="0"/>
        <v>18</v>
      </c>
      <c r="X24" s="21">
        <f t="shared" si="1"/>
        <v>43854.532126801205</v>
      </c>
      <c r="Y24" t="str">
        <f t="shared" si="2"/>
        <v/>
      </c>
    </row>
    <row r="25" spans="3:25" x14ac:dyDescent="0.2">
      <c r="C25" s="11">
        <v>9</v>
      </c>
      <c r="D25" s="12">
        <v>10</v>
      </c>
      <c r="E25" s="12">
        <f t="shared" si="4"/>
        <v>10</v>
      </c>
      <c r="F25" s="35">
        <f t="shared" si="5"/>
        <v>42073.455161880942</v>
      </c>
      <c r="G25" s="35">
        <f t="shared" si="6"/>
        <v>58.056880426198703</v>
      </c>
      <c r="H25" s="35">
        <f t="shared" si="7"/>
        <v>270.70187734342124</v>
      </c>
      <c r="I25" s="35">
        <f t="shared" si="8"/>
        <v>-212.64499691722256</v>
      </c>
      <c r="J25" s="35">
        <f t="shared" si="9"/>
        <v>42286.100158798166</v>
      </c>
      <c r="W25">
        <f t="shared" si="0"/>
        <v>19</v>
      </c>
      <c r="X25" s="21">
        <f t="shared" si="1"/>
        <v>44033.636626538959</v>
      </c>
      <c r="Y25" t="str">
        <f t="shared" si="2"/>
        <v/>
      </c>
    </row>
    <row r="26" spans="3:25" x14ac:dyDescent="0.2">
      <c r="C26" s="11">
        <v>10</v>
      </c>
      <c r="D26" s="11">
        <v>11</v>
      </c>
      <c r="E26" s="12">
        <f t="shared" si="4"/>
        <v>11</v>
      </c>
      <c r="F26" s="35">
        <f t="shared" si="5"/>
        <v>42286.100158798166</v>
      </c>
      <c r="G26" s="35">
        <f t="shared" si="6"/>
        <v>63.056880426198703</v>
      </c>
      <c r="H26" s="35">
        <f t="shared" si="7"/>
        <v>272.07004165632821</v>
      </c>
      <c r="I26" s="35">
        <f t="shared" si="8"/>
        <v>-209.01316123012953</v>
      </c>
      <c r="J26" s="35">
        <f t="shared" si="9"/>
        <v>42495.113320028293</v>
      </c>
      <c r="W26">
        <f t="shared" si="0"/>
        <v>20</v>
      </c>
      <c r="X26" s="21">
        <f t="shared" si="1"/>
        <v>44208.893490020862</v>
      </c>
      <c r="Y26" t="str">
        <f t="shared" si="2"/>
        <v/>
      </c>
    </row>
    <row r="27" spans="3:25" x14ac:dyDescent="0.2">
      <c r="C27" s="11">
        <v>11</v>
      </c>
      <c r="D27" s="11">
        <v>12</v>
      </c>
      <c r="E27" s="12">
        <f t="shared" si="4"/>
        <v>12</v>
      </c>
      <c r="F27" s="35">
        <f t="shared" si="5"/>
        <v>42495.113320028293</v>
      </c>
      <c r="G27" s="35">
        <f t="shared" si="6"/>
        <v>68.056880426198703</v>
      </c>
      <c r="H27" s="35">
        <f t="shared" si="7"/>
        <v>273.41483862906989</v>
      </c>
      <c r="I27" s="35">
        <f t="shared" si="8"/>
        <v>-205.3579582028712</v>
      </c>
      <c r="J27" s="35">
        <f t="shared" si="9"/>
        <v>42700.471278231162</v>
      </c>
      <c r="W27">
        <f t="shared" si="0"/>
        <v>21</v>
      </c>
      <c r="X27" s="21">
        <f t="shared" si="1"/>
        <v>44380.277961439395</v>
      </c>
      <c r="Y27" t="str">
        <f t="shared" si="2"/>
        <v/>
      </c>
    </row>
    <row r="28" spans="3:25" x14ac:dyDescent="0.2">
      <c r="C28" s="11">
        <v>12</v>
      </c>
      <c r="D28" s="12">
        <v>13</v>
      </c>
      <c r="E28" s="12">
        <f t="shared" si="4"/>
        <v>13</v>
      </c>
      <c r="F28" s="35">
        <f t="shared" si="5"/>
        <v>42700.471278231162</v>
      </c>
      <c r="G28" s="35">
        <f t="shared" si="6"/>
        <v>73.056880426198703</v>
      </c>
      <c r="H28" s="35">
        <f t="shared" si="7"/>
        <v>274.73611791547597</v>
      </c>
      <c r="I28" s="35">
        <f t="shared" si="8"/>
        <v>-201.67923748927728</v>
      </c>
      <c r="J28" s="35">
        <f t="shared" si="9"/>
        <v>42902.150515720437</v>
      </c>
      <c r="W28">
        <f t="shared" si="0"/>
        <v>22</v>
      </c>
      <c r="X28" s="21">
        <f t="shared" si="1"/>
        <v>44547.765125707418</v>
      </c>
      <c r="Y28" t="str">
        <f t="shared" si="2"/>
        <v/>
      </c>
    </row>
    <row r="29" spans="3:25" x14ac:dyDescent="0.2">
      <c r="C29" s="11">
        <v>13</v>
      </c>
      <c r="D29" s="11">
        <v>14</v>
      </c>
      <c r="E29" s="12">
        <f t="shared" si="4"/>
        <v>14</v>
      </c>
      <c r="F29" s="35">
        <f t="shared" si="5"/>
        <v>42902.150515720437</v>
      </c>
      <c r="G29" s="35">
        <f t="shared" si="6"/>
        <v>78.056880426198703</v>
      </c>
      <c r="H29" s="35">
        <f t="shared" si="7"/>
        <v>276.03372820204447</v>
      </c>
      <c r="I29" s="35">
        <f t="shared" si="8"/>
        <v>-197.97684777584578</v>
      </c>
      <c r="J29" s="35">
        <f t="shared" si="9"/>
        <v>43100.127363496285</v>
      </c>
      <c r="W29">
        <f t="shared" si="0"/>
        <v>23</v>
      </c>
      <c r="X29" s="21">
        <f t="shared" si="1"/>
        <v>44711.329907433385</v>
      </c>
      <c r="Y29" t="str">
        <f t="shared" si="2"/>
        <v/>
      </c>
    </row>
    <row r="30" spans="3:25" x14ac:dyDescent="0.2">
      <c r="C30" s="11">
        <v>14</v>
      </c>
      <c r="D30" s="11">
        <v>15</v>
      </c>
      <c r="E30" s="12">
        <f t="shared" si="4"/>
        <v>15</v>
      </c>
      <c r="F30" s="35">
        <f t="shared" si="5"/>
        <v>43100.127363496285</v>
      </c>
      <c r="G30" s="35">
        <f t="shared" si="6"/>
        <v>83.056880426198703</v>
      </c>
      <c r="H30" s="35">
        <f t="shared" si="7"/>
        <v>277.30751720171787</v>
      </c>
      <c r="I30" s="35">
        <f t="shared" si="8"/>
        <v>-194.25063677551918</v>
      </c>
      <c r="J30" s="35">
        <f t="shared" si="9"/>
        <v>43294.378000271805</v>
      </c>
      <c r="W30">
        <f t="shared" si="0"/>
        <v>24</v>
      </c>
      <c r="X30" s="21">
        <f t="shared" si="1"/>
        <v>44870.947069889909</v>
      </c>
      <c r="Y30" t="str">
        <f t="shared" si="2"/>
        <v/>
      </c>
    </row>
    <row r="31" spans="3:25" x14ac:dyDescent="0.2">
      <c r="C31" s="11">
        <v>15</v>
      </c>
      <c r="D31" s="12">
        <v>16</v>
      </c>
      <c r="E31" s="12">
        <f t="shared" si="4"/>
        <v>16</v>
      </c>
      <c r="F31" s="35">
        <f t="shared" si="5"/>
        <v>43294.378000271805</v>
      </c>
      <c r="G31" s="35">
        <f t="shared" si="6"/>
        <v>88.056880426198703</v>
      </c>
      <c r="H31" s="35">
        <f t="shared" si="7"/>
        <v>278.55733164761887</v>
      </c>
      <c r="I31" s="35">
        <f t="shared" si="8"/>
        <v>-190.50045122142018</v>
      </c>
      <c r="J31" s="35">
        <f t="shared" si="9"/>
        <v>43484.878451493227</v>
      </c>
      <c r="W31">
        <f t="shared" si="0"/>
        <v>25</v>
      </c>
      <c r="X31" s="21">
        <f t="shared" si="1"/>
        <v>45026.591213975749</v>
      </c>
      <c r="Y31" t="str">
        <f t="shared" si="2"/>
        <v/>
      </c>
    </row>
    <row r="32" spans="3:25" x14ac:dyDescent="0.2">
      <c r="C32" s="11">
        <v>16</v>
      </c>
      <c r="D32" s="11">
        <v>17</v>
      </c>
      <c r="E32" s="12">
        <f t="shared" si="4"/>
        <v>17</v>
      </c>
      <c r="F32" s="35">
        <f t="shared" si="5"/>
        <v>43484.878451493227</v>
      </c>
      <c r="G32" s="35">
        <f t="shared" si="6"/>
        <v>93.056880426198703</v>
      </c>
      <c r="H32" s="35">
        <f t="shared" si="7"/>
        <v>279.78301728674677</v>
      </c>
      <c r="I32" s="35">
        <f t="shared" si="8"/>
        <v>-186.72613686054808</v>
      </c>
      <c r="J32" s="35">
        <f t="shared" si="9"/>
        <v>43671.604588353774</v>
      </c>
      <c r="W32">
        <f t="shared" si="0"/>
        <v>26</v>
      </c>
      <c r="X32" s="21">
        <f t="shared" si="1"/>
        <v>45178.236777171085</v>
      </c>
      <c r="Y32" t="str">
        <f t="shared" si="2"/>
        <v/>
      </c>
    </row>
    <row r="33" spans="3:25" x14ac:dyDescent="0.2">
      <c r="C33" s="11">
        <v>17</v>
      </c>
      <c r="D33" s="11">
        <v>18</v>
      </c>
      <c r="E33" s="12">
        <f t="shared" si="4"/>
        <v>18</v>
      </c>
      <c r="F33" s="35">
        <f t="shared" si="5"/>
        <v>43671.604588353774</v>
      </c>
      <c r="G33" s="35">
        <f t="shared" si="6"/>
        <v>98.056880426198703</v>
      </c>
      <c r="H33" s="35">
        <f t="shared" si="7"/>
        <v>280.98441887363214</v>
      </c>
      <c r="I33" s="35">
        <f t="shared" si="8"/>
        <v>-182.92753844743345</v>
      </c>
      <c r="J33" s="35">
        <f t="shared" si="9"/>
        <v>43854.532126801205</v>
      </c>
      <c r="W33">
        <f t="shared" si="0"/>
        <v>27</v>
      </c>
      <c r="X33" s="21">
        <f t="shared" si="1"/>
        <v>45325.858032486067</v>
      </c>
      <c r="Y33" t="str">
        <f t="shared" si="2"/>
        <v/>
      </c>
    </row>
    <row r="34" spans="3:25" x14ac:dyDescent="0.2">
      <c r="C34" s="11">
        <v>18</v>
      </c>
      <c r="D34" s="12">
        <v>19</v>
      </c>
      <c r="E34" s="12">
        <f t="shared" si="4"/>
        <v>19</v>
      </c>
      <c r="F34" s="35">
        <f t="shared" si="5"/>
        <v>43854.532126801205</v>
      </c>
      <c r="G34" s="35">
        <f t="shared" si="6"/>
        <v>103.0568804261987</v>
      </c>
      <c r="H34" s="35">
        <f t="shared" si="7"/>
        <v>282.16138016395172</v>
      </c>
      <c r="I34" s="35">
        <f t="shared" si="8"/>
        <v>-179.10449973775303</v>
      </c>
      <c r="J34" s="35">
        <f t="shared" si="9"/>
        <v>44033.636626538959</v>
      </c>
      <c r="W34">
        <f t="shared" si="0"/>
        <v>28</v>
      </c>
      <c r="X34" s="21">
        <f t="shared" si="1"/>
        <v>45469.429087402626</v>
      </c>
      <c r="Y34" t="str">
        <f t="shared" si="2"/>
        <v/>
      </c>
    </row>
    <row r="35" spans="3:25" x14ac:dyDescent="0.2">
      <c r="C35" s="11">
        <v>19</v>
      </c>
      <c r="D35" s="11">
        <v>20</v>
      </c>
      <c r="E35" s="12">
        <f t="shared" si="4"/>
        <v>20</v>
      </c>
      <c r="F35" s="35">
        <f t="shared" si="5"/>
        <v>44033.636626538959</v>
      </c>
      <c r="G35" s="35">
        <f t="shared" si="6"/>
        <v>108.0568804261987</v>
      </c>
      <c r="H35" s="35">
        <f t="shared" si="7"/>
        <v>283.31374390810151</v>
      </c>
      <c r="I35" s="35">
        <f t="shared" si="8"/>
        <v>-175.25686348190283</v>
      </c>
      <c r="J35" s="35">
        <f t="shared" si="9"/>
        <v>44208.893490020862</v>
      </c>
      <c r="W35">
        <f t="shared" si="0"/>
        <v>29</v>
      </c>
      <c r="X35" s="21">
        <f t="shared" si="1"/>
        <v>45608.923882809439</v>
      </c>
      <c r="Y35" t="str">
        <f t="shared" si="2"/>
        <v/>
      </c>
    </row>
    <row r="36" spans="3:25" x14ac:dyDescent="0.2">
      <c r="C36" s="11">
        <v>20</v>
      </c>
      <c r="D36" s="11">
        <v>21</v>
      </c>
      <c r="E36" s="12">
        <f t="shared" si="4"/>
        <v>21</v>
      </c>
      <c r="F36" s="35">
        <f t="shared" si="5"/>
        <v>44208.893490020862</v>
      </c>
      <c r="G36" s="35">
        <f t="shared" si="6"/>
        <v>113.0568804261987</v>
      </c>
      <c r="H36" s="35">
        <f t="shared" si="7"/>
        <v>284.44135184472884</v>
      </c>
      <c r="I36" s="35">
        <f t="shared" si="8"/>
        <v>-171.38447141853015</v>
      </c>
      <c r="J36" s="35">
        <f t="shared" si="9"/>
        <v>44380.277961439395</v>
      </c>
      <c r="W36">
        <f t="shared" si="0"/>
        <v>30</v>
      </c>
      <c r="X36" s="21">
        <f t="shared" si="1"/>
        <v>45744.316191930091</v>
      </c>
      <c r="Y36" t="str">
        <f t="shared" si="2"/>
        <v/>
      </c>
    </row>
    <row r="37" spans="3:25" x14ac:dyDescent="0.2">
      <c r="C37" s="11">
        <v>21</v>
      </c>
      <c r="D37" s="12">
        <v>22</v>
      </c>
      <c r="E37" s="12">
        <f t="shared" si="4"/>
        <v>22</v>
      </c>
      <c r="F37" s="35">
        <f t="shared" si="5"/>
        <v>44380.277961439395</v>
      </c>
      <c r="G37" s="35">
        <f t="shared" si="6"/>
        <v>118.0568804261987</v>
      </c>
      <c r="H37" s="35">
        <f t="shared" si="7"/>
        <v>285.54404469422275</v>
      </c>
      <c r="I37" s="35">
        <f t="shared" si="8"/>
        <v>-167.48716426802406</v>
      </c>
      <c r="J37" s="35">
        <f t="shared" si="9"/>
        <v>44547.765125707418</v>
      </c>
      <c r="W37">
        <f t="shared" si="0"/>
        <v>31</v>
      </c>
      <c r="X37" s="21">
        <f t="shared" si="1"/>
        <v>45875.579619244287</v>
      </c>
      <c r="Y37" t="str">
        <f t="shared" si="2"/>
        <v/>
      </c>
    </row>
    <row r="38" spans="3:25" x14ac:dyDescent="0.2">
      <c r="C38" s="11">
        <v>22</v>
      </c>
      <c r="D38" s="11">
        <v>23</v>
      </c>
      <c r="E38" s="12">
        <f t="shared" si="4"/>
        <v>23</v>
      </c>
      <c r="F38" s="35">
        <f t="shared" si="5"/>
        <v>44547.765125707418</v>
      </c>
      <c r="G38" s="35">
        <f t="shared" si="6"/>
        <v>123.0568804261987</v>
      </c>
      <c r="H38" s="35">
        <f t="shared" si="7"/>
        <v>286.62166215216229</v>
      </c>
      <c r="I38" s="35">
        <f t="shared" si="8"/>
        <v>-163.5647817259636</v>
      </c>
      <c r="J38" s="35">
        <f t="shared" si="9"/>
        <v>44711.329907433385</v>
      </c>
      <c r="W38">
        <f t="shared" si="0"/>
        <v>32</v>
      </c>
      <c r="X38" s="21">
        <f t="shared" si="1"/>
        <v>46002.687599402168</v>
      </c>
      <c r="Y38" t="str">
        <f t="shared" si="2"/>
        <v/>
      </c>
    </row>
    <row r="39" spans="3:25" x14ac:dyDescent="0.2">
      <c r="C39" s="11">
        <v>23</v>
      </c>
      <c r="D39" s="11">
        <v>24</v>
      </c>
      <c r="E39" s="12">
        <f t="shared" si="4"/>
        <v>24</v>
      </c>
      <c r="F39" s="35">
        <f t="shared" si="5"/>
        <v>44711.329907433385</v>
      </c>
      <c r="G39" s="35">
        <f t="shared" si="6"/>
        <v>128.05688042619869</v>
      </c>
      <c r="H39" s="35">
        <f t="shared" si="7"/>
        <v>287.67404288272326</v>
      </c>
      <c r="I39" s="35">
        <f t="shared" si="8"/>
        <v>-159.61716245652457</v>
      </c>
      <c r="J39" s="35">
        <f t="shared" si="9"/>
        <v>44870.947069889909</v>
      </c>
      <c r="W39">
        <f t="shared" si="0"/>
        <v>33</v>
      </c>
      <c r="X39" s="21">
        <f t="shared" si="1"/>
        <v>46125.613396131608</v>
      </c>
      <c r="Y39" t="str">
        <f t="shared" si="2"/>
        <v/>
      </c>
    </row>
    <row r="40" spans="3:25" x14ac:dyDescent="0.2">
      <c r="C40" s="11">
        <v>24</v>
      </c>
      <c r="D40" s="12">
        <v>25</v>
      </c>
      <c r="E40" s="12">
        <f t="shared" si="4"/>
        <v>25</v>
      </c>
      <c r="F40" s="35">
        <f t="shared" si="5"/>
        <v>44870.947069889909</v>
      </c>
      <c r="G40" s="35">
        <f t="shared" si="6"/>
        <v>133.05688042619869</v>
      </c>
      <c r="H40" s="35">
        <f t="shared" si="7"/>
        <v>288.7010245120419</v>
      </c>
      <c r="I40" s="35">
        <f t="shared" si="8"/>
        <v>-155.64414408584321</v>
      </c>
      <c r="J40" s="35">
        <f t="shared" si="9"/>
        <v>45026.591213975749</v>
      </c>
      <c r="W40">
        <f t="shared" si="0"/>
        <v>34</v>
      </c>
      <c r="X40" s="21">
        <f t="shared" si="1"/>
        <v>46244.330101138497</v>
      </c>
      <c r="Y40" t="str">
        <f t="shared" si="2"/>
        <v/>
      </c>
    </row>
    <row r="41" spans="3:25" x14ac:dyDescent="0.2">
      <c r="C41" s="11">
        <v>25</v>
      </c>
      <c r="D41" s="11">
        <v>26</v>
      </c>
      <c r="E41" s="12">
        <f t="shared" si="4"/>
        <v>26</v>
      </c>
      <c r="F41" s="35">
        <f t="shared" si="5"/>
        <v>45026.591213975749</v>
      </c>
      <c r="G41" s="35">
        <f t="shared" si="6"/>
        <v>138.05688042619869</v>
      </c>
      <c r="H41" s="35">
        <f t="shared" si="7"/>
        <v>289.70244362153585</v>
      </c>
      <c r="I41" s="35">
        <f t="shared" si="8"/>
        <v>-151.64556319533716</v>
      </c>
      <c r="J41" s="35">
        <f t="shared" si="9"/>
        <v>45178.236777171085</v>
      </c>
      <c r="W41">
        <f t="shared" si="0"/>
        <v>35</v>
      </c>
      <c r="X41" s="21">
        <f t="shared" si="1"/>
        <v>46358.810632999965</v>
      </c>
      <c r="Y41" t="str">
        <f t="shared" si="2"/>
        <v/>
      </c>
    </row>
    <row r="42" spans="3:25" x14ac:dyDescent="0.2">
      <c r="C42" s="11">
        <v>26</v>
      </c>
      <c r="D42" s="11">
        <v>27</v>
      </c>
      <c r="E42" s="12">
        <f t="shared" si="4"/>
        <v>27</v>
      </c>
      <c r="F42" s="35">
        <f t="shared" si="5"/>
        <v>45178.236777171085</v>
      </c>
      <c r="G42" s="35">
        <f t="shared" si="6"/>
        <v>143.05688042619869</v>
      </c>
      <c r="H42" s="35">
        <f t="shared" si="7"/>
        <v>290.6781357411831</v>
      </c>
      <c r="I42" s="35">
        <f t="shared" si="8"/>
        <v>-147.62125531498441</v>
      </c>
      <c r="J42" s="35">
        <f t="shared" si="9"/>
        <v>45325.858032486067</v>
      </c>
      <c r="W42">
        <f t="shared" si="0"/>
        <v>36</v>
      </c>
      <c r="X42" s="21">
        <f t="shared" si="1"/>
        <v>46469.027736050433</v>
      </c>
      <c r="Y42" t="str">
        <f t="shared" si="2"/>
        <v/>
      </c>
    </row>
    <row r="43" spans="3:25" x14ac:dyDescent="0.2">
      <c r="C43" s="11">
        <v>27</v>
      </c>
      <c r="D43" s="12">
        <v>28</v>
      </c>
      <c r="E43" s="12">
        <f t="shared" si="4"/>
        <v>28</v>
      </c>
      <c r="F43" s="35">
        <f t="shared" si="5"/>
        <v>45325.858032486067</v>
      </c>
      <c r="G43" s="35">
        <f t="shared" si="6"/>
        <v>148.05688042619869</v>
      </c>
      <c r="H43" s="35">
        <f t="shared" si="7"/>
        <v>291.62793534275619</v>
      </c>
      <c r="I43" s="35">
        <f t="shared" si="8"/>
        <v>-143.5710549165575</v>
      </c>
      <c r="J43" s="35">
        <f t="shared" si="9"/>
        <v>45469.429087402626</v>
      </c>
      <c r="W43">
        <f t="shared" si="0"/>
        <v>37</v>
      </c>
      <c r="X43" s="21">
        <f t="shared" si="1"/>
        <v>46574.953979260565</v>
      </c>
      <c r="Y43" t="str">
        <f t="shared" si="2"/>
        <v/>
      </c>
    </row>
    <row r="44" spans="3:25" x14ac:dyDescent="0.2">
      <c r="C44" s="11">
        <v>28</v>
      </c>
      <c r="D44" s="11">
        <v>29</v>
      </c>
      <c r="E44" s="12">
        <f t="shared" si="4"/>
        <v>29</v>
      </c>
      <c r="F44" s="35">
        <f t="shared" si="5"/>
        <v>45469.429087402626</v>
      </c>
      <c r="G44" s="35">
        <f t="shared" si="6"/>
        <v>153.05688042619869</v>
      </c>
      <c r="H44" s="35">
        <f t="shared" si="7"/>
        <v>292.55167583301431</v>
      </c>
      <c r="I44" s="35">
        <f t="shared" si="8"/>
        <v>-139.49479540681563</v>
      </c>
      <c r="J44" s="35">
        <f t="shared" si="9"/>
        <v>45608.923882809439</v>
      </c>
      <c r="W44">
        <f t="shared" si="0"/>
        <v>38</v>
      </c>
      <c r="X44" s="21">
        <f t="shared" si="1"/>
        <v>46676.561755108953</v>
      </c>
      <c r="Y44" t="str">
        <f t="shared" si="2"/>
        <v/>
      </c>
    </row>
    <row r="45" spans="3:25" x14ac:dyDescent="0.2">
      <c r="C45" s="11">
        <v>29</v>
      </c>
      <c r="D45" s="11">
        <v>30</v>
      </c>
      <c r="E45" s="12">
        <f t="shared" si="4"/>
        <v>30</v>
      </c>
      <c r="F45" s="35">
        <f t="shared" si="5"/>
        <v>45608.923882809439</v>
      </c>
      <c r="G45" s="35">
        <f t="shared" si="6"/>
        <v>158.05688042619869</v>
      </c>
      <c r="H45" s="35">
        <f t="shared" si="7"/>
        <v>293.4491895468505</v>
      </c>
      <c r="I45" s="35">
        <f t="shared" si="8"/>
        <v>-135.39230912065182</v>
      </c>
      <c r="J45" s="35">
        <f t="shared" si="9"/>
        <v>45744.316191930091</v>
      </c>
      <c r="W45">
        <f t="shared" si="0"/>
        <v>39</v>
      </c>
      <c r="X45" s="21">
        <f t="shared" si="1"/>
        <v>46773.823278446558</v>
      </c>
      <c r="Y45" t="str">
        <f t="shared" si="2"/>
        <v/>
      </c>
    </row>
    <row r="46" spans="3:25" x14ac:dyDescent="0.2">
      <c r="C46" s="11">
        <v>30</v>
      </c>
      <c r="D46" s="12">
        <v>31</v>
      </c>
      <c r="E46" s="12">
        <f t="shared" si="4"/>
        <v>31</v>
      </c>
      <c r="F46" s="35">
        <f t="shared" si="5"/>
        <v>45744.316191930091</v>
      </c>
      <c r="G46" s="35">
        <f t="shared" si="6"/>
        <v>163.05688042619869</v>
      </c>
      <c r="H46" s="35">
        <f t="shared" si="7"/>
        <v>294.32030774039566</v>
      </c>
      <c r="I46" s="35">
        <f t="shared" si="8"/>
        <v>-131.26342731419697</v>
      </c>
      <c r="J46" s="35">
        <f t="shared" si="9"/>
        <v>45875.579619244287</v>
      </c>
      <c r="W46">
        <f t="shared" si="0"/>
        <v>40</v>
      </c>
      <c r="X46" s="21">
        <f t="shared" si="1"/>
        <v>46866.710585353867</v>
      </c>
      <c r="Y46" t="str">
        <f t="shared" si="2"/>
        <v/>
      </c>
    </row>
    <row r="47" spans="3:25" x14ac:dyDescent="0.2">
      <c r="C47" s="11">
        <v>31</v>
      </c>
      <c r="D47" s="11">
        <v>32</v>
      </c>
      <c r="E47" s="12">
        <f t="shared" si="4"/>
        <v>32</v>
      </c>
      <c r="F47" s="35">
        <f t="shared" si="5"/>
        <v>45875.579619244287</v>
      </c>
      <c r="G47" s="35">
        <f t="shared" si="6"/>
        <v>168.05688042619869</v>
      </c>
      <c r="H47" s="35">
        <f t="shared" si="7"/>
        <v>295.16486058407742</v>
      </c>
      <c r="I47" s="35">
        <f t="shared" si="8"/>
        <v>-127.10798015787873</v>
      </c>
      <c r="J47" s="35">
        <f t="shared" si="9"/>
        <v>46002.687599402168</v>
      </c>
      <c r="W47">
        <f t="shared" si="0"/>
        <v>41</v>
      </c>
      <c r="X47" s="21">
        <f t="shared" si="1"/>
        <v>46955.195531990648</v>
      </c>
      <c r="Y47" t="str">
        <f t="shared" si="2"/>
        <v/>
      </c>
    </row>
    <row r="48" spans="3:25" x14ac:dyDescent="0.2">
      <c r="C48" s="11">
        <v>32</v>
      </c>
      <c r="D48" s="11">
        <v>33</v>
      </c>
      <c r="E48" s="12">
        <f t="shared" si="4"/>
        <v>33</v>
      </c>
      <c r="F48" s="35">
        <f t="shared" si="5"/>
        <v>46002.687599402168</v>
      </c>
      <c r="G48" s="35">
        <f t="shared" si="6"/>
        <v>173.05688042619869</v>
      </c>
      <c r="H48" s="35">
        <f t="shared" si="7"/>
        <v>295.98267715563497</v>
      </c>
      <c r="I48" s="35">
        <f t="shared" si="8"/>
        <v>-122.92579672943629</v>
      </c>
      <c r="J48" s="35">
        <f t="shared" si="9"/>
        <v>46125.613396131608</v>
      </c>
      <c r="W48">
        <f t="shared" si="0"/>
        <v>42</v>
      </c>
      <c r="X48" s="21">
        <f t="shared" si="1"/>
        <v>47039.249793438379</v>
      </c>
      <c r="Y48" t="str">
        <f t="shared" si="2"/>
        <v/>
      </c>
    </row>
    <row r="49" spans="3:25" x14ac:dyDescent="0.2">
      <c r="C49" s="11">
        <v>33</v>
      </c>
      <c r="D49" s="12">
        <v>34</v>
      </c>
      <c r="E49" s="12">
        <f t="shared" si="4"/>
        <v>34</v>
      </c>
      <c r="F49" s="35">
        <f t="shared" si="5"/>
        <v>46125.613396131608</v>
      </c>
      <c r="G49" s="35">
        <f t="shared" si="6"/>
        <v>178.05688042619869</v>
      </c>
      <c r="H49" s="35">
        <f t="shared" si="7"/>
        <v>296.77358543308833</v>
      </c>
      <c r="I49" s="35">
        <f t="shared" si="8"/>
        <v>-118.71670500688964</v>
      </c>
      <c r="J49" s="35">
        <f t="shared" si="9"/>
        <v>46244.330101138497</v>
      </c>
      <c r="W49">
        <f t="shared" si="0"/>
        <v>43</v>
      </c>
      <c r="X49" s="21">
        <f t="shared" si="1"/>
        <v>47118.844862535138</v>
      </c>
      <c r="Y49" t="str">
        <f t="shared" si="2"/>
        <v/>
      </c>
    </row>
    <row r="50" spans="3:25" x14ac:dyDescent="0.2">
      <c r="C50" s="11">
        <v>34</v>
      </c>
      <c r="D50" s="11">
        <v>35</v>
      </c>
      <c r="E50" s="12">
        <f t="shared" si="4"/>
        <v>35</v>
      </c>
      <c r="F50" s="35">
        <f t="shared" si="5"/>
        <v>46244.330101138497</v>
      </c>
      <c r="G50" s="35">
        <f t="shared" si="6"/>
        <v>183.05688042619869</v>
      </c>
      <c r="H50" s="35">
        <f t="shared" si="7"/>
        <v>297.53741228766307</v>
      </c>
      <c r="I50" s="35">
        <f t="shared" si="8"/>
        <v>-114.48053186146439</v>
      </c>
      <c r="J50" s="35">
        <f t="shared" si="9"/>
        <v>46358.810632999965</v>
      </c>
      <c r="W50">
        <f t="shared" si="0"/>
        <v>44</v>
      </c>
      <c r="X50" s="21">
        <f t="shared" si="1"/>
        <v>47193.952048703068</v>
      </c>
      <c r="Y50" t="str">
        <f t="shared" si="2"/>
        <v/>
      </c>
    </row>
    <row r="51" spans="3:25" x14ac:dyDescent="0.2">
      <c r="C51" s="11">
        <v>35</v>
      </c>
      <c r="D51" s="11">
        <v>36</v>
      </c>
      <c r="E51" s="12">
        <f t="shared" si="4"/>
        <v>36</v>
      </c>
      <c r="F51" s="35">
        <f t="shared" si="5"/>
        <v>46358.810632999965</v>
      </c>
      <c r="G51" s="35">
        <f t="shared" si="6"/>
        <v>188.05688042619869</v>
      </c>
      <c r="H51" s="35">
        <f t="shared" si="7"/>
        <v>298.27398347666895</v>
      </c>
      <c r="I51" s="35">
        <f t="shared" si="8"/>
        <v>-110.21710305047026</v>
      </c>
      <c r="J51" s="35">
        <f t="shared" si="9"/>
        <v>46469.027736050433</v>
      </c>
      <c r="W51">
        <f t="shared" si="0"/>
        <v>45</v>
      </c>
      <c r="X51" s="21">
        <f t="shared" si="1"/>
        <v>47264.542476768285</v>
      </c>
      <c r="Y51" t="str">
        <f t="shared" si="2"/>
        <v/>
      </c>
    </row>
    <row r="52" spans="3:25" x14ac:dyDescent="0.2">
      <c r="C52" s="11">
        <v>36</v>
      </c>
      <c r="D52" s="12">
        <v>37</v>
      </c>
      <c r="E52" s="12">
        <f t="shared" si="4"/>
        <v>37</v>
      </c>
      <c r="F52" s="35">
        <f t="shared" si="5"/>
        <v>46469.027736050433</v>
      </c>
      <c r="G52" s="35">
        <f t="shared" si="6"/>
        <v>193.05688042619869</v>
      </c>
      <c r="H52" s="35">
        <f t="shared" si="7"/>
        <v>298.983123636333</v>
      </c>
      <c r="I52" s="35">
        <f t="shared" si="8"/>
        <v>-105.92624321013432</v>
      </c>
      <c r="J52" s="35">
        <f t="shared" si="9"/>
        <v>46574.953979260565</v>
      </c>
      <c r="W52">
        <f t="shared" si="0"/>
        <v>46</v>
      </c>
      <c r="X52" s="21">
        <f t="shared" si="1"/>
        <v>47330.58708577315</v>
      </c>
      <c r="Y52" t="str">
        <f t="shared" si="2"/>
        <v/>
      </c>
    </row>
    <row r="53" spans="3:25" x14ac:dyDescent="0.2">
      <c r="C53" s="11">
        <v>37</v>
      </c>
      <c r="D53" s="11">
        <v>38</v>
      </c>
      <c r="E53" s="12">
        <f t="shared" si="4"/>
        <v>38</v>
      </c>
      <c r="F53" s="35">
        <f t="shared" si="5"/>
        <v>46574.953979260565</v>
      </c>
      <c r="G53" s="35">
        <f t="shared" si="6"/>
        <v>198.05688042619869</v>
      </c>
      <c r="H53" s="35">
        <f t="shared" si="7"/>
        <v>299.66465627458655</v>
      </c>
      <c r="I53" s="35">
        <f t="shared" si="8"/>
        <v>-101.60777584838786</v>
      </c>
      <c r="J53" s="35">
        <f t="shared" si="9"/>
        <v>46676.561755108953</v>
      </c>
      <c r="W53">
        <f t="shared" si="0"/>
        <v>47</v>
      </c>
      <c r="X53" s="21">
        <f t="shared" si="1"/>
        <v>47392.056627780956</v>
      </c>
      <c r="Y53" t="str">
        <f t="shared" si="2"/>
        <v/>
      </c>
    </row>
    <row r="54" spans="3:25" x14ac:dyDescent="0.2">
      <c r="C54" s="11">
        <v>38</v>
      </c>
      <c r="D54" s="11">
        <v>39</v>
      </c>
      <c r="E54" s="12">
        <f t="shared" si="4"/>
        <v>39</v>
      </c>
      <c r="F54" s="35">
        <f t="shared" si="5"/>
        <v>46676.561755108953</v>
      </c>
      <c r="G54" s="35">
        <f t="shared" si="6"/>
        <v>203.05688042619869</v>
      </c>
      <c r="H54" s="35">
        <f t="shared" si="7"/>
        <v>300.31840376380558</v>
      </c>
      <c r="I54" s="35">
        <f t="shared" si="8"/>
        <v>-97.261523337606889</v>
      </c>
      <c r="J54" s="35">
        <f t="shared" si="9"/>
        <v>46773.823278446558</v>
      </c>
      <c r="W54">
        <f t="shared" si="0"/>
        <v>48</v>
      </c>
      <c r="X54" s="21">
        <f t="shared" si="1"/>
        <v>47448.92166667289</v>
      </c>
      <c r="Y54" t="str">
        <f t="shared" si="2"/>
        <v/>
      </c>
    </row>
    <row r="55" spans="3:25" x14ac:dyDescent="0.2">
      <c r="C55" s="11">
        <v>39</v>
      </c>
      <c r="D55" s="12">
        <v>40</v>
      </c>
      <c r="E55" s="12">
        <f t="shared" si="4"/>
        <v>40</v>
      </c>
      <c r="F55" s="35">
        <f t="shared" si="5"/>
        <v>46773.823278446558</v>
      </c>
      <c r="G55" s="35">
        <f t="shared" si="6"/>
        <v>208.05688042619869</v>
      </c>
      <c r="H55" s="35">
        <f t="shared" si="7"/>
        <v>300.94418733350454</v>
      </c>
      <c r="I55" s="35">
        <f t="shared" si="8"/>
        <v>-92.887306907305856</v>
      </c>
      <c r="J55" s="35">
        <f t="shared" si="9"/>
        <v>46866.710585353867</v>
      </c>
      <c r="W55">
        <f t="shared" si="0"/>
        <v>49</v>
      </c>
      <c r="X55" s="21">
        <f t="shared" si="1"/>
        <v>47501.15257693726</v>
      </c>
      <c r="Y55" t="str">
        <f t="shared" si="2"/>
        <v/>
      </c>
    </row>
    <row r="56" spans="3:25" x14ac:dyDescent="0.2">
      <c r="C56" s="11">
        <v>40</v>
      </c>
      <c r="D56" s="11">
        <v>41</v>
      </c>
      <c r="E56" s="12">
        <f t="shared" si="4"/>
        <v>41</v>
      </c>
      <c r="F56" s="35">
        <f t="shared" si="5"/>
        <v>46866.710585353867</v>
      </c>
      <c r="G56" s="35">
        <f t="shared" si="6"/>
        <v>213.05688042619869</v>
      </c>
      <c r="H56" s="35">
        <f t="shared" si="7"/>
        <v>301.54182706298326</v>
      </c>
      <c r="I56" s="35">
        <f t="shared" si="8"/>
        <v>-88.484946636784571</v>
      </c>
      <c r="J56" s="35">
        <f t="shared" si="9"/>
        <v>46955.195531990648</v>
      </c>
      <c r="W56">
        <f t="shared" si="0"/>
        <v>50</v>
      </c>
      <c r="X56" s="21">
        <f t="shared" si="1"/>
        <v>47548.719542450941</v>
      </c>
      <c r="Y56" t="str">
        <f t="shared" si="2"/>
        <v/>
      </c>
    </row>
    <row r="57" spans="3:25" x14ac:dyDescent="0.2">
      <c r="C57" s="11">
        <v>41</v>
      </c>
      <c r="D57" s="11">
        <v>42</v>
      </c>
      <c r="E57" s="12">
        <f t="shared" si="4"/>
        <v>42</v>
      </c>
      <c r="F57" s="35">
        <f t="shared" si="5"/>
        <v>46955.195531990648</v>
      </c>
      <c r="G57" s="35">
        <f t="shared" si="6"/>
        <v>218.05688042619869</v>
      </c>
      <c r="H57" s="35">
        <f t="shared" si="7"/>
        <v>302.11114187392639</v>
      </c>
      <c r="I57" s="35">
        <f t="shared" si="8"/>
        <v>-84.054261447727697</v>
      </c>
      <c r="J57" s="35">
        <f t="shared" si="9"/>
        <v>47039.249793438379</v>
      </c>
      <c r="W57">
        <f t="shared" si="0"/>
        <v>51</v>
      </c>
      <c r="X57" s="21">
        <f t="shared" si="1"/>
        <v>47591.592555252981</v>
      </c>
      <c r="Y57" t="str">
        <f t="shared" si="2"/>
        <v/>
      </c>
    </row>
    <row r="58" spans="3:25" x14ac:dyDescent="0.2">
      <c r="C58" s="11">
        <v>42</v>
      </c>
      <c r="D58" s="12">
        <v>43</v>
      </c>
      <c r="E58" s="12">
        <f t="shared" si="4"/>
        <v>43</v>
      </c>
      <c r="F58" s="35">
        <f t="shared" si="5"/>
        <v>47039.249793438379</v>
      </c>
      <c r="G58" s="35">
        <f t="shared" si="6"/>
        <v>223.05688042619869</v>
      </c>
      <c r="H58" s="35">
        <f t="shared" si="7"/>
        <v>302.65194952295519</v>
      </c>
      <c r="I58" s="35">
        <f t="shared" si="8"/>
        <v>-79.595069096756504</v>
      </c>
      <c r="J58" s="35">
        <f t="shared" si="9"/>
        <v>47118.844862535138</v>
      </c>
      <c r="W58">
        <f t="shared" si="0"/>
        <v>52</v>
      </c>
      <c r="X58" s="21">
        <f t="shared" si="1"/>
        <v>47629.741414310294</v>
      </c>
      <c r="Y58" t="str">
        <f t="shared" si="2"/>
        <v/>
      </c>
    </row>
    <row r="59" spans="3:25" x14ac:dyDescent="0.2">
      <c r="C59" s="11">
        <v>43</v>
      </c>
      <c r="D59" s="11">
        <v>44</v>
      </c>
      <c r="E59" s="12">
        <f t="shared" si="4"/>
        <v>44</v>
      </c>
      <c r="F59" s="35">
        <f t="shared" si="5"/>
        <v>47118.844862535138</v>
      </c>
      <c r="G59" s="35">
        <f t="shared" si="6"/>
        <v>228.05688042619869</v>
      </c>
      <c r="H59" s="35">
        <f t="shared" si="7"/>
        <v>303.1640665941315</v>
      </c>
      <c r="I59" s="35">
        <f t="shared" si="8"/>
        <v>-75.107186167932809</v>
      </c>
      <c r="J59" s="35">
        <f t="shared" si="9"/>
        <v>47193.952048703068</v>
      </c>
      <c r="W59">
        <f t="shared" si="0"/>
        <v>53</v>
      </c>
      <c r="X59" s="21">
        <f t="shared" si="1"/>
        <v>47663.135724275446</v>
      </c>
      <c r="Y59" t="str">
        <f t="shared" si="2"/>
        <v/>
      </c>
    </row>
    <row r="60" spans="3:25" x14ac:dyDescent="0.2">
      <c r="C60" s="11">
        <v>44</v>
      </c>
      <c r="D60" s="11">
        <v>45</v>
      </c>
      <c r="E60" s="12">
        <f t="shared" si="4"/>
        <v>45</v>
      </c>
      <c r="F60" s="35">
        <f t="shared" si="5"/>
        <v>47193.952048703068</v>
      </c>
      <c r="G60" s="35">
        <f t="shared" si="6"/>
        <v>233.05688042619869</v>
      </c>
      <c r="H60" s="35">
        <f t="shared" si="7"/>
        <v>303.64730849141364</v>
      </c>
      <c r="I60" s="35">
        <f t="shared" si="8"/>
        <v>-70.590428065214951</v>
      </c>
      <c r="J60" s="35">
        <f t="shared" si="9"/>
        <v>47264.542476768285</v>
      </c>
      <c r="W60">
        <f t="shared" si="0"/>
        <v>54</v>
      </c>
      <c r="X60" s="21">
        <f t="shared" si="1"/>
        <v>47691.744894236414</v>
      </c>
      <c r="Y60" t="str">
        <f t="shared" si="2"/>
        <v/>
      </c>
    </row>
    <row r="61" spans="3:25" x14ac:dyDescent="0.2">
      <c r="C61" s="11">
        <v>45</v>
      </c>
      <c r="D61" s="12">
        <v>46</v>
      </c>
      <c r="E61" s="12">
        <f t="shared" si="4"/>
        <v>46</v>
      </c>
      <c r="F61" s="35">
        <f t="shared" si="5"/>
        <v>47264.542476768285</v>
      </c>
      <c r="G61" s="35">
        <f t="shared" si="6"/>
        <v>238.05688042619869</v>
      </c>
      <c r="H61" s="35">
        <f t="shared" si="7"/>
        <v>304.10148943106327</v>
      </c>
      <c r="I61" s="35">
        <f t="shared" si="8"/>
        <v>-66.044609004864583</v>
      </c>
      <c r="J61" s="35">
        <f t="shared" si="9"/>
        <v>47330.58708577315</v>
      </c>
      <c r="W61">
        <f t="shared" si="0"/>
        <v>55</v>
      </c>
      <c r="X61" s="21">
        <f t="shared" si="1"/>
        <v>47715.538136458337</v>
      </c>
      <c r="Y61" t="str">
        <f t="shared" si="2"/>
        <v/>
      </c>
    </row>
    <row r="62" spans="3:25" x14ac:dyDescent="0.2">
      <c r="C62" s="11">
        <v>46</v>
      </c>
      <c r="D62" s="11">
        <v>47</v>
      </c>
      <c r="E62" s="12">
        <f t="shared" si="4"/>
        <v>47</v>
      </c>
      <c r="F62" s="35">
        <f t="shared" si="5"/>
        <v>47330.58708577315</v>
      </c>
      <c r="G62" s="35">
        <f t="shared" si="6"/>
        <v>243.05688042619869</v>
      </c>
      <c r="H62" s="35">
        <f t="shared" si="7"/>
        <v>304.52642243400396</v>
      </c>
      <c r="I62" s="35">
        <f t="shared" si="8"/>
        <v>-61.469542007805273</v>
      </c>
      <c r="J62" s="35">
        <f t="shared" si="9"/>
        <v>47392.056627780956</v>
      </c>
      <c r="W62">
        <f t="shared" si="0"/>
        <v>56</v>
      </c>
      <c r="X62" s="21">
        <f t="shared" si="1"/>
        <v>47734.48446511713</v>
      </c>
      <c r="Y62" t="str">
        <f t="shared" si="2"/>
        <v/>
      </c>
    </row>
    <row r="63" spans="3:25" x14ac:dyDescent="0.2">
      <c r="C63" s="11">
        <v>47</v>
      </c>
      <c r="D63" s="11">
        <v>48</v>
      </c>
      <c r="E63" s="12">
        <f t="shared" si="4"/>
        <v>48</v>
      </c>
      <c r="F63" s="35">
        <f t="shared" si="5"/>
        <v>47392.056627780956</v>
      </c>
      <c r="G63" s="35">
        <f t="shared" si="6"/>
        <v>248.05688042619869</v>
      </c>
      <c r="H63" s="35">
        <f t="shared" si="7"/>
        <v>304.92191931813028</v>
      </c>
      <c r="I63" s="35">
        <f t="shared" si="8"/>
        <v>-56.86503889193159</v>
      </c>
      <c r="J63" s="35">
        <f t="shared" si="9"/>
        <v>47448.92166667289</v>
      </c>
      <c r="W63">
        <f t="shared" si="0"/>
        <v>57</v>
      </c>
      <c r="X63" s="21">
        <f t="shared" si="1"/>
        <v>47748.552695024984</v>
      </c>
      <c r="Y63" t="str">
        <f t="shared" si="2"/>
        <v/>
      </c>
    </row>
    <row r="64" spans="3:25" x14ac:dyDescent="0.2">
      <c r="C64" s="11">
        <v>48</v>
      </c>
      <c r="D64" s="12">
        <v>49</v>
      </c>
      <c r="E64" s="12">
        <f t="shared" si="4"/>
        <v>49</v>
      </c>
      <c r="F64" s="35">
        <f t="shared" si="5"/>
        <v>47448.92166667289</v>
      </c>
      <c r="G64" s="35">
        <f t="shared" si="6"/>
        <v>253.05688042619869</v>
      </c>
      <c r="H64" s="35">
        <f t="shared" si="7"/>
        <v>305.28779069056753</v>
      </c>
      <c r="I64" s="35">
        <f t="shared" si="8"/>
        <v>-52.230910264368845</v>
      </c>
      <c r="J64" s="35">
        <f t="shared" si="9"/>
        <v>47501.15257693726</v>
      </c>
      <c r="W64">
        <f t="shared" si="0"/>
        <v>58</v>
      </c>
      <c r="X64" s="21">
        <f t="shared" si="1"/>
        <v>47757.711440347659</v>
      </c>
      <c r="Y64" t="str">
        <f t="shared" si="2"/>
        <v/>
      </c>
    </row>
    <row r="65" spans="3:25" x14ac:dyDescent="0.2">
      <c r="C65" s="11">
        <v>49</v>
      </c>
      <c r="D65" s="11">
        <v>50</v>
      </c>
      <c r="E65" s="12">
        <f t="shared" si="4"/>
        <v>50</v>
      </c>
      <c r="F65" s="35">
        <f t="shared" si="5"/>
        <v>47501.15257693726</v>
      </c>
      <c r="G65" s="35">
        <f t="shared" si="6"/>
        <v>258.05688042619869</v>
      </c>
      <c r="H65" s="35">
        <f t="shared" si="7"/>
        <v>305.62384593988139</v>
      </c>
      <c r="I65" s="35">
        <f t="shared" si="8"/>
        <v>-47.566965513682703</v>
      </c>
      <c r="J65" s="35">
        <f t="shared" si="9"/>
        <v>47548.719542450941</v>
      </c>
      <c r="W65">
        <f t="shared" si="0"/>
        <v>59</v>
      </c>
      <c r="X65" s="21">
        <f t="shared" si="1"/>
        <v>47761.929113313512</v>
      </c>
      <c r="Y65" t="str">
        <f t="shared" si="2"/>
        <v/>
      </c>
    </row>
    <row r="66" spans="3:25" x14ac:dyDescent="0.2">
      <c r="C66" s="11">
        <v>50</v>
      </c>
      <c r="D66" s="11">
        <v>51</v>
      </c>
      <c r="E66" s="12">
        <f t="shared" si="4"/>
        <v>51</v>
      </c>
      <c r="F66" s="35">
        <f t="shared" si="5"/>
        <v>47548.719542450941</v>
      </c>
      <c r="G66" s="35">
        <f t="shared" si="6"/>
        <v>263.05688042619869</v>
      </c>
      <c r="H66" s="35">
        <f t="shared" si="7"/>
        <v>305.92989322823786</v>
      </c>
      <c r="I66" s="35">
        <f t="shared" si="8"/>
        <v>-42.87301280203917</v>
      </c>
      <c r="J66" s="35">
        <f t="shared" si="9"/>
        <v>47591.592555252981</v>
      </c>
      <c r="W66">
        <f t="shared" si="0"/>
        <v>60</v>
      </c>
      <c r="X66" s="21">
        <f t="shared" si="1"/>
        <v>47761.173922914219</v>
      </c>
      <c r="Y66" t="str">
        <f t="shared" si="2"/>
        <v/>
      </c>
    </row>
    <row r="67" spans="3:25" x14ac:dyDescent="0.2">
      <c r="C67" s="11">
        <v>51</v>
      </c>
      <c r="D67" s="12">
        <v>52</v>
      </c>
      <c r="E67" s="12">
        <f t="shared" si="4"/>
        <v>52</v>
      </c>
      <c r="F67" s="35">
        <f t="shared" si="5"/>
        <v>47591.592555252981</v>
      </c>
      <c r="G67" s="35">
        <f t="shared" si="6"/>
        <v>268.05688042619869</v>
      </c>
      <c r="H67" s="35">
        <f t="shared" si="7"/>
        <v>306.20573948351279</v>
      </c>
      <c r="I67" s="35">
        <f t="shared" si="8"/>
        <v>-38.148859057314098</v>
      </c>
      <c r="J67" s="35">
        <f t="shared" si="9"/>
        <v>47629.741414310294</v>
      </c>
      <c r="W67">
        <f t="shared" si="0"/>
        <v>61</v>
      </c>
      <c r="X67" s="21">
        <f t="shared" si="1"/>
        <v>47755.413873597157</v>
      </c>
      <c r="Y67" t="str">
        <f t="shared" si="2"/>
        <v/>
      </c>
    </row>
    <row r="68" spans="3:25" x14ac:dyDescent="0.2">
      <c r="C68" s="11">
        <v>52</v>
      </c>
      <c r="D68" s="11">
        <v>53</v>
      </c>
      <c r="E68" s="12">
        <f t="shared" si="4"/>
        <v>53</v>
      </c>
      <c r="F68" s="35">
        <f t="shared" si="5"/>
        <v>47629.741414310294</v>
      </c>
      <c r="G68" s="35">
        <f t="shared" si="6"/>
        <v>273.05688042619869</v>
      </c>
      <c r="H68" s="35">
        <f t="shared" si="7"/>
        <v>306.45119039134983</v>
      </c>
      <c r="I68" s="35">
        <f t="shared" si="8"/>
        <v>-33.394309965151137</v>
      </c>
      <c r="J68" s="35">
        <f t="shared" si="9"/>
        <v>47663.135724275446</v>
      </c>
      <c r="W68">
        <f t="shared" si="0"/>
        <v>62</v>
      </c>
      <c r="X68" s="21">
        <f t="shared" si="1"/>
        <v>47744.616763949358</v>
      </c>
      <c r="Y68" t="str">
        <f t="shared" si="2"/>
        <v/>
      </c>
    </row>
    <row r="69" spans="3:25" x14ac:dyDescent="0.2">
      <c r="C69" s="11">
        <v>53</v>
      </c>
      <c r="D69" s="11">
        <v>54</v>
      </c>
      <c r="E69" s="12">
        <f t="shared" si="4"/>
        <v>54</v>
      </c>
      <c r="F69" s="35">
        <f t="shared" si="5"/>
        <v>47663.135724275446</v>
      </c>
      <c r="G69" s="35">
        <f t="shared" si="6"/>
        <v>278.05688042619869</v>
      </c>
      <c r="H69" s="35">
        <f t="shared" si="7"/>
        <v>306.66605038716835</v>
      </c>
      <c r="I69" s="35">
        <f t="shared" si="8"/>
        <v>-28.609169960969666</v>
      </c>
      <c r="J69" s="35">
        <f t="shared" si="9"/>
        <v>47691.744894236414</v>
      </c>
      <c r="W69">
        <f t="shared" si="0"/>
        <v>63</v>
      </c>
      <c r="X69" s="21">
        <f t="shared" si="1"/>
        <v>47728.750185372985</v>
      </c>
      <c r="Y69" t="str">
        <f t="shared" si="2"/>
        <v/>
      </c>
    </row>
    <row r="70" spans="3:25" x14ac:dyDescent="0.2">
      <c r="C70" s="11">
        <v>54</v>
      </c>
      <c r="D70" s="12">
        <v>55</v>
      </c>
      <c r="E70" s="12">
        <f t="shared" si="4"/>
        <v>55</v>
      </c>
      <c r="F70" s="35">
        <f t="shared" si="5"/>
        <v>47691.744894236414</v>
      </c>
      <c r="G70" s="35">
        <f t="shared" si="6"/>
        <v>283.05688042619869</v>
      </c>
      <c r="H70" s="35">
        <f t="shared" si="7"/>
        <v>306.85012264811945</v>
      </c>
      <c r="I70" s="35">
        <f t="shared" si="8"/>
        <v>-23.793242221920764</v>
      </c>
      <c r="J70" s="35">
        <f t="shared" si="9"/>
        <v>47715.538136458337</v>
      </c>
      <c r="W70">
        <f t="shared" si="0"/>
        <v>64</v>
      </c>
      <c r="X70" s="21">
        <f t="shared" si="1"/>
        <v>47707.781520752309</v>
      </c>
      <c r="Y70" t="str">
        <f t="shared" si="2"/>
        <v/>
      </c>
    </row>
    <row r="71" spans="3:25" x14ac:dyDescent="0.2">
      <c r="C71" s="11">
        <v>55</v>
      </c>
      <c r="D71" s="11">
        <v>56</v>
      </c>
      <c r="E71" s="12">
        <f t="shared" si="4"/>
        <v>56</v>
      </c>
      <c r="F71" s="35">
        <f t="shared" si="5"/>
        <v>47715.538136458337</v>
      </c>
      <c r="G71" s="35">
        <f t="shared" si="6"/>
        <v>288.05688042619869</v>
      </c>
      <c r="H71" s="35">
        <f t="shared" si="7"/>
        <v>307.00320908498992</v>
      </c>
      <c r="I71" s="35">
        <f t="shared" si="8"/>
        <v>-18.946328658791231</v>
      </c>
      <c r="J71" s="35">
        <f t="shared" si="9"/>
        <v>47734.48446511713</v>
      </c>
      <c r="W71">
        <f t="shared" si="0"/>
        <v>65</v>
      </c>
      <c r="X71" s="21">
        <f t="shared" si="1"/>
        <v>47681.677943112096</v>
      </c>
      <c r="Y71" t="str">
        <f t="shared" si="2"/>
        <v/>
      </c>
    </row>
    <row r="72" spans="3:25" x14ac:dyDescent="0.2">
      <c r="C72" s="11">
        <v>56</v>
      </c>
      <c r="D72" s="11">
        <v>57</v>
      </c>
      <c r="E72" s="12">
        <f t="shared" si="4"/>
        <v>57</v>
      </c>
      <c r="F72" s="35">
        <f t="shared" si="5"/>
        <v>47734.48446511713</v>
      </c>
      <c r="G72" s="35">
        <f t="shared" si="6"/>
        <v>293.05688042619869</v>
      </c>
      <c r="H72" s="35">
        <f t="shared" si="7"/>
        <v>307.12511033405463</v>
      </c>
      <c r="I72" s="35">
        <f t="shared" si="8"/>
        <v>-14.068229907855937</v>
      </c>
      <c r="J72" s="35">
        <f t="shared" si="9"/>
        <v>47748.552695024984</v>
      </c>
      <c r="W72">
        <f t="shared" ref="W72:W114" si="10">E81</f>
        <v>66</v>
      </c>
      <c r="X72" s="21">
        <f t="shared" ref="X72:X135" si="11">J81</f>
        <v>47650.406414267367</v>
      </c>
      <c r="Y72" t="str">
        <f t="shared" ref="Y72:Y135" si="12">IF(X72&lt;15000,X72,"")</f>
        <v/>
      </c>
    </row>
    <row r="73" spans="3:25" x14ac:dyDescent="0.2">
      <c r="C73" s="11">
        <v>57</v>
      </c>
      <c r="D73" s="12">
        <v>58</v>
      </c>
      <c r="E73" s="12">
        <f t="shared" si="4"/>
        <v>58</v>
      </c>
      <c r="F73" s="35">
        <f t="shared" si="5"/>
        <v>47748.552695024984</v>
      </c>
      <c r="G73" s="35">
        <f t="shared" si="6"/>
        <v>298.05688042619869</v>
      </c>
      <c r="H73" s="35">
        <f t="shared" si="7"/>
        <v>307.21562574887616</v>
      </c>
      <c r="I73" s="35">
        <f t="shared" si="8"/>
        <v>-9.1587453226774755</v>
      </c>
      <c r="J73" s="35">
        <f t="shared" si="9"/>
        <v>47757.711440347659</v>
      </c>
      <c r="W73">
        <f t="shared" si="10"/>
        <v>67</v>
      </c>
      <c r="X73" s="21">
        <f t="shared" si="11"/>
        <v>47613.933683464464</v>
      </c>
      <c r="Y73" t="str">
        <f t="shared" si="12"/>
        <v/>
      </c>
    </row>
    <row r="74" spans="3:25" x14ac:dyDescent="0.2">
      <c r="C74" s="11">
        <v>58</v>
      </c>
      <c r="D74" s="11">
        <v>59</v>
      </c>
      <c r="E74" s="12">
        <f t="shared" si="4"/>
        <v>59</v>
      </c>
      <c r="F74" s="35">
        <f t="shared" si="5"/>
        <v>47757.711440347659</v>
      </c>
      <c r="G74" s="35">
        <f t="shared" si="6"/>
        <v>303.05688042619869</v>
      </c>
      <c r="H74" s="35">
        <f t="shared" si="7"/>
        <v>307.27455339205216</v>
      </c>
      <c r="I74" s="35">
        <f t="shared" si="8"/>
        <v>-4.2176729658534668</v>
      </c>
      <c r="J74" s="35">
        <f t="shared" si="9"/>
        <v>47761.929113313512</v>
      </c>
      <c r="W74">
        <f t="shared" si="10"/>
        <v>68</v>
      </c>
      <c r="X74" s="21">
        <f t="shared" si="11"/>
        <v>47572.226286013385</v>
      </c>
      <c r="Y74" t="str">
        <f t="shared" si="12"/>
        <v/>
      </c>
    </row>
    <row r="75" spans="3:25" x14ac:dyDescent="0.2">
      <c r="C75" s="11">
        <v>59</v>
      </c>
      <c r="D75" s="11">
        <v>60</v>
      </c>
      <c r="E75" s="12">
        <f t="shared" si="4"/>
        <v>60</v>
      </c>
      <c r="F75" s="35">
        <f t="shared" si="5"/>
        <v>47761.929113313512</v>
      </c>
      <c r="G75" s="35">
        <f t="shared" si="6"/>
        <v>308.05688042619869</v>
      </c>
      <c r="H75" s="35">
        <f t="shared" si="7"/>
        <v>307.3016900269086</v>
      </c>
      <c r="I75" s="35">
        <f t="shared" si="8"/>
        <v>0.75519039929008613</v>
      </c>
      <c r="J75" s="35">
        <f t="shared" si="9"/>
        <v>47761.173922914219</v>
      </c>
      <c r="W75">
        <f t="shared" si="10"/>
        <v>69</v>
      </c>
      <c r="X75" s="21">
        <f t="shared" si="11"/>
        <v>47525.250541911293</v>
      </c>
      <c r="Y75" t="str">
        <f t="shared" si="12"/>
        <v/>
      </c>
    </row>
    <row r="76" spans="3:25" x14ac:dyDescent="0.2">
      <c r="C76" s="11">
        <v>60</v>
      </c>
      <c r="D76" s="12">
        <v>61</v>
      </c>
      <c r="E76" s="12">
        <f t="shared" si="4"/>
        <v>61</v>
      </c>
      <c r="F76" s="35">
        <f t="shared" si="5"/>
        <v>47761.173922914219</v>
      </c>
      <c r="G76" s="35">
        <f t="shared" si="6"/>
        <v>313.05688042619869</v>
      </c>
      <c r="H76" s="35">
        <f t="shared" si="7"/>
        <v>307.29683110914073</v>
      </c>
      <c r="I76" s="35">
        <f t="shared" si="8"/>
        <v>5.7600493170579625</v>
      </c>
      <c r="J76" s="35">
        <f t="shared" si="9"/>
        <v>47755.413873597157</v>
      </c>
      <c r="W76">
        <f t="shared" si="10"/>
        <v>70</v>
      </c>
      <c r="X76" s="21">
        <f t="shared" si="11"/>
        <v>47472.972554457207</v>
      </c>
      <c r="Y76" t="str">
        <f t="shared" si="12"/>
        <v/>
      </c>
    </row>
    <row r="77" spans="3:25" x14ac:dyDescent="0.2">
      <c r="C77" s="11">
        <v>61</v>
      </c>
      <c r="D77" s="11">
        <v>62</v>
      </c>
      <c r="E77" s="12">
        <f t="shared" si="4"/>
        <v>62</v>
      </c>
      <c r="F77" s="35">
        <f t="shared" si="5"/>
        <v>47755.413873597157</v>
      </c>
      <c r="G77" s="35">
        <f t="shared" si="6"/>
        <v>318.05688042619869</v>
      </c>
      <c r="H77" s="35">
        <f t="shared" si="7"/>
        <v>307.25977077839968</v>
      </c>
      <c r="I77" s="35">
        <f t="shared" si="8"/>
        <v>10.797109647799005</v>
      </c>
      <c r="J77" s="35">
        <f t="shared" si="9"/>
        <v>47744.616763949358</v>
      </c>
      <c r="W77">
        <f t="shared" si="10"/>
        <v>71</v>
      </c>
      <c r="X77" s="21">
        <f t="shared" si="11"/>
        <v>47415.358208857753</v>
      </c>
      <c r="Y77" t="str">
        <f t="shared" si="12"/>
        <v/>
      </c>
    </row>
    <row r="78" spans="3:25" x14ac:dyDescent="0.2">
      <c r="C78" s="11">
        <v>62</v>
      </c>
      <c r="D78" s="11">
        <v>63</v>
      </c>
      <c r="E78" s="12">
        <f t="shared" si="4"/>
        <v>63</v>
      </c>
      <c r="F78" s="35">
        <f t="shared" si="5"/>
        <v>47744.616763949358</v>
      </c>
      <c r="G78" s="35">
        <f t="shared" si="6"/>
        <v>323.05688042619869</v>
      </c>
      <c r="H78" s="35">
        <f t="shared" si="7"/>
        <v>307.19030184982472</v>
      </c>
      <c r="I78" s="35">
        <f t="shared" si="8"/>
        <v>15.866578576373968</v>
      </c>
      <c r="J78" s="35">
        <f t="shared" si="9"/>
        <v>47728.750185372985</v>
      </c>
      <c r="W78">
        <f t="shared" si="10"/>
        <v>72</v>
      </c>
      <c r="X78" s="21">
        <f t="shared" si="11"/>
        <v>47352.373170823943</v>
      </c>
      <c r="Y78" t="str">
        <f t="shared" si="12"/>
        <v/>
      </c>
    </row>
    <row r="79" spans="3:25" x14ac:dyDescent="0.2">
      <c r="C79" s="11">
        <v>63</v>
      </c>
      <c r="D79" s="12">
        <v>64</v>
      </c>
      <c r="E79" s="12">
        <f t="shared" si="4"/>
        <v>64</v>
      </c>
      <c r="F79" s="35">
        <f t="shared" si="5"/>
        <v>47728.750185372985</v>
      </c>
      <c r="G79" s="35">
        <f t="shared" si="6"/>
        <v>328.05688042619869</v>
      </c>
      <c r="H79" s="35">
        <f t="shared" si="7"/>
        <v>307.0882158055216</v>
      </c>
      <c r="I79" s="35">
        <f t="shared" si="8"/>
        <v>20.968664620677089</v>
      </c>
      <c r="J79" s="35">
        <f t="shared" si="9"/>
        <v>47707.781520752309</v>
      </c>
      <c r="W79">
        <f t="shared" si="10"/>
        <v>73</v>
      </c>
      <c r="X79" s="21">
        <f t="shared" si="11"/>
        <v>47283.982885158941</v>
      </c>
      <c r="Y79" t="str">
        <f t="shared" si="12"/>
        <v/>
      </c>
    </row>
    <row r="80" spans="3:25" x14ac:dyDescent="0.2">
      <c r="C80" s="11">
        <v>64</v>
      </c>
      <c r="D80" s="11">
        <v>65</v>
      </c>
      <c r="E80" s="12">
        <f t="shared" si="4"/>
        <v>65</v>
      </c>
      <c r="F80" s="35">
        <f t="shared" si="5"/>
        <v>47707.781520752309</v>
      </c>
      <c r="G80" s="35">
        <f t="shared" si="6"/>
        <v>333.05688042619869</v>
      </c>
      <c r="H80" s="35">
        <f t="shared" si="7"/>
        <v>306.95330278598561</v>
      </c>
      <c r="I80" s="35">
        <f t="shared" si="8"/>
        <v>26.103577640213075</v>
      </c>
      <c r="J80" s="35">
        <f t="shared" si="9"/>
        <v>47681.677943112096</v>
      </c>
      <c r="W80">
        <f t="shared" si="10"/>
        <v>74</v>
      </c>
      <c r="X80" s="21">
        <f t="shared" si="11"/>
        <v>47210.152574336738</v>
      </c>
      <c r="Y80" t="str">
        <f t="shared" si="12"/>
        <v/>
      </c>
    </row>
    <row r="81" spans="3:25" x14ac:dyDescent="0.2">
      <c r="C81" s="11">
        <v>65</v>
      </c>
      <c r="D81" s="11">
        <v>66</v>
      </c>
      <c r="E81" s="12">
        <f t="shared" si="4"/>
        <v>66</v>
      </c>
      <c r="F81" s="35">
        <f t="shared" si="5"/>
        <v>47681.677943112096</v>
      </c>
      <c r="G81" s="35">
        <f t="shared" si="6"/>
        <v>338.05688042619869</v>
      </c>
      <c r="H81" s="35">
        <f t="shared" si="7"/>
        <v>306.78535158146963</v>
      </c>
      <c r="I81" s="35">
        <f t="shared" si="8"/>
        <v>31.271528844729062</v>
      </c>
      <c r="J81" s="35">
        <f t="shared" si="9"/>
        <v>47650.406414267367</v>
      </c>
      <c r="W81">
        <f t="shared" si="10"/>
        <v>75</v>
      </c>
      <c r="X81" s="21">
        <f t="shared" si="11"/>
        <v>47130.847237071677</v>
      </c>
      <c r="Y81" t="str">
        <f t="shared" si="12"/>
        <v/>
      </c>
    </row>
    <row r="82" spans="3:25" x14ac:dyDescent="0.2">
      <c r="C82" s="11">
        <v>66</v>
      </c>
      <c r="D82" s="12">
        <v>67</v>
      </c>
      <c r="E82" s="12">
        <f t="shared" ref="E82:E145" si="13">E81+1</f>
        <v>67</v>
      </c>
      <c r="F82" s="35">
        <f t="shared" ref="F82:F145" si="14">J81</f>
        <v>47650.406414267367</v>
      </c>
      <c r="G82" s="35">
        <f t="shared" ref="G82:G145" si="15">G81+$D$11</f>
        <v>343.05688042619869</v>
      </c>
      <c r="H82" s="35">
        <f t="shared" ref="H82:H145" si="16">F82*$F$13</f>
        <v>306.58414962329681</v>
      </c>
      <c r="I82" s="35">
        <f t="shared" ref="I82:I145" si="17">G82-H82</f>
        <v>36.472730802901879</v>
      </c>
      <c r="J82" s="35">
        <f t="shared" ref="J82:J145" si="18">F82-I82</f>
        <v>47613.933683464464</v>
      </c>
      <c r="W82">
        <f t="shared" si="10"/>
        <v>76</v>
      </c>
      <c r="X82" s="21">
        <f t="shared" si="11"/>
        <v>47046.031646878771</v>
      </c>
      <c r="Y82" t="str">
        <f t="shared" si="12"/>
        <v/>
      </c>
    </row>
    <row r="83" spans="3:25" x14ac:dyDescent="0.2">
      <c r="C83" s="11">
        <v>67</v>
      </c>
      <c r="D83" s="11">
        <v>68</v>
      </c>
      <c r="E83" s="12">
        <f t="shared" si="13"/>
        <v>68</v>
      </c>
      <c r="F83" s="35">
        <f t="shared" si="14"/>
        <v>47613.933683464464</v>
      </c>
      <c r="G83" s="35">
        <f t="shared" si="15"/>
        <v>348.05688042619869</v>
      </c>
      <c r="H83" s="35">
        <f t="shared" si="16"/>
        <v>306.34948297511687</v>
      </c>
      <c r="I83" s="35">
        <f t="shared" si="17"/>
        <v>41.707397451081818</v>
      </c>
      <c r="J83" s="35">
        <f t="shared" si="18"/>
        <v>47572.226286013385</v>
      </c>
      <c r="W83">
        <f t="shared" si="10"/>
        <v>77</v>
      </c>
      <c r="X83" s="21">
        <f t="shared" si="11"/>
        <v>46955.670350624765</v>
      </c>
      <c r="Y83" t="str">
        <f t="shared" si="12"/>
        <v/>
      </c>
    </row>
    <row r="84" spans="3:25" x14ac:dyDescent="0.2">
      <c r="C84" s="11">
        <v>68</v>
      </c>
      <c r="D84" s="11">
        <v>69</v>
      </c>
      <c r="E84" s="12">
        <f t="shared" si="13"/>
        <v>69</v>
      </c>
      <c r="F84" s="35">
        <f t="shared" si="14"/>
        <v>47572.226286013385</v>
      </c>
      <c r="G84" s="35">
        <f t="shared" si="15"/>
        <v>353.05688042619869</v>
      </c>
      <c r="H84" s="35">
        <f t="shared" si="16"/>
        <v>306.08113632410675</v>
      </c>
      <c r="I84" s="35">
        <f t="shared" si="17"/>
        <v>46.975744102091937</v>
      </c>
      <c r="J84" s="35">
        <f t="shared" si="18"/>
        <v>47525.250541911293</v>
      </c>
      <c r="W84">
        <f t="shared" si="10"/>
        <v>78</v>
      </c>
      <c r="X84" s="21">
        <f t="shared" si="11"/>
        <v>46859.727667069885</v>
      </c>
      <c r="Y84" t="str">
        <f t="shared" si="12"/>
        <v/>
      </c>
    </row>
    <row r="85" spans="3:25" x14ac:dyDescent="0.2">
      <c r="C85" s="11">
        <v>69</v>
      </c>
      <c r="D85" s="12">
        <v>70</v>
      </c>
      <c r="E85" s="12">
        <f t="shared" si="13"/>
        <v>70</v>
      </c>
      <c r="F85" s="35">
        <f t="shared" si="14"/>
        <v>47525.250541911293</v>
      </c>
      <c r="G85" s="35">
        <f t="shared" si="15"/>
        <v>358.05688042619869</v>
      </c>
      <c r="H85" s="35">
        <f t="shared" si="16"/>
        <v>305.77889297211408</v>
      </c>
      <c r="I85" s="35">
        <f t="shared" si="17"/>
        <v>52.277987454084609</v>
      </c>
      <c r="J85" s="35">
        <f t="shared" si="18"/>
        <v>47472.972554457207</v>
      </c>
      <c r="W85">
        <f t="shared" si="10"/>
        <v>79</v>
      </c>
      <c r="X85" s="21">
        <f t="shared" si="11"/>
        <v>46758.167685400178</v>
      </c>
      <c r="Y85" t="str">
        <f t="shared" si="12"/>
        <v/>
      </c>
    </row>
    <row r="86" spans="3:25" x14ac:dyDescent="0.2">
      <c r="C86" s="11">
        <v>70</v>
      </c>
      <c r="D86" s="11">
        <v>71</v>
      </c>
      <c r="E86" s="12">
        <f t="shared" si="13"/>
        <v>71</v>
      </c>
      <c r="F86" s="35">
        <f t="shared" si="14"/>
        <v>47472.972554457207</v>
      </c>
      <c r="G86" s="35">
        <f t="shared" si="15"/>
        <v>363.05688042619869</v>
      </c>
      <c r="H86" s="35">
        <f t="shared" si="16"/>
        <v>305.44253482674412</v>
      </c>
      <c r="I86" s="35">
        <f t="shared" si="17"/>
        <v>57.614345599454566</v>
      </c>
      <c r="J86" s="35">
        <f t="shared" si="18"/>
        <v>47415.358208857753</v>
      </c>
      <c r="W86">
        <f t="shared" si="10"/>
        <v>80</v>
      </c>
      <c r="X86" s="21">
        <f t="shared" si="11"/>
        <v>46650.954263750435</v>
      </c>
      <c r="Y86" t="str">
        <f t="shared" si="12"/>
        <v/>
      </c>
    </row>
    <row r="87" spans="3:25" x14ac:dyDescent="0.2">
      <c r="C87" s="11">
        <v>71</v>
      </c>
      <c r="D87" s="11">
        <v>72</v>
      </c>
      <c r="E87" s="12">
        <f t="shared" si="13"/>
        <v>72</v>
      </c>
      <c r="F87" s="35">
        <f t="shared" si="14"/>
        <v>47415.358208857753</v>
      </c>
      <c r="G87" s="35">
        <f t="shared" si="15"/>
        <v>368.05688042619869</v>
      </c>
      <c r="H87" s="35">
        <f t="shared" si="16"/>
        <v>305.0718423923891</v>
      </c>
      <c r="I87" s="35">
        <f t="shared" si="17"/>
        <v>62.985038033809587</v>
      </c>
      <c r="J87" s="35">
        <f t="shared" si="18"/>
        <v>47352.373170823943</v>
      </c>
      <c r="W87">
        <f t="shared" si="10"/>
        <v>81</v>
      </c>
      <c r="X87" s="21">
        <f t="shared" si="11"/>
        <v>46538.0510277176</v>
      </c>
      <c r="Y87" t="str">
        <f t="shared" si="12"/>
        <v/>
      </c>
    </row>
    <row r="88" spans="3:25" x14ac:dyDescent="0.2">
      <c r="C88" s="11">
        <v>72</v>
      </c>
      <c r="D88" s="12">
        <v>73</v>
      </c>
      <c r="E88" s="12">
        <f t="shared" si="13"/>
        <v>73</v>
      </c>
      <c r="F88" s="35">
        <f t="shared" si="14"/>
        <v>47352.373170823943</v>
      </c>
      <c r="G88" s="35">
        <f t="shared" si="15"/>
        <v>373.05688042619869</v>
      </c>
      <c r="H88" s="35">
        <f t="shared" si="16"/>
        <v>304.66659476119986</v>
      </c>
      <c r="I88" s="35">
        <f t="shared" si="17"/>
        <v>68.390285664998828</v>
      </c>
      <c r="J88" s="35">
        <f t="shared" si="18"/>
        <v>47283.982885158941</v>
      </c>
      <c r="W88">
        <f t="shared" si="10"/>
        <v>82</v>
      </c>
      <c r="X88" s="21">
        <f t="shared" si="11"/>
        <v>46419.421368864612</v>
      </c>
      <c r="Y88" t="str">
        <f t="shared" si="12"/>
        <v/>
      </c>
    </row>
    <row r="89" spans="3:25" x14ac:dyDescent="0.2">
      <c r="C89" s="11">
        <v>73</v>
      </c>
      <c r="D89" s="11">
        <v>74</v>
      </c>
      <c r="E89" s="12">
        <f t="shared" si="13"/>
        <v>74</v>
      </c>
      <c r="F89" s="35">
        <f t="shared" si="14"/>
        <v>47283.982885158941</v>
      </c>
      <c r="G89" s="35">
        <f t="shared" si="15"/>
        <v>378.05688042619869</v>
      </c>
      <c r="H89" s="35">
        <f t="shared" si="16"/>
        <v>304.22656960399951</v>
      </c>
      <c r="I89" s="35">
        <f t="shared" si="17"/>
        <v>73.830310822199181</v>
      </c>
      <c r="J89" s="35">
        <f t="shared" si="18"/>
        <v>47210.152574336738</v>
      </c>
      <c r="W89">
        <f t="shared" si="10"/>
        <v>83</v>
      </c>
      <c r="X89" s="21">
        <f t="shared" si="11"/>
        <v>46295.028443214622</v>
      </c>
      <c r="Y89" t="str">
        <f t="shared" si="12"/>
        <v/>
      </c>
    </row>
    <row r="90" spans="3:25" x14ac:dyDescent="0.2">
      <c r="C90" s="11">
        <v>74</v>
      </c>
      <c r="D90" s="11">
        <v>75</v>
      </c>
      <c r="E90" s="12">
        <f t="shared" si="13"/>
        <v>75</v>
      </c>
      <c r="F90" s="35">
        <f t="shared" si="14"/>
        <v>47210.152574336738</v>
      </c>
      <c r="G90" s="35">
        <f t="shared" si="15"/>
        <v>383.05688042619869</v>
      </c>
      <c r="H90" s="35">
        <f t="shared" si="16"/>
        <v>303.75154316113856</v>
      </c>
      <c r="I90" s="35">
        <f t="shared" si="17"/>
        <v>79.305337265060132</v>
      </c>
      <c r="J90" s="35">
        <f t="shared" si="18"/>
        <v>47130.847237071677</v>
      </c>
      <c r="W90">
        <f t="shared" si="10"/>
        <v>84</v>
      </c>
      <c r="X90" s="21">
        <f t="shared" si="11"/>
        <v>46164.835169735532</v>
      </c>
      <c r="Y90" t="str">
        <f t="shared" si="12"/>
        <v/>
      </c>
    </row>
    <row r="91" spans="3:25" x14ac:dyDescent="0.2">
      <c r="C91" s="11">
        <v>75</v>
      </c>
      <c r="D91" s="12">
        <v>76</v>
      </c>
      <c r="E91" s="12">
        <f t="shared" si="13"/>
        <v>76</v>
      </c>
      <c r="F91" s="35">
        <f t="shared" si="14"/>
        <v>47130.847237071677</v>
      </c>
      <c r="G91" s="35">
        <f t="shared" si="15"/>
        <v>388.05688042619869</v>
      </c>
      <c r="H91" s="35">
        <f t="shared" si="16"/>
        <v>303.24129023329112</v>
      </c>
      <c r="I91" s="35">
        <f t="shared" si="17"/>
        <v>84.815590192907564</v>
      </c>
      <c r="J91" s="35">
        <f t="shared" si="18"/>
        <v>47046.031646878771</v>
      </c>
      <c r="W91">
        <f t="shared" si="10"/>
        <v>85</v>
      </c>
      <c r="X91" s="21">
        <f t="shared" si="11"/>
        <v>46028.804228814755</v>
      </c>
      <c r="Y91" t="str">
        <f t="shared" si="12"/>
        <v/>
      </c>
    </row>
    <row r="92" spans="3:25" x14ac:dyDescent="0.2">
      <c r="C92" s="11">
        <v>76</v>
      </c>
      <c r="D92" s="11">
        <v>77</v>
      </c>
      <c r="E92" s="12">
        <f t="shared" si="13"/>
        <v>77</v>
      </c>
      <c r="F92" s="35">
        <f t="shared" si="14"/>
        <v>47046.031646878771</v>
      </c>
      <c r="G92" s="35">
        <f t="shared" si="15"/>
        <v>393.05688042619869</v>
      </c>
      <c r="H92" s="35">
        <f t="shared" si="16"/>
        <v>302.6955841721923</v>
      </c>
      <c r="I92" s="35">
        <f t="shared" si="17"/>
        <v>90.36129625400639</v>
      </c>
      <c r="J92" s="35">
        <f t="shared" si="18"/>
        <v>46955.670350624765</v>
      </c>
      <c r="W92">
        <f t="shared" si="10"/>
        <v>86</v>
      </c>
      <c r="X92" s="21">
        <f t="shared" si="11"/>
        <v>45886.898060724205</v>
      </c>
      <c r="Y92" t="str">
        <f t="shared" si="12"/>
        <v/>
      </c>
    </row>
    <row r="93" spans="3:25" x14ac:dyDescent="0.2">
      <c r="C93" s="11">
        <v>77</v>
      </c>
      <c r="D93" s="11">
        <v>78</v>
      </c>
      <c r="E93" s="12">
        <f t="shared" si="13"/>
        <v>78</v>
      </c>
      <c r="F93" s="35">
        <f t="shared" si="14"/>
        <v>46955.670350624765</v>
      </c>
      <c r="G93" s="35">
        <f t="shared" si="15"/>
        <v>398.05688042619869</v>
      </c>
      <c r="H93" s="35">
        <f t="shared" si="16"/>
        <v>302.11419687131507</v>
      </c>
      <c r="I93" s="35">
        <f t="shared" si="17"/>
        <v>95.942683554883615</v>
      </c>
      <c r="J93" s="35">
        <f t="shared" si="18"/>
        <v>46859.727667069885</v>
      </c>
      <c r="W93">
        <f t="shared" si="10"/>
        <v>87</v>
      </c>
      <c r="X93" s="21">
        <f t="shared" si="11"/>
        <v>45739.078864075367</v>
      </c>
      <c r="Y93" t="str">
        <f t="shared" si="12"/>
        <v/>
      </c>
    </row>
    <row r="94" spans="3:25" x14ac:dyDescent="0.2">
      <c r="C94" s="11">
        <v>78</v>
      </c>
      <c r="D94" s="12">
        <v>79</v>
      </c>
      <c r="E94" s="12">
        <f t="shared" si="13"/>
        <v>79</v>
      </c>
      <c r="F94" s="35">
        <f t="shared" si="14"/>
        <v>46859.727667069885</v>
      </c>
      <c r="G94" s="35">
        <f t="shared" si="15"/>
        <v>403.05688042619869</v>
      </c>
      <c r="H94" s="35">
        <f t="shared" si="16"/>
        <v>301.49689875648846</v>
      </c>
      <c r="I94" s="35">
        <f t="shared" si="17"/>
        <v>101.55998166971023</v>
      </c>
      <c r="J94" s="35">
        <f t="shared" si="18"/>
        <v>46758.167685400178</v>
      </c>
      <c r="W94">
        <f t="shared" si="10"/>
        <v>88</v>
      </c>
      <c r="X94" s="21">
        <f t="shared" si="11"/>
        <v>45585.308594264454</v>
      </c>
      <c r="Y94" t="str">
        <f t="shared" si="12"/>
        <v/>
      </c>
    </row>
    <row r="95" spans="3:25" x14ac:dyDescent="0.2">
      <c r="C95" s="11">
        <v>79</v>
      </c>
      <c r="D95" s="11">
        <v>80</v>
      </c>
      <c r="E95" s="12">
        <f t="shared" si="13"/>
        <v>80</v>
      </c>
      <c r="F95" s="35">
        <f t="shared" si="14"/>
        <v>46758.167685400178</v>
      </c>
      <c r="G95" s="35">
        <f t="shared" si="15"/>
        <v>408.05688042619869</v>
      </c>
      <c r="H95" s="35">
        <f t="shared" si="16"/>
        <v>300.84345877645416</v>
      </c>
      <c r="I95" s="35">
        <f t="shared" si="17"/>
        <v>107.21342164974453</v>
      </c>
      <c r="J95" s="35">
        <f t="shared" si="18"/>
        <v>46650.954263750435</v>
      </c>
      <c r="W95">
        <f t="shared" si="10"/>
        <v>89</v>
      </c>
      <c r="X95" s="21">
        <f t="shared" si="11"/>
        <v>45425.548961907552</v>
      </c>
      <c r="Y95" t="str">
        <f t="shared" si="12"/>
        <v/>
      </c>
    </row>
    <row r="96" spans="3:25" x14ac:dyDescent="0.2">
      <c r="C96" s="11">
        <v>80</v>
      </c>
      <c r="D96" s="11">
        <v>81</v>
      </c>
      <c r="E96" s="12">
        <f t="shared" si="13"/>
        <v>81</v>
      </c>
      <c r="F96" s="35">
        <f t="shared" si="14"/>
        <v>46650.954263750435</v>
      </c>
      <c r="G96" s="35">
        <f t="shared" si="15"/>
        <v>413.05688042619869</v>
      </c>
      <c r="H96" s="35">
        <f t="shared" si="16"/>
        <v>300.15364439336321</v>
      </c>
      <c r="I96" s="35">
        <f t="shared" si="17"/>
        <v>112.90323603283548</v>
      </c>
      <c r="J96" s="35">
        <f t="shared" si="18"/>
        <v>46538.0510277176</v>
      </c>
      <c r="W96">
        <f t="shared" si="10"/>
        <v>90</v>
      </c>
      <c r="X96" s="21">
        <f t="shared" si="11"/>
        <v>45259.761431265702</v>
      </c>
      <c r="Y96" t="str">
        <f t="shared" si="12"/>
        <v/>
      </c>
    </row>
    <row r="97" spans="3:25" x14ac:dyDescent="0.2">
      <c r="C97" s="11">
        <v>81</v>
      </c>
      <c r="D97" s="12">
        <v>82</v>
      </c>
      <c r="E97" s="12">
        <f t="shared" si="13"/>
        <v>82</v>
      </c>
      <c r="F97" s="35">
        <f t="shared" si="14"/>
        <v>46538.0510277176</v>
      </c>
      <c r="G97" s="35">
        <f t="shared" si="15"/>
        <v>418.05688042619869</v>
      </c>
      <c r="H97" s="35">
        <f t="shared" si="16"/>
        <v>299.42722157321111</v>
      </c>
      <c r="I97" s="35">
        <f t="shared" si="17"/>
        <v>118.62965885298757</v>
      </c>
      <c r="J97" s="35">
        <f t="shared" si="18"/>
        <v>46419.421368864612</v>
      </c>
      <c r="W97">
        <f t="shared" si="10"/>
        <v>91</v>
      </c>
      <c r="X97" s="21">
        <f t="shared" si="11"/>
        <v>45087.907218659842</v>
      </c>
      <c r="Y97" t="str">
        <f t="shared" si="12"/>
        <v/>
      </c>
    </row>
    <row r="98" spans="3:25" x14ac:dyDescent="0.2">
      <c r="C98" s="11">
        <v>82</v>
      </c>
      <c r="D98" s="11">
        <v>83</v>
      </c>
      <c r="E98" s="12">
        <f t="shared" si="13"/>
        <v>83</v>
      </c>
      <c r="F98" s="35">
        <f t="shared" si="14"/>
        <v>46419.421368864612</v>
      </c>
      <c r="G98" s="35">
        <f t="shared" si="15"/>
        <v>423.05688042619869</v>
      </c>
      <c r="H98" s="35">
        <f t="shared" si="16"/>
        <v>298.66395477621154</v>
      </c>
      <c r="I98" s="35">
        <f t="shared" si="17"/>
        <v>124.39292564998715</v>
      </c>
      <c r="J98" s="35">
        <f t="shared" si="18"/>
        <v>46295.028443214622</v>
      </c>
      <c r="W98">
        <f t="shared" si="10"/>
        <v>92</v>
      </c>
      <c r="X98" s="21">
        <f t="shared" si="11"/>
        <v>44909.947290875542</v>
      </c>
      <c r="Y98" t="str">
        <f t="shared" si="12"/>
        <v/>
      </c>
    </row>
    <row r="99" spans="3:25" x14ac:dyDescent="0.2">
      <c r="C99" s="11">
        <v>83</v>
      </c>
      <c r="D99" s="11">
        <v>84</v>
      </c>
      <c r="E99" s="12">
        <f t="shared" si="13"/>
        <v>84</v>
      </c>
      <c r="F99" s="35">
        <f t="shared" si="14"/>
        <v>46295.028443214622</v>
      </c>
      <c r="G99" s="35">
        <f t="shared" si="15"/>
        <v>428.05688042619869</v>
      </c>
      <c r="H99" s="35">
        <f t="shared" si="16"/>
        <v>297.86360694710811</v>
      </c>
      <c r="I99" s="35">
        <f t="shared" si="17"/>
        <v>130.19327347909058</v>
      </c>
      <c r="J99" s="35">
        <f t="shared" si="18"/>
        <v>46164.835169735532</v>
      </c>
      <c r="W99">
        <f t="shared" si="10"/>
        <v>93</v>
      </c>
      <c r="X99" s="21">
        <f t="shared" si="11"/>
        <v>44725.842363557502</v>
      </c>
      <c r="Y99" t="str">
        <f t="shared" si="12"/>
        <v/>
      </c>
    </row>
    <row r="100" spans="3:25" x14ac:dyDescent="0.2">
      <c r="C100" s="11">
        <v>84</v>
      </c>
      <c r="D100" s="12">
        <v>85</v>
      </c>
      <c r="E100" s="12">
        <f t="shared" si="13"/>
        <v>85</v>
      </c>
      <c r="F100" s="35">
        <f t="shared" si="14"/>
        <v>46164.835169735532</v>
      </c>
      <c r="G100" s="35">
        <f t="shared" si="15"/>
        <v>433.05688042619869</v>
      </c>
      <c r="H100" s="35">
        <f t="shared" si="16"/>
        <v>297.02593950542371</v>
      </c>
      <c r="I100" s="35">
        <f t="shared" si="17"/>
        <v>136.03094092077498</v>
      </c>
      <c r="J100" s="35">
        <f t="shared" si="18"/>
        <v>46028.804228814755</v>
      </c>
      <c r="W100">
        <f t="shared" si="10"/>
        <v>94</v>
      </c>
      <c r="X100" s="21">
        <f t="shared" si="11"/>
        <v>44535.552899593698</v>
      </c>
      <c r="Y100" t="str">
        <f t="shared" si="12"/>
        <v/>
      </c>
    </row>
    <row r="101" spans="3:25" x14ac:dyDescent="0.2">
      <c r="C101" s="11">
        <v>85</v>
      </c>
      <c r="D101" s="11">
        <v>86</v>
      </c>
      <c r="E101" s="12">
        <f t="shared" si="13"/>
        <v>86</v>
      </c>
      <c r="F101" s="35">
        <f t="shared" si="14"/>
        <v>46028.804228814755</v>
      </c>
      <c r="G101" s="35">
        <f t="shared" si="15"/>
        <v>438.05688042619869</v>
      </c>
      <c r="H101" s="35">
        <f t="shared" si="16"/>
        <v>296.15071233564737</v>
      </c>
      <c r="I101" s="35">
        <f t="shared" si="17"/>
        <v>141.90616809055132</v>
      </c>
      <c r="J101" s="35">
        <f t="shared" si="18"/>
        <v>45886.898060724205</v>
      </c>
      <c r="W101">
        <f t="shared" si="10"/>
        <v>95</v>
      </c>
      <c r="X101" s="21">
        <f t="shared" si="11"/>
        <v>44339.039107489138</v>
      </c>
      <c r="Y101" t="str">
        <f t="shared" si="12"/>
        <v/>
      </c>
    </row>
    <row r="102" spans="3:25" x14ac:dyDescent="0.2">
      <c r="C102" s="11">
        <v>86</v>
      </c>
      <c r="D102" s="11">
        <v>87</v>
      </c>
      <c r="E102" s="12">
        <f t="shared" si="13"/>
        <v>87</v>
      </c>
      <c r="F102" s="35">
        <f t="shared" si="14"/>
        <v>45886.898060724205</v>
      </c>
      <c r="G102" s="35">
        <f t="shared" si="15"/>
        <v>443.05688042619869</v>
      </c>
      <c r="H102" s="35">
        <f t="shared" si="16"/>
        <v>295.23768377735757</v>
      </c>
      <c r="I102" s="35">
        <f t="shared" si="17"/>
        <v>147.81919664884111</v>
      </c>
      <c r="J102" s="35">
        <f t="shared" si="18"/>
        <v>45739.078864075367</v>
      </c>
      <c r="W102">
        <f t="shared" si="10"/>
        <v>96</v>
      </c>
      <c r="X102" s="21">
        <f t="shared" si="11"/>
        <v>44136.260939729145</v>
      </c>
      <c r="Y102" t="str">
        <f t="shared" si="12"/>
        <v/>
      </c>
    </row>
    <row r="103" spans="3:25" x14ac:dyDescent="0.2">
      <c r="C103" s="11">
        <v>87</v>
      </c>
      <c r="D103" s="12">
        <v>88</v>
      </c>
      <c r="E103" s="12">
        <f t="shared" si="13"/>
        <v>88</v>
      </c>
      <c r="F103" s="35">
        <f t="shared" si="14"/>
        <v>45739.078864075367</v>
      </c>
      <c r="G103" s="35">
        <f t="shared" si="15"/>
        <v>448.05688042619869</v>
      </c>
      <c r="H103" s="35">
        <f t="shared" si="16"/>
        <v>294.28661061528243</v>
      </c>
      <c r="I103" s="35">
        <f t="shared" si="17"/>
        <v>153.77026981091626</v>
      </c>
      <c r="J103" s="35">
        <f t="shared" si="18"/>
        <v>45585.308594264454</v>
      </c>
      <c r="W103">
        <f t="shared" si="10"/>
        <v>97</v>
      </c>
      <c r="X103" s="21">
        <f t="shared" si="11"/>
        <v>43927.178091132133</v>
      </c>
      <c r="Y103" t="str">
        <f t="shared" si="12"/>
        <v/>
      </c>
    </row>
    <row r="104" spans="3:25" x14ac:dyDescent="0.2">
      <c r="C104" s="11">
        <v>88</v>
      </c>
      <c r="D104" s="11">
        <v>89</v>
      </c>
      <c r="E104" s="12">
        <f t="shared" si="13"/>
        <v>89</v>
      </c>
      <c r="F104" s="35">
        <f t="shared" si="14"/>
        <v>45585.308594264454</v>
      </c>
      <c r="G104" s="35">
        <f t="shared" si="15"/>
        <v>453.05688042619869</v>
      </c>
      <c r="H104" s="35">
        <f t="shared" si="16"/>
        <v>293.29724806929562</v>
      </c>
      <c r="I104" s="35">
        <f t="shared" si="17"/>
        <v>159.75963235690307</v>
      </c>
      <c r="J104" s="35">
        <f t="shared" si="18"/>
        <v>45425.548961907552</v>
      </c>
      <c r="W104">
        <f t="shared" si="10"/>
        <v>98</v>
      </c>
      <c r="X104" s="21">
        <f t="shared" si="11"/>
        <v>43711.749997191764</v>
      </c>
      <c r="Y104" t="str">
        <f t="shared" si="12"/>
        <v/>
      </c>
    </row>
    <row r="105" spans="3:25" x14ac:dyDescent="0.2">
      <c r="C105" s="11">
        <v>89</v>
      </c>
      <c r="D105" s="11">
        <v>90</v>
      </c>
      <c r="E105" s="12">
        <f t="shared" si="13"/>
        <v>90</v>
      </c>
      <c r="F105" s="35">
        <f t="shared" si="14"/>
        <v>45425.548961907552</v>
      </c>
      <c r="G105" s="35">
        <f t="shared" si="15"/>
        <v>458.05688042619869</v>
      </c>
      <c r="H105" s="35">
        <f t="shared" si="16"/>
        <v>292.26934978434826</v>
      </c>
      <c r="I105" s="35">
        <f t="shared" si="17"/>
        <v>165.78753064185042</v>
      </c>
      <c r="J105" s="35">
        <f t="shared" si="18"/>
        <v>45259.761431265702</v>
      </c>
      <c r="W105">
        <f t="shared" si="10"/>
        <v>99</v>
      </c>
      <c r="X105" s="21">
        <f t="shared" si="11"/>
        <v>43489.935832408439</v>
      </c>
      <c r="Y105" t="str">
        <f t="shared" si="12"/>
        <v/>
      </c>
    </row>
    <row r="106" spans="3:25" x14ac:dyDescent="0.2">
      <c r="C106" s="11">
        <v>90</v>
      </c>
      <c r="D106" s="12">
        <v>91</v>
      </c>
      <c r="E106" s="12">
        <f t="shared" si="13"/>
        <v>91</v>
      </c>
      <c r="F106" s="35">
        <f t="shared" si="14"/>
        <v>45259.761431265702</v>
      </c>
      <c r="G106" s="35">
        <f t="shared" si="15"/>
        <v>463.05688042619869</v>
      </c>
      <c r="H106" s="35">
        <f t="shared" si="16"/>
        <v>291.20266782033548</v>
      </c>
      <c r="I106" s="35">
        <f t="shared" si="17"/>
        <v>171.85421260586321</v>
      </c>
      <c r="J106" s="35">
        <f t="shared" si="18"/>
        <v>45087.907218659842</v>
      </c>
      <c r="W106">
        <f t="shared" si="10"/>
        <v>100</v>
      </c>
      <c r="X106" s="21">
        <f t="shared" si="11"/>
        <v>43261.694508610075</v>
      </c>
      <c r="Y106" t="str">
        <f t="shared" si="12"/>
        <v/>
      </c>
    </row>
    <row r="107" spans="3:25" x14ac:dyDescent="0.2">
      <c r="C107" s="11">
        <v>91</v>
      </c>
      <c r="D107" s="11">
        <v>92</v>
      </c>
      <c r="E107" s="12">
        <f t="shared" si="13"/>
        <v>92</v>
      </c>
      <c r="F107" s="35">
        <f t="shared" si="14"/>
        <v>45087.907218659842</v>
      </c>
      <c r="G107" s="35">
        <f t="shared" si="15"/>
        <v>468.05688042619869</v>
      </c>
      <c r="H107" s="35">
        <f t="shared" si="16"/>
        <v>290.09695264189844</v>
      </c>
      <c r="I107" s="35">
        <f t="shared" si="17"/>
        <v>177.95992778430025</v>
      </c>
      <c r="J107" s="35">
        <f t="shared" si="18"/>
        <v>44909.947290875542</v>
      </c>
      <c r="W107">
        <f t="shared" si="10"/>
        <v>101</v>
      </c>
      <c r="X107" s="21">
        <f t="shared" si="11"/>
        <v>43026.984673262043</v>
      </c>
      <c r="Y107" t="str">
        <f t="shared" si="12"/>
        <v/>
      </c>
    </row>
    <row r="108" spans="3:25" x14ac:dyDescent="0.2">
      <c r="C108" s="11">
        <v>92</v>
      </c>
      <c r="D108" s="11">
        <v>93</v>
      </c>
      <c r="E108" s="12">
        <f t="shared" si="13"/>
        <v>93</v>
      </c>
      <c r="F108" s="35">
        <f t="shared" si="14"/>
        <v>44909.947290875542</v>
      </c>
      <c r="G108" s="35">
        <f t="shared" si="15"/>
        <v>473.05688042619869</v>
      </c>
      <c r="H108" s="35">
        <f t="shared" si="16"/>
        <v>288.95195310816024</v>
      </c>
      <c r="I108" s="35">
        <f t="shared" si="17"/>
        <v>184.10492731803845</v>
      </c>
      <c r="J108" s="35">
        <f t="shared" si="18"/>
        <v>44725.842363557502</v>
      </c>
      <c r="W108">
        <f t="shared" si="10"/>
        <v>102</v>
      </c>
      <c r="X108" s="21">
        <f t="shared" si="11"/>
        <v>42785.76470776627</v>
      </c>
      <c r="Y108" t="str">
        <f t="shared" si="12"/>
        <v/>
      </c>
    </row>
    <row r="109" spans="3:25" x14ac:dyDescent="0.2">
      <c r="C109" s="11">
        <v>93</v>
      </c>
      <c r="D109" s="12">
        <v>94</v>
      </c>
      <c r="E109" s="12">
        <f t="shared" si="13"/>
        <v>94</v>
      </c>
      <c r="F109" s="35">
        <f t="shared" si="14"/>
        <v>44725.842363557502</v>
      </c>
      <c r="G109" s="35">
        <f t="shared" si="15"/>
        <v>478.05688042619869</v>
      </c>
      <c r="H109" s="35">
        <f t="shared" si="16"/>
        <v>287.76741646239594</v>
      </c>
      <c r="I109" s="35">
        <f t="shared" si="17"/>
        <v>190.28946396380275</v>
      </c>
      <c r="J109" s="35">
        <f t="shared" si="18"/>
        <v>44535.552899593698</v>
      </c>
      <c r="W109">
        <f t="shared" si="10"/>
        <v>103</v>
      </c>
      <c r="X109" s="21">
        <f t="shared" si="11"/>
        <v>42537.992725749362</v>
      </c>
      <c r="Y109" t="str">
        <f t="shared" si="12"/>
        <v/>
      </c>
    </row>
    <row r="110" spans="3:25" x14ac:dyDescent="0.2">
      <c r="C110" s="11">
        <v>94</v>
      </c>
      <c r="D110" s="11">
        <v>95</v>
      </c>
      <c r="E110" s="12">
        <f t="shared" si="13"/>
        <v>95</v>
      </c>
      <c r="F110" s="35">
        <f t="shared" si="14"/>
        <v>44535.552899593698</v>
      </c>
      <c r="G110" s="35">
        <f t="shared" si="15"/>
        <v>483.05688042619869</v>
      </c>
      <c r="H110" s="35">
        <f t="shared" si="16"/>
        <v>286.54308832163645</v>
      </c>
      <c r="I110" s="35">
        <f t="shared" si="17"/>
        <v>196.51379210456224</v>
      </c>
      <c r="J110" s="35">
        <f t="shared" si="18"/>
        <v>44339.039107489138</v>
      </c>
      <c r="W110">
        <f t="shared" si="10"/>
        <v>104</v>
      </c>
      <c r="X110" s="21">
        <f t="shared" si="11"/>
        <v>42283.626571339744</v>
      </c>
      <c r="Y110" t="str">
        <f t="shared" si="12"/>
        <v/>
      </c>
    </row>
    <row r="111" spans="3:25" x14ac:dyDescent="0.2">
      <c r="C111" s="11">
        <v>95</v>
      </c>
      <c r="D111" s="11">
        <v>96</v>
      </c>
      <c r="E111" s="12">
        <f t="shared" si="13"/>
        <v>96</v>
      </c>
      <c r="F111" s="35">
        <f t="shared" si="14"/>
        <v>44339.039107489138</v>
      </c>
      <c r="G111" s="35">
        <f t="shared" si="15"/>
        <v>488.05688042619869</v>
      </c>
      <c r="H111" s="35">
        <f t="shared" si="16"/>
        <v>285.27871266620474</v>
      </c>
      <c r="I111" s="35">
        <f t="shared" si="17"/>
        <v>202.77816775999395</v>
      </c>
      <c r="J111" s="35">
        <f t="shared" si="18"/>
        <v>44136.260939729145</v>
      </c>
      <c r="W111">
        <f t="shared" si="10"/>
        <v>105</v>
      </c>
      <c r="X111" s="21">
        <f t="shared" si="11"/>
        <v>42022.623817433683</v>
      </c>
      <c r="Y111" t="str">
        <f t="shared" si="12"/>
        <v/>
      </c>
    </row>
    <row r="112" spans="3:25" x14ac:dyDescent="0.2">
      <c r="C112" s="11">
        <v>96</v>
      </c>
      <c r="D112" s="12">
        <v>97</v>
      </c>
      <c r="E112" s="12">
        <f t="shared" si="13"/>
        <v>97</v>
      </c>
      <c r="F112" s="35">
        <f t="shared" si="14"/>
        <v>44136.260939729145</v>
      </c>
      <c r="G112" s="35">
        <f t="shared" si="15"/>
        <v>493.05688042619869</v>
      </c>
      <c r="H112" s="35">
        <f t="shared" si="16"/>
        <v>283.97403182918561</v>
      </c>
      <c r="I112" s="35">
        <f t="shared" si="17"/>
        <v>209.08284859701308</v>
      </c>
      <c r="J112" s="35">
        <f t="shared" si="18"/>
        <v>43927.178091132133</v>
      </c>
      <c r="W112">
        <f t="shared" si="10"/>
        <v>106</v>
      </c>
      <c r="X112" s="21">
        <f t="shared" si="11"/>
        <v>41754.941763950199</v>
      </c>
      <c r="Y112" t="str">
        <f t="shared" si="12"/>
        <v/>
      </c>
    </row>
    <row r="113" spans="3:25" x14ac:dyDescent="0.2">
      <c r="C113" s="11">
        <v>97</v>
      </c>
      <c r="D113" s="11">
        <v>98</v>
      </c>
      <c r="E113" s="12">
        <f t="shared" si="13"/>
        <v>98</v>
      </c>
      <c r="F113" s="35">
        <f t="shared" si="14"/>
        <v>43927.178091132133</v>
      </c>
      <c r="G113" s="35">
        <f t="shared" si="15"/>
        <v>498.05688042619869</v>
      </c>
      <c r="H113" s="35">
        <f t="shared" si="16"/>
        <v>282.62878648582716</v>
      </c>
      <c r="I113" s="35">
        <f t="shared" si="17"/>
        <v>215.42809394037153</v>
      </c>
      <c r="J113" s="35">
        <f t="shared" si="18"/>
        <v>43711.749997191764</v>
      </c>
      <c r="W113">
        <f t="shared" si="10"/>
        <v>107</v>
      </c>
      <c r="X113" s="21">
        <f t="shared" si="11"/>
        <v>41480.537436074694</v>
      </c>
      <c r="Y113" t="str">
        <f t="shared" si="12"/>
        <v/>
      </c>
    </row>
    <row r="114" spans="3:25" x14ac:dyDescent="0.2">
      <c r="C114" s="11">
        <v>98</v>
      </c>
      <c r="D114" s="11">
        <v>99</v>
      </c>
      <c r="E114" s="12">
        <f t="shared" si="13"/>
        <v>99</v>
      </c>
      <c r="F114" s="35">
        <f t="shared" si="14"/>
        <v>43711.749997191764</v>
      </c>
      <c r="G114" s="35">
        <f t="shared" si="15"/>
        <v>503.05688042619869</v>
      </c>
      <c r="H114" s="35">
        <f t="shared" si="16"/>
        <v>281.24271564287415</v>
      </c>
      <c r="I114" s="35">
        <f t="shared" si="17"/>
        <v>221.81416478332454</v>
      </c>
      <c r="J114" s="35">
        <f t="shared" si="18"/>
        <v>43489.935832408439</v>
      </c>
      <c r="W114">
        <f t="shared" si="10"/>
        <v>108</v>
      </c>
      <c r="X114" s="21">
        <f t="shared" si="11"/>
        <v>41199.367582491323</v>
      </c>
      <c r="Y114" t="str">
        <f t="shared" si="12"/>
        <v/>
      </c>
    </row>
    <row r="115" spans="3:25" x14ac:dyDescent="0.2">
      <c r="C115" s="11">
        <v>99</v>
      </c>
      <c r="D115" s="12">
        <v>100</v>
      </c>
      <c r="E115" s="12">
        <f t="shared" si="13"/>
        <v>100</v>
      </c>
      <c r="F115" s="35">
        <f t="shared" si="14"/>
        <v>43489.935832408439</v>
      </c>
      <c r="G115" s="35">
        <f t="shared" si="15"/>
        <v>508.05688042619869</v>
      </c>
      <c r="H115" s="35">
        <f t="shared" si="16"/>
        <v>279.81555662783302</v>
      </c>
      <c r="I115" s="35">
        <f t="shared" si="17"/>
        <v>228.24132379836567</v>
      </c>
      <c r="J115" s="35">
        <f t="shared" si="18"/>
        <v>43261.694508610075</v>
      </c>
      <c r="W115">
        <f>E124</f>
        <v>109</v>
      </c>
      <c r="X115" s="21">
        <f t="shared" si="11"/>
        <v>40911.388673603971</v>
      </c>
      <c r="Y115" t="str">
        <f t="shared" si="12"/>
        <v/>
      </c>
    </row>
    <row r="116" spans="3:25" x14ac:dyDescent="0.2">
      <c r="C116" s="11">
        <v>100</v>
      </c>
      <c r="D116" s="11">
        <v>101</v>
      </c>
      <c r="E116" s="12">
        <f t="shared" si="13"/>
        <v>101</v>
      </c>
      <c r="F116" s="35">
        <f t="shared" si="14"/>
        <v>43261.694508610075</v>
      </c>
      <c r="G116" s="35">
        <f t="shared" si="15"/>
        <v>513.05688042619863</v>
      </c>
      <c r="H116" s="35">
        <f t="shared" si="16"/>
        <v>278.3470450781673</v>
      </c>
      <c r="I116" s="35">
        <f t="shared" si="17"/>
        <v>234.70983534803133</v>
      </c>
      <c r="J116" s="35">
        <f t="shared" si="18"/>
        <v>43026.984673262043</v>
      </c>
      <c r="W116">
        <f t="shared" ref="W116:W146" si="19">E125</f>
        <v>110</v>
      </c>
      <c r="X116" s="21">
        <f t="shared" si="11"/>
        <v>40616.556899745796</v>
      </c>
      <c r="Y116" t="str">
        <f t="shared" si="12"/>
        <v/>
      </c>
    </row>
    <row r="117" spans="3:25" x14ac:dyDescent="0.2">
      <c r="C117" s="11">
        <v>101</v>
      </c>
      <c r="D117" s="11">
        <v>102</v>
      </c>
      <c r="E117" s="12">
        <f t="shared" si="13"/>
        <v>102</v>
      </c>
      <c r="F117" s="35">
        <f t="shared" si="14"/>
        <v>43026.984673262043</v>
      </c>
      <c r="G117" s="35">
        <f t="shared" si="15"/>
        <v>518.05688042619863</v>
      </c>
      <c r="H117" s="35">
        <f t="shared" si="16"/>
        <v>276.83691493042409</v>
      </c>
      <c r="I117" s="35">
        <f t="shared" si="17"/>
        <v>241.21996549577455</v>
      </c>
      <c r="J117" s="35">
        <f t="shared" si="18"/>
        <v>42785.76470776627</v>
      </c>
      <c r="W117">
        <f t="shared" si="19"/>
        <v>111</v>
      </c>
      <c r="X117" s="21">
        <f t="shared" si="11"/>
        <v>40314.82816937723</v>
      </c>
      <c r="Y117" t="str">
        <f t="shared" si="12"/>
        <v/>
      </c>
    </row>
    <row r="118" spans="3:25" x14ac:dyDescent="0.2">
      <c r="C118" s="11">
        <v>102</v>
      </c>
      <c r="D118" s="12">
        <v>103</v>
      </c>
      <c r="E118" s="12">
        <f t="shared" si="13"/>
        <v>103</v>
      </c>
      <c r="F118" s="35">
        <f t="shared" si="14"/>
        <v>42785.76470776627</v>
      </c>
      <c r="G118" s="35">
        <f t="shared" si="15"/>
        <v>523.05688042619863</v>
      </c>
      <c r="H118" s="35">
        <f t="shared" si="16"/>
        <v>275.28489840929029</v>
      </c>
      <c r="I118" s="35">
        <f t="shared" si="17"/>
        <v>247.77198201690834</v>
      </c>
      <c r="J118" s="35">
        <f t="shared" si="18"/>
        <v>42537.992725749362</v>
      </c>
      <c r="W118">
        <f t="shared" si="19"/>
        <v>112</v>
      </c>
      <c r="X118" s="21">
        <f t="shared" si="11"/>
        <v>40006.158107272422</v>
      </c>
      <c r="Y118" t="str">
        <f t="shared" si="12"/>
        <v/>
      </c>
    </row>
    <row r="119" spans="3:25" x14ac:dyDescent="0.2">
      <c r="C119" s="11">
        <v>103</v>
      </c>
      <c r="D119" s="11">
        <v>104</v>
      </c>
      <c r="E119" s="12">
        <f t="shared" si="13"/>
        <v>104</v>
      </c>
      <c r="F119" s="35">
        <f t="shared" si="14"/>
        <v>42537.992725749362</v>
      </c>
      <c r="G119" s="35">
        <f t="shared" si="15"/>
        <v>528.05688042619863</v>
      </c>
      <c r="H119" s="35">
        <f t="shared" si="16"/>
        <v>273.69072601657831</v>
      </c>
      <c r="I119" s="35">
        <f t="shared" si="17"/>
        <v>254.36615440962032</v>
      </c>
      <c r="J119" s="35">
        <f t="shared" si="18"/>
        <v>42283.626571339744</v>
      </c>
      <c r="W119">
        <f t="shared" si="19"/>
        <v>113</v>
      </c>
      <c r="X119" s="21">
        <f t="shared" si="11"/>
        <v>39690.50205269397</v>
      </c>
      <c r="Y119" t="str">
        <f t="shared" si="12"/>
        <v/>
      </c>
    </row>
    <row r="120" spans="3:25" x14ac:dyDescent="0.2">
      <c r="C120" s="11">
        <v>104</v>
      </c>
      <c r="D120" s="11">
        <v>105</v>
      </c>
      <c r="E120" s="12">
        <f t="shared" si="13"/>
        <v>105</v>
      </c>
      <c r="F120" s="35">
        <f t="shared" si="14"/>
        <v>42283.626571339744</v>
      </c>
      <c r="G120" s="35">
        <f t="shared" si="15"/>
        <v>533.05688042619863</v>
      </c>
      <c r="H120" s="35">
        <f t="shared" si="16"/>
        <v>272.05412652014104</v>
      </c>
      <c r="I120" s="35">
        <f t="shared" si="17"/>
        <v>261.00275390605759</v>
      </c>
      <c r="J120" s="35">
        <f t="shared" si="18"/>
        <v>42022.623817433683</v>
      </c>
      <c r="W120">
        <f t="shared" si="19"/>
        <v>114</v>
      </c>
      <c r="X120" s="21">
        <f t="shared" si="11"/>
        <v>39367.815057555956</v>
      </c>
      <c r="Y120" t="str">
        <f t="shared" si="12"/>
        <v/>
      </c>
    </row>
    <row r="121" spans="3:25" x14ac:dyDescent="0.2">
      <c r="C121" s="11">
        <v>105</v>
      </c>
      <c r="D121" s="12">
        <v>106</v>
      </c>
      <c r="E121" s="12">
        <f t="shared" si="13"/>
        <v>106</v>
      </c>
      <c r="F121" s="35">
        <f t="shared" si="14"/>
        <v>42022.623817433683</v>
      </c>
      <c r="G121" s="35">
        <f t="shared" si="15"/>
        <v>538.05688042619863</v>
      </c>
      <c r="H121" s="35">
        <f t="shared" si="16"/>
        <v>270.37482694271563</v>
      </c>
      <c r="I121" s="35">
        <f t="shared" si="17"/>
        <v>267.682053483483</v>
      </c>
      <c r="J121" s="35">
        <f t="shared" si="18"/>
        <v>41754.941763950199</v>
      </c>
      <c r="W121">
        <f t="shared" si="19"/>
        <v>115</v>
      </c>
      <c r="X121" s="21">
        <f t="shared" si="11"/>
        <v>39038.051884575121</v>
      </c>
      <c r="Y121" t="str">
        <f t="shared" si="12"/>
        <v/>
      </c>
    </row>
    <row r="122" spans="3:25" x14ac:dyDescent="0.2">
      <c r="C122" s="11">
        <v>106</v>
      </c>
      <c r="D122" s="11">
        <v>107</v>
      </c>
      <c r="E122" s="12">
        <f t="shared" si="13"/>
        <v>107</v>
      </c>
      <c r="F122" s="35">
        <f t="shared" si="14"/>
        <v>41754.941763950199</v>
      </c>
      <c r="G122" s="35">
        <f t="shared" si="15"/>
        <v>543.05688042619863</v>
      </c>
      <c r="H122" s="35">
        <f t="shared" si="16"/>
        <v>268.6525525506953</v>
      </c>
      <c r="I122" s="35">
        <f t="shared" si="17"/>
        <v>274.40432787550333</v>
      </c>
      <c r="J122" s="35">
        <f t="shared" si="18"/>
        <v>41480.537436074694</v>
      </c>
      <c r="W122">
        <f t="shared" si="19"/>
        <v>116</v>
      </c>
      <c r="X122" s="21">
        <f t="shared" si="11"/>
        <v>38701.167005410156</v>
      </c>
      <c r="Y122" t="str">
        <f t="shared" si="12"/>
        <v/>
      </c>
    </row>
    <row r="123" spans="3:25" x14ac:dyDescent="0.2">
      <c r="C123" s="11">
        <v>107</v>
      </c>
      <c r="D123" s="11">
        <v>108</v>
      </c>
      <c r="E123" s="12">
        <f t="shared" si="13"/>
        <v>108</v>
      </c>
      <c r="F123" s="35">
        <f t="shared" si="14"/>
        <v>41480.537436074694</v>
      </c>
      <c r="G123" s="35">
        <f t="shared" si="15"/>
        <v>548.05688042619863</v>
      </c>
      <c r="H123" s="35">
        <f t="shared" si="16"/>
        <v>266.88702684282907</v>
      </c>
      <c r="I123" s="35">
        <f t="shared" si="17"/>
        <v>281.16985358336956</v>
      </c>
      <c r="J123" s="35">
        <f t="shared" si="18"/>
        <v>41199.367582491323</v>
      </c>
      <c r="W123">
        <f t="shared" si="19"/>
        <v>117</v>
      </c>
      <c r="X123" s="21">
        <f t="shared" si="11"/>
        <v>38357.114598789034</v>
      </c>
      <c r="Y123" t="str">
        <f t="shared" si="12"/>
        <v/>
      </c>
    </row>
    <row r="124" spans="3:25" x14ac:dyDescent="0.2">
      <c r="C124" s="11">
        <v>108</v>
      </c>
      <c r="D124" s="12">
        <v>109</v>
      </c>
      <c r="E124" s="12">
        <f t="shared" si="13"/>
        <v>109</v>
      </c>
      <c r="F124" s="35">
        <f t="shared" si="14"/>
        <v>41199.367582491323</v>
      </c>
      <c r="G124" s="35">
        <f t="shared" si="15"/>
        <v>553.05688042619863</v>
      </c>
      <c r="H124" s="35">
        <f t="shared" si="16"/>
        <v>265.07797153884843</v>
      </c>
      <c r="I124" s="35">
        <f t="shared" si="17"/>
        <v>287.9789088873502</v>
      </c>
      <c r="J124" s="35">
        <f t="shared" si="18"/>
        <v>40911.388673603971</v>
      </c>
      <c r="W124">
        <f t="shared" si="19"/>
        <v>118</v>
      </c>
      <c r="X124" s="21">
        <f t="shared" si="11"/>
        <v>38005.848548624293</v>
      </c>
      <c r="Y124" t="str">
        <f t="shared" si="12"/>
        <v/>
      </c>
    </row>
    <row r="125" spans="3:25" x14ac:dyDescent="0.2">
      <c r="C125" s="11">
        <v>109</v>
      </c>
      <c r="D125" s="11">
        <v>110</v>
      </c>
      <c r="E125" s="12">
        <f t="shared" si="13"/>
        <v>110</v>
      </c>
      <c r="F125" s="35">
        <f t="shared" si="14"/>
        <v>40911.388673603971</v>
      </c>
      <c r="G125" s="35">
        <f t="shared" si="15"/>
        <v>558.05688042619863</v>
      </c>
      <c r="H125" s="35">
        <f t="shared" si="16"/>
        <v>263.22510656802126</v>
      </c>
      <c r="I125" s="35">
        <f t="shared" si="17"/>
        <v>294.83177385817737</v>
      </c>
      <c r="J125" s="35">
        <f t="shared" si="18"/>
        <v>40616.556899745796</v>
      </c>
      <c r="W125">
        <f t="shared" si="19"/>
        <v>119</v>
      </c>
      <c r="X125" s="21">
        <f t="shared" si="11"/>
        <v>37647.322442116172</v>
      </c>
      <c r="Y125" t="str">
        <f t="shared" si="12"/>
        <v/>
      </c>
    </row>
    <row r="126" spans="3:25" x14ac:dyDescent="0.2">
      <c r="C126" s="11">
        <v>110</v>
      </c>
      <c r="D126" s="11">
        <v>111</v>
      </c>
      <c r="E126" s="12">
        <f t="shared" si="13"/>
        <v>111</v>
      </c>
      <c r="F126" s="35">
        <f t="shared" si="14"/>
        <v>40616.556899745796</v>
      </c>
      <c r="G126" s="35">
        <f t="shared" si="15"/>
        <v>563.05688042619863</v>
      </c>
      <c r="H126" s="35">
        <f t="shared" si="16"/>
        <v>261.328150057632</v>
      </c>
      <c r="I126" s="35">
        <f t="shared" si="17"/>
        <v>301.72873036856663</v>
      </c>
      <c r="J126" s="35">
        <f t="shared" si="18"/>
        <v>40314.82816937723</v>
      </c>
      <c r="W126">
        <f t="shared" si="19"/>
        <v>120</v>
      </c>
      <c r="X126" s="21">
        <f t="shared" si="11"/>
        <v>37281.489567843557</v>
      </c>
      <c r="Y126" t="str">
        <f t="shared" si="12"/>
        <v/>
      </c>
    </row>
    <row r="127" spans="3:25" x14ac:dyDescent="0.2">
      <c r="C127" s="11">
        <v>111</v>
      </c>
      <c r="D127" s="12">
        <v>112</v>
      </c>
      <c r="E127" s="12">
        <f t="shared" si="13"/>
        <v>112</v>
      </c>
      <c r="F127" s="35">
        <f t="shared" si="14"/>
        <v>40314.82816937723</v>
      </c>
      <c r="G127" s="35">
        <f t="shared" si="15"/>
        <v>568.05688042619863</v>
      </c>
      <c r="H127" s="35">
        <f t="shared" si="16"/>
        <v>259.38681832138758</v>
      </c>
      <c r="I127" s="35">
        <f t="shared" si="17"/>
        <v>308.67006210481105</v>
      </c>
      <c r="J127" s="35">
        <f t="shared" si="18"/>
        <v>40006.158107272422</v>
      </c>
      <c r="W127">
        <f t="shared" si="19"/>
        <v>121</v>
      </c>
      <c r="X127" s="21">
        <f t="shared" si="11"/>
        <v>36908.302913842643</v>
      </c>
      <c r="Y127" t="str">
        <f t="shared" si="12"/>
        <v/>
      </c>
    </row>
    <row r="128" spans="3:25" x14ac:dyDescent="0.2">
      <c r="C128" s="11">
        <v>112</v>
      </c>
      <c r="D128" s="11">
        <v>113</v>
      </c>
      <c r="E128" s="12">
        <f t="shared" si="13"/>
        <v>113</v>
      </c>
      <c r="F128" s="35">
        <f t="shared" si="14"/>
        <v>40006.158107272422</v>
      </c>
      <c r="G128" s="35">
        <f t="shared" si="15"/>
        <v>573.05688042619863</v>
      </c>
      <c r="H128" s="35">
        <f t="shared" si="16"/>
        <v>257.40082584774859</v>
      </c>
      <c r="I128" s="35">
        <f t="shared" si="17"/>
        <v>315.65605457845004</v>
      </c>
      <c r="J128" s="35">
        <f t="shared" si="18"/>
        <v>39690.50205269397</v>
      </c>
      <c r="W128">
        <f t="shared" si="19"/>
        <v>122</v>
      </c>
      <c r="X128" s="21">
        <f t="shared" si="11"/>
        <v>36527.715165673239</v>
      </c>
      <c r="Y128" t="str">
        <f t="shared" si="12"/>
        <v/>
      </c>
    </row>
    <row r="129" spans="3:25" x14ac:dyDescent="0.2">
      <c r="C129" s="11">
        <v>113</v>
      </c>
      <c r="D129" s="11">
        <v>114</v>
      </c>
      <c r="E129" s="12">
        <f t="shared" si="13"/>
        <v>114</v>
      </c>
      <c r="F129" s="35">
        <f t="shared" si="14"/>
        <v>39690.50205269397</v>
      </c>
      <c r="G129" s="35">
        <f t="shared" si="15"/>
        <v>578.05688042619863</v>
      </c>
      <c r="H129" s="35">
        <f t="shared" si="16"/>
        <v>255.36988528818597</v>
      </c>
      <c r="I129" s="35">
        <f t="shared" si="17"/>
        <v>322.68699513801266</v>
      </c>
      <c r="J129" s="35">
        <f t="shared" si="18"/>
        <v>39367.815057555956</v>
      </c>
      <c r="W129">
        <f t="shared" si="19"/>
        <v>123</v>
      </c>
      <c r="X129" s="21">
        <f t="shared" si="11"/>
        <v>36139.678704472608</v>
      </c>
      <c r="Y129" t="str">
        <f t="shared" si="12"/>
        <v/>
      </c>
    </row>
    <row r="130" spans="3:25" x14ac:dyDescent="0.2">
      <c r="C130" s="11">
        <v>114</v>
      </c>
      <c r="D130" s="12">
        <v>115</v>
      </c>
      <c r="E130" s="12">
        <f t="shared" si="13"/>
        <v>115</v>
      </c>
      <c r="F130" s="35">
        <f t="shared" si="14"/>
        <v>39367.815057555956</v>
      </c>
      <c r="G130" s="35">
        <f t="shared" si="15"/>
        <v>583.05688042619863</v>
      </c>
      <c r="H130" s="35">
        <f t="shared" si="16"/>
        <v>253.29370744536143</v>
      </c>
      <c r="I130" s="35">
        <f t="shared" si="17"/>
        <v>329.76317298083723</v>
      </c>
      <c r="J130" s="35">
        <f t="shared" si="18"/>
        <v>39038.051884575121</v>
      </c>
      <c r="W130">
        <f t="shared" si="19"/>
        <v>124</v>
      </c>
      <c r="X130" s="21">
        <f t="shared" si="11"/>
        <v>35744.145604996833</v>
      </c>
      <c r="Y130" t="str">
        <f t="shared" si="12"/>
        <v/>
      </c>
    </row>
    <row r="131" spans="3:25" x14ac:dyDescent="0.2">
      <c r="C131" s="11">
        <v>115</v>
      </c>
      <c r="D131" s="11">
        <v>116</v>
      </c>
      <c r="E131" s="12">
        <f t="shared" si="13"/>
        <v>116</v>
      </c>
      <c r="F131" s="35">
        <f t="shared" si="14"/>
        <v>39038.051884575121</v>
      </c>
      <c r="G131" s="35">
        <f t="shared" si="15"/>
        <v>588.05688042619863</v>
      </c>
      <c r="H131" s="35">
        <f t="shared" si="16"/>
        <v>251.17200126123248</v>
      </c>
      <c r="I131" s="35">
        <f t="shared" si="17"/>
        <v>336.88487916496615</v>
      </c>
      <c r="J131" s="35">
        <f t="shared" si="18"/>
        <v>38701.167005410156</v>
      </c>
      <c r="W131">
        <f t="shared" si="19"/>
        <v>125</v>
      </c>
      <c r="X131" s="21">
        <f t="shared" si="11"/>
        <v>35341.067633649531</v>
      </c>
      <c r="Y131" t="str">
        <f t="shared" si="12"/>
        <v/>
      </c>
    </row>
    <row r="132" spans="3:25" x14ac:dyDescent="0.2">
      <c r="C132" s="11">
        <v>116</v>
      </c>
      <c r="D132" s="11">
        <v>117</v>
      </c>
      <c r="E132" s="12">
        <f t="shared" si="13"/>
        <v>117</v>
      </c>
      <c r="F132" s="35">
        <f t="shared" si="14"/>
        <v>38701.167005410156</v>
      </c>
      <c r="G132" s="35">
        <f t="shared" si="15"/>
        <v>593.05688042619863</v>
      </c>
      <c r="H132" s="35">
        <f t="shared" si="16"/>
        <v>249.00447380508024</v>
      </c>
      <c r="I132" s="35">
        <f t="shared" si="17"/>
        <v>344.05240662111839</v>
      </c>
      <c r="J132" s="35">
        <f t="shared" si="18"/>
        <v>38357.114598789034</v>
      </c>
      <c r="W132">
        <f t="shared" si="19"/>
        <v>126</v>
      </c>
      <c r="X132" s="21">
        <f t="shared" si="11"/>
        <v>34930.396246497898</v>
      </c>
      <c r="Y132" t="str">
        <f t="shared" si="12"/>
        <v/>
      </c>
    </row>
    <row r="133" spans="3:25" x14ac:dyDescent="0.2">
      <c r="C133" s="11">
        <v>117</v>
      </c>
      <c r="D133" s="12">
        <v>118</v>
      </c>
      <c r="E133" s="12">
        <f t="shared" si="13"/>
        <v>118</v>
      </c>
      <c r="F133" s="35">
        <f t="shared" si="14"/>
        <v>38357.114598789034</v>
      </c>
      <c r="G133" s="35">
        <f t="shared" si="15"/>
        <v>598.05688042619863</v>
      </c>
      <c r="H133" s="35">
        <f t="shared" si="16"/>
        <v>246.7908302614608</v>
      </c>
      <c r="I133" s="35">
        <f t="shared" si="17"/>
        <v>351.26605016473786</v>
      </c>
      <c r="J133" s="35">
        <f t="shared" si="18"/>
        <v>38005.848548624293</v>
      </c>
      <c r="W133">
        <f t="shared" si="19"/>
        <v>127</v>
      </c>
      <c r="X133" s="21">
        <f t="shared" si="11"/>
        <v>34512.082587276018</v>
      </c>
      <c r="Y133" t="str">
        <f t="shared" si="12"/>
        <v/>
      </c>
    </row>
    <row r="134" spans="3:25" x14ac:dyDescent="0.2">
      <c r="C134" s="11">
        <v>118</v>
      </c>
      <c r="D134" s="11">
        <v>119</v>
      </c>
      <c r="E134" s="12">
        <f t="shared" si="13"/>
        <v>119</v>
      </c>
      <c r="F134" s="35">
        <f t="shared" si="14"/>
        <v>38005.848548624293</v>
      </c>
      <c r="G134" s="35">
        <f t="shared" si="15"/>
        <v>603.05688042619863</v>
      </c>
      <c r="H134" s="35">
        <f t="shared" si="16"/>
        <v>244.53077391807886</v>
      </c>
      <c r="I134" s="35">
        <f t="shared" si="17"/>
        <v>358.52610650811977</v>
      </c>
      <c r="J134" s="35">
        <f t="shared" si="18"/>
        <v>37647.322442116172</v>
      </c>
      <c r="W134">
        <f t="shared" si="19"/>
        <v>128</v>
      </c>
      <c r="X134" s="21">
        <f t="shared" si="11"/>
        <v>34086.077485375281</v>
      </c>
      <c r="Y134" t="str">
        <f t="shared" si="12"/>
        <v/>
      </c>
    </row>
    <row r="135" spans="3:25" x14ac:dyDescent="0.2">
      <c r="C135" s="11">
        <v>119</v>
      </c>
      <c r="D135" s="11">
        <v>120</v>
      </c>
      <c r="E135" s="12">
        <f t="shared" si="13"/>
        <v>120</v>
      </c>
      <c r="F135" s="35">
        <f t="shared" si="14"/>
        <v>37647.322442116172</v>
      </c>
      <c r="G135" s="35">
        <f t="shared" si="15"/>
        <v>608.05688042619863</v>
      </c>
      <c r="H135" s="35">
        <f t="shared" si="16"/>
        <v>242.22400615358333</v>
      </c>
      <c r="I135" s="35">
        <f t="shared" si="17"/>
        <v>365.8328742726153</v>
      </c>
      <c r="J135" s="35">
        <f t="shared" si="18"/>
        <v>37281.489567843557</v>
      </c>
      <c r="W135">
        <f t="shared" si="19"/>
        <v>129</v>
      </c>
      <c r="X135" s="21">
        <f t="shared" si="11"/>
        <v>33652.331453821898</v>
      </c>
      <c r="Y135" t="str">
        <f t="shared" si="12"/>
        <v/>
      </c>
    </row>
    <row r="136" spans="3:25" x14ac:dyDescent="0.2">
      <c r="C136" s="11">
        <v>120</v>
      </c>
      <c r="D136" s="12">
        <v>121</v>
      </c>
      <c r="E136" s="12">
        <f t="shared" si="13"/>
        <v>121</v>
      </c>
      <c r="F136" s="35">
        <f t="shared" si="14"/>
        <v>37281.489567843557</v>
      </c>
      <c r="G136" s="35">
        <f t="shared" si="15"/>
        <v>613.05688042619863</v>
      </c>
      <c r="H136" s="35">
        <f t="shared" si="16"/>
        <v>239.87022642528422</v>
      </c>
      <c r="I136" s="35">
        <f t="shared" si="17"/>
        <v>373.18665400091442</v>
      </c>
      <c r="J136" s="35">
        <f t="shared" si="18"/>
        <v>36908.302913842643</v>
      </c>
      <c r="W136">
        <f t="shared" si="19"/>
        <v>130</v>
      </c>
      <c r="X136" s="21">
        <f t="shared" ref="X136:X186" si="20">J145</f>
        <v>33210.794687241403</v>
      </c>
      <c r="Y136" t="str">
        <f t="shared" ref="Y136:Y186" si="21">IF(X136&lt;15000,X136,"")</f>
        <v/>
      </c>
    </row>
    <row r="137" spans="3:25" x14ac:dyDescent="0.2">
      <c r="C137" s="11">
        <v>121</v>
      </c>
      <c r="D137" s="11">
        <v>122</v>
      </c>
      <c r="E137" s="12">
        <f t="shared" si="13"/>
        <v>122</v>
      </c>
      <c r="F137" s="35">
        <f t="shared" si="14"/>
        <v>36908.302913842643</v>
      </c>
      <c r="G137" s="35">
        <f t="shared" si="15"/>
        <v>618.05688042619863</v>
      </c>
      <c r="H137" s="35">
        <f t="shared" si="16"/>
        <v>237.46913225679091</v>
      </c>
      <c r="I137" s="35">
        <f t="shared" si="17"/>
        <v>380.58774816940775</v>
      </c>
      <c r="J137" s="35">
        <f t="shared" si="18"/>
        <v>36527.715165673239</v>
      </c>
      <c r="W137">
        <f t="shared" si="19"/>
        <v>131</v>
      </c>
      <c r="X137" s="21">
        <f t="shared" si="20"/>
        <v>32761.417059810057</v>
      </c>
      <c r="Y137" t="str">
        <f t="shared" si="21"/>
        <v/>
      </c>
    </row>
    <row r="138" spans="3:25" x14ac:dyDescent="0.2">
      <c r="C138" s="11">
        <v>122</v>
      </c>
      <c r="D138" s="11">
        <v>123</v>
      </c>
      <c r="E138" s="12">
        <f t="shared" si="13"/>
        <v>123</v>
      </c>
      <c r="F138" s="35">
        <f t="shared" si="14"/>
        <v>36527.715165673239</v>
      </c>
      <c r="G138" s="35">
        <f t="shared" si="15"/>
        <v>623.05688042619863</v>
      </c>
      <c r="H138" s="35">
        <f t="shared" si="16"/>
        <v>235.02041922557055</v>
      </c>
      <c r="I138" s="35">
        <f t="shared" si="17"/>
        <v>388.03646120062808</v>
      </c>
      <c r="J138" s="35">
        <f t="shared" si="18"/>
        <v>36139.678704472608</v>
      </c>
      <c r="W138">
        <f t="shared" si="19"/>
        <v>132</v>
      </c>
      <c r="X138" s="21">
        <f t="shared" si="20"/>
        <v>32304.148123193056</v>
      </c>
      <c r="Y138" t="str">
        <f t="shared" si="21"/>
        <v/>
      </c>
    </row>
    <row r="139" spans="3:25" x14ac:dyDescent="0.2">
      <c r="C139" s="11">
        <v>123</v>
      </c>
      <c r="D139" s="12">
        <v>124</v>
      </c>
      <c r="E139" s="12">
        <f t="shared" si="13"/>
        <v>124</v>
      </c>
      <c r="F139" s="35">
        <f t="shared" si="14"/>
        <v>36139.678704472608</v>
      </c>
      <c r="G139" s="35">
        <f t="shared" si="15"/>
        <v>628.05688042619863</v>
      </c>
      <c r="H139" s="35">
        <f t="shared" si="16"/>
        <v>232.52378095042653</v>
      </c>
      <c r="I139" s="35">
        <f t="shared" si="17"/>
        <v>395.53309947577213</v>
      </c>
      <c r="J139" s="35">
        <f t="shared" si="18"/>
        <v>35744.145604996833</v>
      </c>
      <c r="W139">
        <f t="shared" si="19"/>
        <v>133</v>
      </c>
      <c r="X139" s="21">
        <f t="shared" si="20"/>
        <v>31838.937104469493</v>
      </c>
      <c r="Y139" t="str">
        <f t="shared" si="21"/>
        <v/>
      </c>
    </row>
    <row r="140" spans="3:25" x14ac:dyDescent="0.2">
      <c r="C140" s="11">
        <v>124</v>
      </c>
      <c r="D140" s="11">
        <v>125</v>
      </c>
      <c r="E140" s="12">
        <f t="shared" si="13"/>
        <v>125</v>
      </c>
      <c r="F140" s="35">
        <f t="shared" si="14"/>
        <v>35744.145604996833</v>
      </c>
      <c r="G140" s="35">
        <f t="shared" si="15"/>
        <v>633.05688042619863</v>
      </c>
      <c r="H140" s="35">
        <f t="shared" si="16"/>
        <v>229.97890907889641</v>
      </c>
      <c r="I140" s="35">
        <f t="shared" si="17"/>
        <v>403.0779713473022</v>
      </c>
      <c r="J140" s="35">
        <f t="shared" si="18"/>
        <v>35341.067633649531</v>
      </c>
      <c r="W140">
        <f t="shared" si="19"/>
        <v>134</v>
      </c>
      <c r="X140" s="21">
        <f t="shared" si="20"/>
        <v>31365.732904043954</v>
      </c>
      <c r="Y140" t="str">
        <f t="shared" si="21"/>
        <v/>
      </c>
    </row>
    <row r="141" spans="3:25" x14ac:dyDescent="0.2">
      <c r="C141" s="11">
        <v>125</v>
      </c>
      <c r="D141" s="11">
        <v>126</v>
      </c>
      <c r="E141" s="12">
        <f t="shared" si="13"/>
        <v>126</v>
      </c>
      <c r="F141" s="35">
        <f t="shared" si="14"/>
        <v>35341.067633649531</v>
      </c>
      <c r="G141" s="35">
        <f t="shared" si="15"/>
        <v>638.05688042619863</v>
      </c>
      <c r="H141" s="35">
        <f t="shared" si="16"/>
        <v>227.38549327456877</v>
      </c>
      <c r="I141" s="35">
        <f t="shared" si="17"/>
        <v>410.67138715162986</v>
      </c>
      <c r="J141" s="35">
        <f t="shared" si="18"/>
        <v>34930.396246497898</v>
      </c>
      <c r="W141">
        <f t="shared" si="19"/>
        <v>135</v>
      </c>
      <c r="X141" s="21">
        <f t="shared" si="20"/>
        <v>30884.484093544699</v>
      </c>
      <c r="Y141" t="str">
        <f t="shared" si="21"/>
        <v/>
      </c>
    </row>
    <row r="142" spans="3:25" x14ac:dyDescent="0.2">
      <c r="C142" s="11">
        <v>126</v>
      </c>
      <c r="D142" s="12">
        <v>127</v>
      </c>
      <c r="E142" s="12">
        <f t="shared" si="13"/>
        <v>127</v>
      </c>
      <c r="F142" s="35">
        <f t="shared" si="14"/>
        <v>34930.396246497898</v>
      </c>
      <c r="G142" s="35">
        <f t="shared" si="15"/>
        <v>643.05688042619863</v>
      </c>
      <c r="H142" s="35">
        <f t="shared" si="16"/>
        <v>224.74322120431827</v>
      </c>
      <c r="I142" s="35">
        <f t="shared" si="17"/>
        <v>418.31365922188036</v>
      </c>
      <c r="J142" s="35">
        <f t="shared" si="18"/>
        <v>34512.082587276018</v>
      </c>
      <c r="W142">
        <f t="shared" si="19"/>
        <v>136</v>
      </c>
      <c r="X142" s="21">
        <f t="shared" si="20"/>
        <v>30395.138913708288</v>
      </c>
      <c r="Y142" t="str">
        <f t="shared" si="21"/>
        <v/>
      </c>
    </row>
    <row r="143" spans="3:25" x14ac:dyDescent="0.2">
      <c r="C143" s="11">
        <v>127</v>
      </c>
      <c r="D143" s="11">
        <v>128</v>
      </c>
      <c r="E143" s="12">
        <f t="shared" si="13"/>
        <v>128</v>
      </c>
      <c r="F143" s="35">
        <f t="shared" si="14"/>
        <v>34512.082587276018</v>
      </c>
      <c r="G143" s="35">
        <f t="shared" si="15"/>
        <v>648.05688042619863</v>
      </c>
      <c r="H143" s="35">
        <f t="shared" si="16"/>
        <v>222.05177852545899</v>
      </c>
      <c r="I143" s="35">
        <f t="shared" si="17"/>
        <v>426.00510190073965</v>
      </c>
      <c r="J143" s="35">
        <f t="shared" si="18"/>
        <v>34086.077485375281</v>
      </c>
      <c r="W143">
        <f t="shared" si="19"/>
        <v>137</v>
      </c>
      <c r="X143" s="21">
        <f t="shared" si="20"/>
        <v>29897.645272250626</v>
      </c>
      <c r="Y143" t="str">
        <f t="shared" si="21"/>
        <v/>
      </c>
    </row>
    <row r="144" spans="3:25" x14ac:dyDescent="0.2">
      <c r="C144" s="11">
        <v>128</v>
      </c>
      <c r="D144" s="11">
        <v>129</v>
      </c>
      <c r="E144" s="12">
        <f t="shared" si="13"/>
        <v>129</v>
      </c>
      <c r="F144" s="35">
        <f t="shared" si="14"/>
        <v>34086.077485375281</v>
      </c>
      <c r="G144" s="35">
        <f t="shared" si="15"/>
        <v>653.05688042619863</v>
      </c>
      <c r="H144" s="35">
        <f t="shared" si="16"/>
        <v>219.31084887281457</v>
      </c>
      <c r="I144" s="35">
        <f t="shared" si="17"/>
        <v>433.74603155338406</v>
      </c>
      <c r="J144" s="35">
        <f t="shared" si="18"/>
        <v>33652.331453821898</v>
      </c>
      <c r="W144">
        <f t="shared" si="19"/>
        <v>138</v>
      </c>
      <c r="X144" s="21">
        <f t="shared" si="20"/>
        <v>29391.950741724289</v>
      </c>
      <c r="Y144" t="str">
        <f t="shared" si="21"/>
        <v/>
      </c>
    </row>
    <row r="145" spans="3:25" x14ac:dyDescent="0.2">
      <c r="C145" s="11">
        <v>129</v>
      </c>
      <c r="D145" s="12">
        <v>130</v>
      </c>
      <c r="E145" s="12">
        <f t="shared" si="13"/>
        <v>130</v>
      </c>
      <c r="F145" s="35">
        <f t="shared" si="14"/>
        <v>33652.331453821898</v>
      </c>
      <c r="G145" s="35">
        <f t="shared" si="15"/>
        <v>658.05688042619863</v>
      </c>
      <c r="H145" s="35">
        <f t="shared" si="16"/>
        <v>216.52011384570559</v>
      </c>
      <c r="I145" s="35">
        <f t="shared" si="17"/>
        <v>441.53676658049301</v>
      </c>
      <c r="J145" s="35">
        <f t="shared" si="18"/>
        <v>33210.794687241403</v>
      </c>
      <c r="W145">
        <f t="shared" si="19"/>
        <v>139</v>
      </c>
      <c r="X145" s="21">
        <f t="shared" si="20"/>
        <v>28878.002557362084</v>
      </c>
      <c r="Y145" t="str">
        <f t="shared" si="21"/>
        <v/>
      </c>
    </row>
    <row r="146" spans="3:25" x14ac:dyDescent="0.2">
      <c r="C146" s="11">
        <v>130</v>
      </c>
      <c r="D146" s="11">
        <v>131</v>
      </c>
      <c r="E146" s="12">
        <f t="shared" ref="E146:E195" si="22">E145+1</f>
        <v>131</v>
      </c>
      <c r="F146" s="35">
        <f t="shared" ref="F146:F195" si="23">J145</f>
        <v>33210.794687241403</v>
      </c>
      <c r="G146" s="35">
        <f t="shared" ref="G146:G195" si="24">G145+$D$11</f>
        <v>663.05688042619863</v>
      </c>
      <c r="H146" s="35">
        <f t="shared" ref="H146:H195" si="25">F146*$F$13</f>
        <v>213.67925299485313</v>
      </c>
      <c r="I146" s="35">
        <f t="shared" ref="I146:I195" si="26">G146-H146</f>
        <v>449.3776274313455</v>
      </c>
      <c r="J146" s="35">
        <f t="shared" ref="J146:J195" si="27">F146-I146</f>
        <v>32761.417059810057</v>
      </c>
      <c r="W146">
        <f t="shared" si="19"/>
        <v>140</v>
      </c>
      <c r="X146" s="21">
        <f t="shared" si="20"/>
        <v>28355.747614906708</v>
      </c>
      <c r="Y146" t="str">
        <f t="shared" si="21"/>
        <v/>
      </c>
    </row>
    <row r="147" spans="3:25" x14ac:dyDescent="0.2">
      <c r="C147" s="11">
        <v>131</v>
      </c>
      <c r="D147" s="11">
        <v>132</v>
      </c>
      <c r="E147" s="12">
        <f t="shared" si="22"/>
        <v>132</v>
      </c>
      <c r="F147" s="35">
        <f t="shared" si="23"/>
        <v>32761.417059810057</v>
      </c>
      <c r="G147" s="35">
        <f t="shared" si="24"/>
        <v>668.05688042619863</v>
      </c>
      <c r="H147" s="35">
        <f t="shared" si="25"/>
        <v>210.78794380919797</v>
      </c>
      <c r="I147" s="35">
        <f t="shared" si="26"/>
        <v>457.26893661700069</v>
      </c>
      <c r="J147" s="35">
        <f t="shared" si="27"/>
        <v>32304.148123193056</v>
      </c>
      <c r="W147">
        <f>E156</f>
        <v>141</v>
      </c>
      <c r="X147" s="21">
        <f t="shared" si="20"/>
        <v>27825.132468426476</v>
      </c>
      <c r="Y147" t="str">
        <f t="shared" si="21"/>
        <v/>
      </c>
    </row>
    <row r="148" spans="3:25" x14ac:dyDescent="0.2">
      <c r="C148" s="11">
        <v>132</v>
      </c>
      <c r="D148" s="12">
        <v>133</v>
      </c>
      <c r="E148" s="12">
        <f t="shared" si="22"/>
        <v>133</v>
      </c>
      <c r="F148" s="35">
        <f t="shared" si="23"/>
        <v>32304.148123193056</v>
      </c>
      <c r="G148" s="35">
        <f t="shared" si="24"/>
        <v>673.05688042619863</v>
      </c>
      <c r="H148" s="35">
        <f t="shared" si="25"/>
        <v>207.84586170263492</v>
      </c>
      <c r="I148" s="35">
        <f t="shared" si="26"/>
        <v>465.21101872356371</v>
      </c>
      <c r="J148" s="35">
        <f t="shared" si="27"/>
        <v>31838.937104469493</v>
      </c>
      <c r="W148">
        <f t="shared" ref="W148:W186" si="28">E157</f>
        <v>142</v>
      </c>
      <c r="X148" s="21">
        <f t="shared" si="20"/>
        <v>27286.103328116969</v>
      </c>
      <c r="Y148" t="str">
        <f t="shared" si="21"/>
        <v/>
      </c>
    </row>
    <row r="149" spans="3:25" x14ac:dyDescent="0.2">
      <c r="C149" s="11">
        <v>133</v>
      </c>
      <c r="D149" s="11">
        <v>134</v>
      </c>
      <c r="E149" s="12">
        <f t="shared" si="22"/>
        <v>134</v>
      </c>
      <c r="F149" s="35">
        <f t="shared" si="23"/>
        <v>31838.937104469493</v>
      </c>
      <c r="G149" s="35">
        <f t="shared" si="24"/>
        <v>678.05688042619863</v>
      </c>
      <c r="H149" s="35">
        <f t="shared" si="25"/>
        <v>204.85268000066216</v>
      </c>
      <c r="I149" s="35">
        <f t="shared" si="26"/>
        <v>473.20420042553644</v>
      </c>
      <c r="J149" s="35">
        <f t="shared" si="27"/>
        <v>31365.732904043954</v>
      </c>
      <c r="W149">
        <f t="shared" si="28"/>
        <v>143</v>
      </c>
      <c r="X149" s="21">
        <f t="shared" si="20"/>
        <v>26738.606058088539</v>
      </c>
      <c r="Y149" t="str">
        <f t="shared" si="21"/>
        <v/>
      </c>
    </row>
    <row r="150" spans="3:25" x14ac:dyDescent="0.2">
      <c r="C150" s="11">
        <v>134</v>
      </c>
      <c r="D150" s="11">
        <v>135</v>
      </c>
      <c r="E150" s="12">
        <f t="shared" si="22"/>
        <v>135</v>
      </c>
      <c r="F150" s="35">
        <f t="shared" si="23"/>
        <v>31365.732904043954</v>
      </c>
      <c r="G150" s="35">
        <f t="shared" si="24"/>
        <v>683.05688042619863</v>
      </c>
      <c r="H150" s="35">
        <f t="shared" si="25"/>
        <v>201.80806992694414</v>
      </c>
      <c r="I150" s="35">
        <f t="shared" si="26"/>
        <v>481.24881049925449</v>
      </c>
      <c r="J150" s="35">
        <f t="shared" si="27"/>
        <v>30884.484093544699</v>
      </c>
      <c r="W150">
        <f t="shared" si="28"/>
        <v>144</v>
      </c>
      <c r="X150" s="21">
        <f t="shared" si="20"/>
        <v>26182.5861741396</v>
      </c>
      <c r="Y150" t="str">
        <f t="shared" si="21"/>
        <v/>
      </c>
    </row>
    <row r="151" spans="3:25" x14ac:dyDescent="0.2">
      <c r="C151" s="11">
        <v>135</v>
      </c>
      <c r="D151" s="12">
        <v>136</v>
      </c>
      <c r="E151" s="12">
        <f t="shared" si="22"/>
        <v>136</v>
      </c>
      <c r="F151" s="35">
        <f t="shared" si="23"/>
        <v>30884.484093544699</v>
      </c>
      <c r="G151" s="35">
        <f t="shared" si="24"/>
        <v>688.05688042619863</v>
      </c>
      <c r="H151" s="35">
        <f t="shared" si="25"/>
        <v>198.71170058978859</v>
      </c>
      <c r="I151" s="35">
        <f t="shared" si="26"/>
        <v>489.34517983641001</v>
      </c>
      <c r="J151" s="35">
        <f t="shared" si="27"/>
        <v>30395.138913708288</v>
      </c>
      <c r="W151">
        <f t="shared" si="28"/>
        <v>145</v>
      </c>
      <c r="X151" s="21">
        <f t="shared" si="20"/>
        <v>25617.988841515576</v>
      </c>
      <c r="Y151" t="str">
        <f t="shared" si="21"/>
        <v/>
      </c>
    </row>
    <row r="152" spans="3:25" x14ac:dyDescent="0.2">
      <c r="C152" s="11">
        <v>136</v>
      </c>
      <c r="D152" s="11">
        <v>137</v>
      </c>
      <c r="E152" s="12">
        <f t="shared" si="22"/>
        <v>137</v>
      </c>
      <c r="F152" s="35">
        <f t="shared" si="23"/>
        <v>30395.138913708288</v>
      </c>
      <c r="G152" s="35">
        <f t="shared" si="24"/>
        <v>693.05688042619863</v>
      </c>
      <c r="H152" s="35">
        <f t="shared" si="25"/>
        <v>195.56323896853607</v>
      </c>
      <c r="I152" s="35">
        <f t="shared" si="26"/>
        <v>497.49364145766253</v>
      </c>
      <c r="J152" s="35">
        <f t="shared" si="27"/>
        <v>29897.645272250626</v>
      </c>
      <c r="W152">
        <f t="shared" si="28"/>
        <v>146</v>
      </c>
      <c r="X152" s="21">
        <f t="shared" si="20"/>
        <v>25044.75887265342</v>
      </c>
      <c r="Y152" t="str">
        <f t="shared" si="21"/>
        <v/>
      </c>
    </row>
    <row r="153" spans="3:25" x14ac:dyDescent="0.2">
      <c r="C153" s="11">
        <v>137</v>
      </c>
      <c r="D153" s="11">
        <v>138</v>
      </c>
      <c r="E153" s="12">
        <f t="shared" si="22"/>
        <v>138</v>
      </c>
      <c r="F153" s="35">
        <f t="shared" si="23"/>
        <v>29897.645272250626</v>
      </c>
      <c r="G153" s="35">
        <f t="shared" si="24"/>
        <v>698.05688042619863</v>
      </c>
      <c r="H153" s="35">
        <f t="shared" si="25"/>
        <v>192.36234989986224</v>
      </c>
      <c r="I153" s="35">
        <f t="shared" si="26"/>
        <v>505.69453052633639</v>
      </c>
      <c r="J153" s="35">
        <f t="shared" si="27"/>
        <v>29391.950741724289</v>
      </c>
      <c r="W153">
        <f t="shared" si="28"/>
        <v>147</v>
      </c>
      <c r="X153" s="21">
        <f t="shared" si="20"/>
        <v>24462.84072491165</v>
      </c>
      <c r="Y153" t="str">
        <f t="shared" si="21"/>
        <v/>
      </c>
    </row>
    <row r="154" spans="3:25" x14ac:dyDescent="0.2">
      <c r="C154" s="11">
        <v>138</v>
      </c>
      <c r="D154" s="12">
        <v>139</v>
      </c>
      <c r="E154" s="12">
        <f t="shared" si="22"/>
        <v>139</v>
      </c>
      <c r="F154" s="35">
        <f t="shared" si="23"/>
        <v>29391.950741724289</v>
      </c>
      <c r="G154" s="35">
        <f t="shared" si="24"/>
        <v>703.05688042619863</v>
      </c>
      <c r="H154" s="35">
        <f t="shared" si="25"/>
        <v>189.10869606399174</v>
      </c>
      <c r="I154" s="35">
        <f t="shared" si="26"/>
        <v>513.94818436220692</v>
      </c>
      <c r="J154" s="35">
        <f t="shared" si="27"/>
        <v>28878.002557362084</v>
      </c>
      <c r="W154">
        <f t="shared" si="28"/>
        <v>148</v>
      </c>
      <c r="X154" s="21">
        <f t="shared" si="20"/>
        <v>23872.17849828575</v>
      </c>
      <c r="Y154" t="str">
        <f t="shared" si="21"/>
        <v/>
      </c>
    </row>
    <row r="155" spans="3:25" x14ac:dyDescent="0.2">
      <c r="C155" s="11">
        <v>139</v>
      </c>
      <c r="D155" s="11">
        <v>140</v>
      </c>
      <c r="E155" s="12">
        <f t="shared" si="22"/>
        <v>140</v>
      </c>
      <c r="F155" s="35">
        <f t="shared" si="23"/>
        <v>28878.002557362084</v>
      </c>
      <c r="G155" s="35">
        <f t="shared" si="24"/>
        <v>708.05688042619863</v>
      </c>
      <c r="H155" s="35">
        <f t="shared" si="25"/>
        <v>185.8019379708237</v>
      </c>
      <c r="I155" s="35">
        <f t="shared" si="26"/>
        <v>522.25494245537493</v>
      </c>
      <c r="J155" s="35">
        <f t="shared" si="27"/>
        <v>28355.747614906708</v>
      </c>
      <c r="W155">
        <f t="shared" si="28"/>
        <v>149</v>
      </c>
      <c r="X155" s="21">
        <f t="shared" si="20"/>
        <v>23272.715933108899</v>
      </c>
      <c r="Y155" t="str">
        <f t="shared" si="21"/>
        <v/>
      </c>
    </row>
    <row r="156" spans="3:25" x14ac:dyDescent="0.2">
      <c r="C156" s="11">
        <v>140</v>
      </c>
      <c r="D156" s="11">
        <v>141</v>
      </c>
      <c r="E156" s="12">
        <f t="shared" si="22"/>
        <v>141</v>
      </c>
      <c r="F156" s="35">
        <f t="shared" si="23"/>
        <v>28355.747614906708</v>
      </c>
      <c r="G156" s="35">
        <f t="shared" si="24"/>
        <v>713.05688042619863</v>
      </c>
      <c r="H156" s="35">
        <f t="shared" si="25"/>
        <v>182.44173394596771</v>
      </c>
      <c r="I156" s="35">
        <f t="shared" si="26"/>
        <v>530.61514648023092</v>
      </c>
      <c r="J156" s="35">
        <f t="shared" si="27"/>
        <v>27825.132468426476</v>
      </c>
      <c r="W156">
        <f t="shared" si="28"/>
        <v>150</v>
      </c>
      <c r="X156" s="21">
        <f t="shared" si="20"/>
        <v>22664.396407737881</v>
      </c>
      <c r="Y156" t="str">
        <f t="shared" si="21"/>
        <v/>
      </c>
    </row>
    <row r="157" spans="3:25" x14ac:dyDescent="0.2">
      <c r="C157" s="11">
        <v>141</v>
      </c>
      <c r="D157" s="12">
        <v>142</v>
      </c>
      <c r="E157" s="12">
        <f t="shared" si="22"/>
        <v>142</v>
      </c>
      <c r="F157" s="35">
        <f t="shared" si="23"/>
        <v>27825.132468426476</v>
      </c>
      <c r="G157" s="35">
        <f t="shared" si="24"/>
        <v>718.05688042619863</v>
      </c>
      <c r="H157" s="35">
        <f t="shared" si="25"/>
        <v>179.02774011669001</v>
      </c>
      <c r="I157" s="35">
        <f t="shared" si="26"/>
        <v>539.02914030950865</v>
      </c>
      <c r="J157" s="35">
        <f t="shared" si="27"/>
        <v>27286.103328116969</v>
      </c>
      <c r="W157">
        <f t="shared" si="28"/>
        <v>151</v>
      </c>
      <c r="X157" s="21">
        <f t="shared" si="20"/>
        <v>22047.162936224122</v>
      </c>
      <c r="Y157" t="str">
        <f t="shared" si="21"/>
        <v/>
      </c>
    </row>
    <row r="158" spans="3:25" x14ac:dyDescent="0.2">
      <c r="C158" s="11">
        <v>142</v>
      </c>
      <c r="D158" s="11">
        <v>143</v>
      </c>
      <c r="E158" s="12">
        <f t="shared" si="22"/>
        <v>143</v>
      </c>
      <c r="F158" s="35">
        <f t="shared" si="23"/>
        <v>27286.103328116969</v>
      </c>
      <c r="G158" s="35">
        <f t="shared" si="24"/>
        <v>723.05688042619863</v>
      </c>
      <c r="H158" s="35">
        <f t="shared" si="25"/>
        <v>175.55961039776938</v>
      </c>
      <c r="I158" s="35">
        <f t="shared" si="26"/>
        <v>547.49727002842928</v>
      </c>
      <c r="J158" s="35">
        <f t="shared" si="27"/>
        <v>26738.606058088539</v>
      </c>
      <c r="W158">
        <f t="shared" si="28"/>
        <v>152</v>
      </c>
      <c r="X158" s="21">
        <f t="shared" si="20"/>
        <v>21420.95816596974</v>
      </c>
      <c r="Y158" t="str">
        <f t="shared" si="21"/>
        <v/>
      </c>
    </row>
    <row r="159" spans="3:25" x14ac:dyDescent="0.2">
      <c r="C159" s="11">
        <v>143</v>
      </c>
      <c r="D159" s="11">
        <v>144</v>
      </c>
      <c r="E159" s="12">
        <f t="shared" si="22"/>
        <v>144</v>
      </c>
      <c r="F159" s="35">
        <f t="shared" si="23"/>
        <v>26738.606058088539</v>
      </c>
      <c r="G159" s="35">
        <f t="shared" si="24"/>
        <v>728.05688042619863</v>
      </c>
      <c r="H159" s="35">
        <f t="shared" si="25"/>
        <v>172.03699647726179</v>
      </c>
      <c r="I159" s="35">
        <f t="shared" si="26"/>
        <v>556.01988394893681</v>
      </c>
      <c r="J159" s="35">
        <f t="shared" si="27"/>
        <v>26182.5861741396</v>
      </c>
      <c r="W159">
        <f t="shared" si="28"/>
        <v>153</v>
      </c>
      <c r="X159" s="21">
        <f t="shared" si="20"/>
        <v>20785.724375368514</v>
      </c>
      <c r="Y159" t="str">
        <f t="shared" si="21"/>
        <v/>
      </c>
    </row>
    <row r="160" spans="3:25" x14ac:dyDescent="0.2">
      <c r="C160" s="11">
        <v>144</v>
      </c>
      <c r="D160" s="12">
        <v>145</v>
      </c>
      <c r="E160" s="12">
        <f t="shared" si="22"/>
        <v>145</v>
      </c>
      <c r="F160" s="35">
        <f t="shared" si="23"/>
        <v>26182.5861741396</v>
      </c>
      <c r="G160" s="35">
        <f t="shared" si="24"/>
        <v>733.05688042619863</v>
      </c>
      <c r="H160" s="35">
        <f t="shared" si="25"/>
        <v>168.45954780217372</v>
      </c>
      <c r="I160" s="35">
        <f t="shared" si="26"/>
        <v>564.59733262402494</v>
      </c>
      <c r="J160" s="35">
        <f t="shared" si="27"/>
        <v>25617.988841515576</v>
      </c>
      <c r="W160">
        <f t="shared" si="28"/>
        <v>154</v>
      </c>
      <c r="X160" s="21">
        <f t="shared" si="20"/>
        <v>20141.403471431669</v>
      </c>
      <c r="Y160" t="str">
        <f t="shared" si="21"/>
        <v/>
      </c>
    </row>
    <row r="161" spans="3:25" x14ac:dyDescent="0.2">
      <c r="C161" s="11">
        <v>145</v>
      </c>
      <c r="D161" s="11">
        <v>146</v>
      </c>
      <c r="E161" s="12">
        <f t="shared" si="22"/>
        <v>146</v>
      </c>
      <c r="F161" s="35">
        <f t="shared" si="23"/>
        <v>25617.988841515576</v>
      </c>
      <c r="G161" s="35">
        <f t="shared" si="24"/>
        <v>738.05688042619863</v>
      </c>
      <c r="H161" s="35">
        <f t="shared" si="25"/>
        <v>164.82691156404312</v>
      </c>
      <c r="I161" s="35">
        <f t="shared" si="26"/>
        <v>573.22996886215549</v>
      </c>
      <c r="J161" s="35">
        <f t="shared" si="27"/>
        <v>25044.75887265342</v>
      </c>
      <c r="W161">
        <f t="shared" si="28"/>
        <v>155</v>
      </c>
      <c r="X161" s="21">
        <f t="shared" si="20"/>
        <v>19487.936987398389</v>
      </c>
      <c r="Y161" t="str">
        <f t="shared" si="21"/>
        <v/>
      </c>
    </row>
    <row r="162" spans="3:25" x14ac:dyDescent="0.2">
      <c r="C162" s="11">
        <v>146</v>
      </c>
      <c r="D162" s="11">
        <v>147</v>
      </c>
      <c r="E162" s="12">
        <f t="shared" si="22"/>
        <v>147</v>
      </c>
      <c r="F162" s="35">
        <f t="shared" si="23"/>
        <v>25044.75887265342</v>
      </c>
      <c r="G162" s="35">
        <f t="shared" si="24"/>
        <v>743.05688042619863</v>
      </c>
      <c r="H162" s="35">
        <f t="shared" si="25"/>
        <v>161.13873268442768</v>
      </c>
      <c r="I162" s="35">
        <f t="shared" si="26"/>
        <v>581.91814774177101</v>
      </c>
      <c r="J162" s="35">
        <f t="shared" si="27"/>
        <v>24462.84072491165</v>
      </c>
      <c r="W162">
        <f t="shared" si="28"/>
        <v>156</v>
      </c>
      <c r="X162" s="21">
        <f t="shared" si="20"/>
        <v>18825.266080330963</v>
      </c>
      <c r="Y162" t="str">
        <f t="shared" si="21"/>
        <v/>
      </c>
    </row>
    <row r="163" spans="3:25" x14ac:dyDescent="0.2">
      <c r="C163" s="11">
        <v>147</v>
      </c>
      <c r="D163" s="12">
        <v>148</v>
      </c>
      <c r="E163" s="12">
        <f t="shared" si="22"/>
        <v>148</v>
      </c>
      <c r="F163" s="35">
        <f t="shared" si="23"/>
        <v>24462.84072491165</v>
      </c>
      <c r="G163" s="35">
        <f t="shared" si="24"/>
        <v>748.05688042619863</v>
      </c>
      <c r="H163" s="35">
        <f t="shared" si="25"/>
        <v>157.39465380029969</v>
      </c>
      <c r="I163" s="35">
        <f t="shared" si="26"/>
        <v>590.66222662589894</v>
      </c>
      <c r="J163" s="35">
        <f t="shared" si="27"/>
        <v>23872.17849828575</v>
      </c>
      <c r="W163">
        <f t="shared" si="28"/>
        <v>157</v>
      </c>
      <c r="X163" s="21">
        <f t="shared" si="20"/>
        <v>18153.331528694438</v>
      </c>
      <c r="Y163" t="str">
        <f t="shared" si="21"/>
        <v/>
      </c>
    </row>
    <row r="164" spans="3:25" x14ac:dyDescent="0.2">
      <c r="C164" s="11">
        <v>148</v>
      </c>
      <c r="D164" s="11">
        <v>149</v>
      </c>
      <c r="E164" s="12">
        <f t="shared" si="22"/>
        <v>149</v>
      </c>
      <c r="F164" s="35">
        <f t="shared" si="23"/>
        <v>23872.17849828575</v>
      </c>
      <c r="G164" s="35">
        <f t="shared" si="24"/>
        <v>753.05688042619863</v>
      </c>
      <c r="H164" s="35">
        <f t="shared" si="25"/>
        <v>153.59431524934698</v>
      </c>
      <c r="I164" s="35">
        <f t="shared" si="26"/>
        <v>599.46256517685163</v>
      </c>
      <c r="J164" s="35">
        <f t="shared" si="27"/>
        <v>23272.715933108899</v>
      </c>
      <c r="W164">
        <f t="shared" si="28"/>
        <v>158</v>
      </c>
      <c r="X164" s="21">
        <f t="shared" si="20"/>
        <v>17472.073729920732</v>
      </c>
      <c r="Y164" t="str">
        <f t="shared" si="21"/>
        <v/>
      </c>
    </row>
    <row r="165" spans="3:25" x14ac:dyDescent="0.2">
      <c r="C165" s="11">
        <v>149</v>
      </c>
      <c r="D165" s="11">
        <v>150</v>
      </c>
      <c r="E165" s="12">
        <f t="shared" si="22"/>
        <v>150</v>
      </c>
      <c r="F165" s="35">
        <f t="shared" si="23"/>
        <v>23272.715933108899</v>
      </c>
      <c r="G165" s="35">
        <f t="shared" si="24"/>
        <v>758.05688042619863</v>
      </c>
      <c r="H165" s="35">
        <f t="shared" si="25"/>
        <v>149.73735505517922</v>
      </c>
      <c r="I165" s="35">
        <f t="shared" si="26"/>
        <v>608.31952537101938</v>
      </c>
      <c r="J165" s="35">
        <f t="shared" si="27"/>
        <v>22664.396407737881</v>
      </c>
      <c r="W165">
        <f t="shared" si="28"/>
        <v>159</v>
      </c>
      <c r="X165" s="21">
        <f t="shared" si="20"/>
        <v>16781.432697957043</v>
      </c>
      <c r="Y165" t="str">
        <f t="shared" si="21"/>
        <v/>
      </c>
    </row>
    <row r="166" spans="3:25" x14ac:dyDescent="0.2">
      <c r="C166" s="11">
        <v>150</v>
      </c>
      <c r="D166" s="12">
        <v>151</v>
      </c>
      <c r="E166" s="12">
        <f t="shared" si="22"/>
        <v>151</v>
      </c>
      <c r="F166" s="35">
        <f t="shared" si="23"/>
        <v>22664.396407737881</v>
      </c>
      <c r="G166" s="35">
        <f t="shared" si="24"/>
        <v>763.05688042619863</v>
      </c>
      <c r="H166" s="35">
        <f t="shared" si="25"/>
        <v>145.82340891243911</v>
      </c>
      <c r="I166" s="35">
        <f t="shared" si="26"/>
        <v>617.23347151375947</v>
      </c>
      <c r="J166" s="35">
        <f t="shared" si="27"/>
        <v>22047.162936224122</v>
      </c>
      <c r="W166">
        <f t="shared" si="28"/>
        <v>160</v>
      </c>
      <c r="X166" s="21">
        <f t="shared" si="20"/>
        <v>16081.348060798497</v>
      </c>
      <c r="Y166" t="str">
        <f t="shared" si="21"/>
        <v/>
      </c>
    </row>
    <row r="167" spans="3:25" x14ac:dyDescent="0.2">
      <c r="C167" s="11">
        <v>151</v>
      </c>
      <c r="D167" s="11">
        <v>152</v>
      </c>
      <c r="E167" s="12">
        <f t="shared" si="22"/>
        <v>152</v>
      </c>
      <c r="F167" s="35">
        <f t="shared" si="23"/>
        <v>22047.162936224122</v>
      </c>
      <c r="G167" s="35">
        <f t="shared" si="24"/>
        <v>768.05688042619863</v>
      </c>
      <c r="H167" s="35">
        <f t="shared" si="25"/>
        <v>141.85211017181763</v>
      </c>
      <c r="I167" s="35">
        <f t="shared" si="26"/>
        <v>626.20477025438095</v>
      </c>
      <c r="J167" s="35">
        <f t="shared" si="27"/>
        <v>21420.95816596974</v>
      </c>
      <c r="W167">
        <f t="shared" si="28"/>
        <v>161</v>
      </c>
      <c r="X167" s="21">
        <f t="shared" si="20"/>
        <v>15371.75905800492</v>
      </c>
      <c r="Y167" t="str">
        <f t="shared" si="21"/>
        <v/>
      </c>
    </row>
    <row r="168" spans="3:25" x14ac:dyDescent="0.2">
      <c r="C168" s="11">
        <v>152</v>
      </c>
      <c r="D168" s="11">
        <v>153</v>
      </c>
      <c r="E168" s="12">
        <f t="shared" si="22"/>
        <v>153</v>
      </c>
      <c r="F168" s="35">
        <f t="shared" si="23"/>
        <v>21420.95816596974</v>
      </c>
      <c r="G168" s="35">
        <f t="shared" si="24"/>
        <v>773.05688042619863</v>
      </c>
      <c r="H168" s="35">
        <f t="shared" si="25"/>
        <v>137.82308982497315</v>
      </c>
      <c r="I168" s="35">
        <f t="shared" si="26"/>
        <v>635.23379060122545</v>
      </c>
      <c r="J168" s="35">
        <f t="shared" si="27"/>
        <v>20785.724375368514</v>
      </c>
      <c r="W168" s="39">
        <f t="shared" si="28"/>
        <v>162</v>
      </c>
      <c r="X168" s="40">
        <f t="shared" si="20"/>
        <v>14652.604538201644</v>
      </c>
      <c r="Y168" s="39">
        <f t="shared" si="21"/>
        <v>14652.604538201644</v>
      </c>
    </row>
    <row r="169" spans="3:25" x14ac:dyDescent="0.2">
      <c r="C169" s="11">
        <v>153</v>
      </c>
      <c r="D169" s="12">
        <v>154</v>
      </c>
      <c r="E169" s="12">
        <f t="shared" si="22"/>
        <v>154</v>
      </c>
      <c r="F169" s="35">
        <f t="shared" si="23"/>
        <v>20785.724375368514</v>
      </c>
      <c r="G169" s="35">
        <f t="shared" si="24"/>
        <v>778.05688042619863</v>
      </c>
      <c r="H169" s="35">
        <f t="shared" si="25"/>
        <v>133.73597648935328</v>
      </c>
      <c r="I169" s="35">
        <f t="shared" si="26"/>
        <v>644.3209039368453</v>
      </c>
      <c r="J169" s="35">
        <f t="shared" si="27"/>
        <v>20141.403471431669</v>
      </c>
      <c r="W169">
        <f t="shared" si="28"/>
        <v>163</v>
      </c>
      <c r="X169" s="21">
        <f t="shared" si="20"/>
        <v>13923.822956564207</v>
      </c>
      <c r="Y169">
        <f t="shared" si="21"/>
        <v>13923.822956564207</v>
      </c>
    </row>
    <row r="170" spans="3:25" x14ac:dyDescent="0.2">
      <c r="C170" s="11">
        <v>154</v>
      </c>
      <c r="D170" s="11">
        <v>155</v>
      </c>
      <c r="E170" s="12">
        <f t="shared" si="22"/>
        <v>155</v>
      </c>
      <c r="F170" s="35">
        <f t="shared" si="23"/>
        <v>20141.403471431669</v>
      </c>
      <c r="G170" s="35">
        <f t="shared" si="24"/>
        <v>783.05688042619863</v>
      </c>
      <c r="H170" s="35">
        <f t="shared" si="25"/>
        <v>129.59039639291899</v>
      </c>
      <c r="I170" s="35">
        <f t="shared" si="26"/>
        <v>653.46648403327958</v>
      </c>
      <c r="J170" s="35">
        <f t="shared" si="27"/>
        <v>19487.936987398389</v>
      </c>
      <c r="W170">
        <f t="shared" si="28"/>
        <v>164</v>
      </c>
      <c r="X170" s="21">
        <f t="shared" si="20"/>
        <v>13185.352372286899</v>
      </c>
      <c r="Y170">
        <f t="shared" si="21"/>
        <v>13185.352372286899</v>
      </c>
    </row>
    <row r="171" spans="3:25" x14ac:dyDescent="0.2">
      <c r="C171" s="11">
        <v>155</v>
      </c>
      <c r="D171" s="11">
        <v>156</v>
      </c>
      <c r="E171" s="12">
        <f t="shared" si="22"/>
        <v>156</v>
      </c>
      <c r="F171" s="35">
        <f t="shared" si="23"/>
        <v>19487.936987398389</v>
      </c>
      <c r="G171" s="35">
        <f t="shared" si="24"/>
        <v>788.05688042619863</v>
      </c>
      <c r="H171" s="35">
        <f t="shared" si="25"/>
        <v>125.38597335877077</v>
      </c>
      <c r="I171" s="35">
        <f t="shared" si="26"/>
        <v>662.67090706742783</v>
      </c>
      <c r="J171" s="35">
        <f t="shared" si="27"/>
        <v>18825.266080330963</v>
      </c>
      <c r="W171">
        <f t="shared" si="28"/>
        <v>165</v>
      </c>
      <c r="X171" s="21">
        <f t="shared" si="20"/>
        <v>12437.130446035</v>
      </c>
      <c r="Y171">
        <f t="shared" si="21"/>
        <v>12437.130446035</v>
      </c>
    </row>
    <row r="172" spans="3:25" x14ac:dyDescent="0.2">
      <c r="C172" s="11">
        <v>156</v>
      </c>
      <c r="D172" s="12">
        <v>157</v>
      </c>
      <c r="E172" s="12">
        <f t="shared" si="22"/>
        <v>157</v>
      </c>
      <c r="F172" s="35">
        <f t="shared" si="23"/>
        <v>18825.266080330963</v>
      </c>
      <c r="G172" s="35">
        <f t="shared" si="24"/>
        <v>793.05688042619863</v>
      </c>
      <c r="H172" s="35">
        <f t="shared" si="25"/>
        <v>121.12232878967566</v>
      </c>
      <c r="I172" s="35">
        <f t="shared" si="26"/>
        <v>671.934551636523</v>
      </c>
      <c r="J172" s="35">
        <f t="shared" si="27"/>
        <v>18153.331528694438</v>
      </c>
      <c r="W172">
        <f t="shared" si="28"/>
        <v>166</v>
      </c>
      <c r="X172" s="21">
        <f t="shared" si="20"/>
        <v>11679.094437380631</v>
      </c>
      <c r="Y172">
        <f t="shared" si="21"/>
        <v>11679.094437380631</v>
      </c>
    </row>
    <row r="173" spans="3:25" x14ac:dyDescent="0.2">
      <c r="C173" s="11">
        <v>157</v>
      </c>
      <c r="D173" s="11">
        <v>158</v>
      </c>
      <c r="E173" s="12">
        <f t="shared" si="22"/>
        <v>158</v>
      </c>
      <c r="F173" s="35">
        <f t="shared" si="23"/>
        <v>18153.331528694438</v>
      </c>
      <c r="G173" s="35">
        <f t="shared" si="24"/>
        <v>798.05688042619863</v>
      </c>
      <c r="H173" s="35">
        <f t="shared" si="25"/>
        <v>116.79908165249462</v>
      </c>
      <c r="I173" s="35">
        <f t="shared" si="26"/>
        <v>681.25779877370405</v>
      </c>
      <c r="J173" s="35">
        <f t="shared" si="27"/>
        <v>17472.073729920732</v>
      </c>
      <c r="W173">
        <f t="shared" si="28"/>
        <v>167</v>
      </c>
      <c r="X173" s="21">
        <f t="shared" si="20"/>
        <v>10911.181202222113</v>
      </c>
      <c r="Y173">
        <f t="shared" si="21"/>
        <v>10911.181202222113</v>
      </c>
    </row>
    <row r="174" spans="3:25" x14ac:dyDescent="0.2">
      <c r="C174" s="11">
        <v>158</v>
      </c>
      <c r="D174" s="11">
        <v>159</v>
      </c>
      <c r="E174" s="12">
        <f t="shared" si="22"/>
        <v>159</v>
      </c>
      <c r="F174" s="35">
        <f t="shared" si="23"/>
        <v>17472.073729920732</v>
      </c>
      <c r="G174" s="35">
        <f t="shared" si="24"/>
        <v>803.05688042619863</v>
      </c>
      <c r="H174" s="35">
        <f t="shared" si="25"/>
        <v>112.41584846250993</v>
      </c>
      <c r="I174" s="35">
        <f t="shared" si="26"/>
        <v>690.64103196368865</v>
      </c>
      <c r="J174" s="35">
        <f t="shared" si="27"/>
        <v>16781.432697957043</v>
      </c>
      <c r="W174">
        <f t="shared" si="28"/>
        <v>168</v>
      </c>
      <c r="X174" s="21">
        <f t="shared" si="20"/>
        <v>10133.327190186716</v>
      </c>
      <c r="Y174">
        <f t="shared" si="21"/>
        <v>10133.327190186716</v>
      </c>
    </row>
    <row r="175" spans="3:25" x14ac:dyDescent="0.2">
      <c r="C175" s="11">
        <v>159</v>
      </c>
      <c r="D175" s="12">
        <v>160</v>
      </c>
      <c r="E175" s="12">
        <f t="shared" si="22"/>
        <v>160</v>
      </c>
      <c r="F175" s="35">
        <f t="shared" si="23"/>
        <v>16781.432697957043</v>
      </c>
      <c r="G175" s="35">
        <f t="shared" si="24"/>
        <v>808.05688042619863</v>
      </c>
      <c r="H175" s="35">
        <f t="shared" si="25"/>
        <v>107.97224326765172</v>
      </c>
      <c r="I175" s="35">
        <f t="shared" si="26"/>
        <v>700.08463715854691</v>
      </c>
      <c r="J175" s="35">
        <f t="shared" si="27"/>
        <v>16081.348060798497</v>
      </c>
      <c r="W175">
        <f t="shared" si="28"/>
        <v>169</v>
      </c>
      <c r="X175" s="21">
        <f t="shared" si="20"/>
        <v>9345.4684420166941</v>
      </c>
      <c r="Y175">
        <f t="shared" si="21"/>
        <v>9345.4684420166941</v>
      </c>
    </row>
    <row r="176" spans="3:25" x14ac:dyDescent="0.2">
      <c r="C176" s="11">
        <v>160</v>
      </c>
      <c r="D176" s="11">
        <v>161</v>
      </c>
      <c r="E176" s="12">
        <f t="shared" si="22"/>
        <v>161</v>
      </c>
      <c r="F176" s="35">
        <f t="shared" si="23"/>
        <v>16081.348060798497</v>
      </c>
      <c r="G176" s="35">
        <f t="shared" si="24"/>
        <v>813.05688042619863</v>
      </c>
      <c r="H176" s="35">
        <f t="shared" si="25"/>
        <v>103.4678776326228</v>
      </c>
      <c r="I176" s="35">
        <f t="shared" si="26"/>
        <v>709.58900279357579</v>
      </c>
      <c r="J176" s="35">
        <f t="shared" si="27"/>
        <v>15371.75905800492</v>
      </c>
      <c r="W176">
        <f t="shared" si="28"/>
        <v>170</v>
      </c>
      <c r="X176" s="21">
        <f t="shared" si="20"/>
        <v>8547.5405869385177</v>
      </c>
      <c r="Y176">
        <f t="shared" si="21"/>
        <v>8547.5405869385177</v>
      </c>
    </row>
    <row r="177" spans="3:27" x14ac:dyDescent="0.2">
      <c r="C177" s="11">
        <v>161</v>
      </c>
      <c r="D177" s="11">
        <v>162</v>
      </c>
      <c r="E177" s="12">
        <f t="shared" si="22"/>
        <v>162</v>
      </c>
      <c r="F177" s="35">
        <f t="shared" si="23"/>
        <v>15371.75905800492</v>
      </c>
      <c r="G177" s="35">
        <f t="shared" si="24"/>
        <v>818.05688042619863</v>
      </c>
      <c r="H177" s="35">
        <f t="shared" si="25"/>
        <v>98.90236062292162</v>
      </c>
      <c r="I177" s="35">
        <f t="shared" si="26"/>
        <v>719.15451980327703</v>
      </c>
      <c r="J177" s="35">
        <f t="shared" si="27"/>
        <v>14652.604538201644</v>
      </c>
      <c r="W177">
        <f t="shared" si="28"/>
        <v>171</v>
      </c>
      <c r="X177" s="21">
        <f t="shared" si="20"/>
        <v>7739.4788400151574</v>
      </c>
      <c r="Y177">
        <f t="shared" si="21"/>
        <v>7739.4788400151574</v>
      </c>
    </row>
    <row r="178" spans="3:27" x14ac:dyDescent="0.2">
      <c r="C178" s="11">
        <v>162</v>
      </c>
      <c r="D178" s="12">
        <v>163</v>
      </c>
      <c r="E178" s="12">
        <f t="shared" si="22"/>
        <v>163</v>
      </c>
      <c r="F178" s="35">
        <f t="shared" si="23"/>
        <v>14652.604538201644</v>
      </c>
      <c r="G178" s="35">
        <f t="shared" si="24"/>
        <v>823.05688042619863</v>
      </c>
      <c r="H178" s="35">
        <f t="shared" si="25"/>
        <v>94.275298788762285</v>
      </c>
      <c r="I178" s="35">
        <f t="shared" si="26"/>
        <v>728.78158163743637</v>
      </c>
      <c r="J178" s="35">
        <f t="shared" si="27"/>
        <v>13923.822956564207</v>
      </c>
      <c r="W178">
        <f t="shared" si="28"/>
        <v>172</v>
      </c>
      <c r="X178" s="21">
        <f t="shared" si="20"/>
        <v>6921.2179994813505</v>
      </c>
      <c r="Y178">
        <f t="shared" si="21"/>
        <v>6921.2179994813505</v>
      </c>
    </row>
    <row r="179" spans="3:27" x14ac:dyDescent="0.2">
      <c r="C179" s="11">
        <v>163</v>
      </c>
      <c r="D179" s="11">
        <v>164</v>
      </c>
      <c r="E179" s="12">
        <f t="shared" si="22"/>
        <v>164</v>
      </c>
      <c r="F179" s="35">
        <f t="shared" si="23"/>
        <v>13923.822956564207</v>
      </c>
      <c r="G179" s="35">
        <f t="shared" si="24"/>
        <v>828.05688042619863</v>
      </c>
      <c r="H179" s="35">
        <f t="shared" si="25"/>
        <v>89.586296148891094</v>
      </c>
      <c r="I179" s="35">
        <f t="shared" si="26"/>
        <v>738.47058427730758</v>
      </c>
      <c r="J179" s="35">
        <f t="shared" si="27"/>
        <v>13185.352372286899</v>
      </c>
      <c r="W179">
        <f t="shared" si="28"/>
        <v>173</v>
      </c>
      <c r="X179" s="21">
        <f t="shared" si="20"/>
        <v>6092.6924440617122</v>
      </c>
      <c r="Y179">
        <f t="shared" si="21"/>
        <v>6092.6924440617122</v>
      </c>
    </row>
    <row r="180" spans="3:27" x14ac:dyDescent="0.2">
      <c r="C180" s="11">
        <v>164</v>
      </c>
      <c r="D180" s="11">
        <v>165</v>
      </c>
      <c r="E180" s="12">
        <f t="shared" si="22"/>
        <v>165</v>
      </c>
      <c r="F180" s="35">
        <f t="shared" si="23"/>
        <v>13185.352372286899</v>
      </c>
      <c r="G180" s="35">
        <f t="shared" si="24"/>
        <v>833.05688042619863</v>
      </c>
      <c r="H180" s="35">
        <f t="shared" si="25"/>
        <v>84.834954174299071</v>
      </c>
      <c r="I180" s="35">
        <f t="shared" si="26"/>
        <v>748.2219262518995</v>
      </c>
      <c r="J180" s="35">
        <f t="shared" si="27"/>
        <v>12437.130446035</v>
      </c>
      <c r="W180">
        <f t="shared" si="28"/>
        <v>174</v>
      </c>
      <c r="X180" s="21">
        <f t="shared" si="20"/>
        <v>5253.8361302715966</v>
      </c>
      <c r="Y180">
        <f t="shared" si="21"/>
        <v>5253.8361302715966</v>
      </c>
    </row>
    <row r="181" spans="3:27" x14ac:dyDescent="0.2">
      <c r="C181" s="11">
        <v>165</v>
      </c>
      <c r="D181" s="12">
        <v>166</v>
      </c>
      <c r="E181" s="12">
        <f t="shared" si="22"/>
        <v>166</v>
      </c>
      <c r="F181" s="35">
        <f t="shared" si="23"/>
        <v>12437.130446035</v>
      </c>
      <c r="G181" s="35">
        <f t="shared" si="24"/>
        <v>838.05688042619863</v>
      </c>
      <c r="H181" s="35">
        <f t="shared" si="25"/>
        <v>80.02087177182959</v>
      </c>
      <c r="I181" s="35">
        <f t="shared" si="26"/>
        <v>758.03600865436908</v>
      </c>
      <c r="J181" s="35">
        <f t="shared" si="27"/>
        <v>11679.094437380631</v>
      </c>
      <c r="W181">
        <f t="shared" si="28"/>
        <v>175</v>
      </c>
      <c r="X181" s="21">
        <f t="shared" si="20"/>
        <v>4404.5825897005889</v>
      </c>
      <c r="Y181">
        <f t="shared" si="21"/>
        <v>4404.5825897005889</v>
      </c>
    </row>
    <row r="182" spans="3:27" x14ac:dyDescent="0.2">
      <c r="C182" s="11">
        <v>166</v>
      </c>
      <c r="D182" s="11">
        <v>167</v>
      </c>
      <c r="E182" s="12">
        <f t="shared" si="22"/>
        <v>167</v>
      </c>
      <c r="F182" s="35">
        <f t="shared" si="23"/>
        <v>11679.094437380631</v>
      </c>
      <c r="G182" s="35">
        <f t="shared" si="24"/>
        <v>843.05688042619863</v>
      </c>
      <c r="H182" s="35">
        <f t="shared" si="25"/>
        <v>75.143645267680554</v>
      </c>
      <c r="I182" s="35">
        <f t="shared" si="26"/>
        <v>767.91323515851809</v>
      </c>
      <c r="J182" s="35">
        <f t="shared" si="27"/>
        <v>10911.181202222113</v>
      </c>
      <c r="W182">
        <f t="shared" si="28"/>
        <v>176</v>
      </c>
      <c r="X182" s="21">
        <f t="shared" si="20"/>
        <v>3544.8649262785207</v>
      </c>
      <c r="Y182">
        <f t="shared" si="21"/>
        <v>3544.8649262785207</v>
      </c>
    </row>
    <row r="183" spans="3:27" x14ac:dyDescent="0.2">
      <c r="C183" s="11">
        <v>167</v>
      </c>
      <c r="D183" s="11">
        <v>168</v>
      </c>
      <c r="E183" s="12">
        <f t="shared" si="22"/>
        <v>168</v>
      </c>
      <c r="F183" s="35">
        <f t="shared" si="23"/>
        <v>10911.181202222113</v>
      </c>
      <c r="G183" s="35">
        <f t="shared" si="24"/>
        <v>848.05688042619863</v>
      </c>
      <c r="H183" s="35">
        <f t="shared" si="25"/>
        <v>70.202868390800504</v>
      </c>
      <c r="I183" s="35">
        <f t="shared" si="26"/>
        <v>777.85401203539811</v>
      </c>
      <c r="J183" s="35">
        <f t="shared" si="27"/>
        <v>10133.327190186716</v>
      </c>
      <c r="W183">
        <f t="shared" si="28"/>
        <v>177</v>
      </c>
      <c r="X183" s="21">
        <f t="shared" si="20"/>
        <v>2674.6158135238929</v>
      </c>
      <c r="Y183">
        <f t="shared" si="21"/>
        <v>2674.6158135238929</v>
      </c>
    </row>
    <row r="184" spans="3:27" x14ac:dyDescent="0.2">
      <c r="C184" s="11">
        <v>168</v>
      </c>
      <c r="D184" s="12">
        <v>169</v>
      </c>
      <c r="E184" s="12">
        <f t="shared" si="22"/>
        <v>169</v>
      </c>
      <c r="F184" s="35">
        <f t="shared" si="23"/>
        <v>10133.327190186716</v>
      </c>
      <c r="G184" s="35">
        <f t="shared" si="24"/>
        <v>853.05688042619863</v>
      </c>
      <c r="H184" s="35">
        <f t="shared" si="25"/>
        <v>65.198132256177786</v>
      </c>
      <c r="I184" s="35">
        <f t="shared" si="26"/>
        <v>787.85874817002082</v>
      </c>
      <c r="J184" s="35">
        <f t="shared" si="27"/>
        <v>9345.4684420166941</v>
      </c>
      <c r="W184">
        <f t="shared" si="28"/>
        <v>178</v>
      </c>
      <c r="X184" s="21">
        <f t="shared" si="20"/>
        <v>1793.7674917745985</v>
      </c>
      <c r="Y184">
        <f t="shared" si="21"/>
        <v>1793.7674917745985</v>
      </c>
    </row>
    <row r="185" spans="3:27" x14ac:dyDescent="0.2">
      <c r="C185" s="11">
        <v>169</v>
      </c>
      <c r="D185" s="11">
        <v>170</v>
      </c>
      <c r="E185" s="12">
        <f t="shared" si="22"/>
        <v>170</v>
      </c>
      <c r="F185" s="35">
        <f t="shared" si="23"/>
        <v>9345.4684420166941</v>
      </c>
      <c r="G185" s="35">
        <f t="shared" si="24"/>
        <v>858.05688042619863</v>
      </c>
      <c r="H185" s="35">
        <f t="shared" si="25"/>
        <v>60.129025348022253</v>
      </c>
      <c r="I185" s="35">
        <f t="shared" si="26"/>
        <v>797.92785507817644</v>
      </c>
      <c r="J185" s="35">
        <f t="shared" si="27"/>
        <v>8547.5405869385177</v>
      </c>
      <c r="W185">
        <f t="shared" si="28"/>
        <v>179</v>
      </c>
      <c r="X185" s="21">
        <f t="shared" si="20"/>
        <v>902.25176540082293</v>
      </c>
      <c r="Y185">
        <f t="shared" si="21"/>
        <v>902.25176540082293</v>
      </c>
    </row>
    <row r="186" spans="3:27" x14ac:dyDescent="0.2">
      <c r="C186" s="11">
        <v>170</v>
      </c>
      <c r="D186" s="11">
        <v>171</v>
      </c>
      <c r="E186" s="12">
        <f t="shared" si="22"/>
        <v>171</v>
      </c>
      <c r="F186" s="35">
        <f t="shared" si="23"/>
        <v>8547.5405869385177</v>
      </c>
      <c r="G186" s="35">
        <f t="shared" si="24"/>
        <v>863.05688042619863</v>
      </c>
      <c r="H186" s="35">
        <f t="shared" si="25"/>
        <v>54.995133502838819</v>
      </c>
      <c r="I186" s="35">
        <f t="shared" si="26"/>
        <v>808.06174692335981</v>
      </c>
      <c r="J186" s="35">
        <f t="shared" si="27"/>
        <v>7739.4788400151574</v>
      </c>
      <c r="W186">
        <f t="shared" si="28"/>
        <v>180</v>
      </c>
      <c r="X186" s="21">
        <f t="shared" si="20"/>
        <v>1.6939338820520788E-11</v>
      </c>
      <c r="Y186">
        <f t="shared" si="21"/>
        <v>1.6939338820520788E-11</v>
      </c>
    </row>
    <row r="187" spans="3:27" x14ac:dyDescent="0.2">
      <c r="C187" s="11">
        <v>171</v>
      </c>
      <c r="D187" s="12">
        <v>172</v>
      </c>
      <c r="E187" s="12">
        <f t="shared" si="22"/>
        <v>172</v>
      </c>
      <c r="F187" s="35">
        <f t="shared" si="23"/>
        <v>7739.4788400151574</v>
      </c>
      <c r="G187" s="35">
        <f t="shared" si="24"/>
        <v>868.05688042619863</v>
      </c>
      <c r="H187" s="35">
        <f t="shared" si="25"/>
        <v>49.796039892391946</v>
      </c>
      <c r="I187" s="35">
        <f t="shared" si="26"/>
        <v>818.26084053380669</v>
      </c>
      <c r="J187" s="35">
        <f t="shared" si="27"/>
        <v>6921.2179994813505</v>
      </c>
    </row>
    <row r="188" spans="3:27" x14ac:dyDescent="0.2">
      <c r="C188" s="11">
        <v>172</v>
      </c>
      <c r="D188" s="11">
        <v>173</v>
      </c>
      <c r="E188" s="12">
        <f t="shared" si="22"/>
        <v>173</v>
      </c>
      <c r="F188" s="35">
        <f t="shared" si="23"/>
        <v>6921.2179994813505</v>
      </c>
      <c r="G188" s="35">
        <f t="shared" si="24"/>
        <v>873.05688042619863</v>
      </c>
      <c r="H188" s="35">
        <f t="shared" si="25"/>
        <v>44.531325006560714</v>
      </c>
      <c r="I188" s="35">
        <f t="shared" si="26"/>
        <v>828.52555541963795</v>
      </c>
      <c r="J188" s="35">
        <f t="shared" si="27"/>
        <v>6092.6924440617122</v>
      </c>
      <c r="W188" s="38" t="s">
        <v>43</v>
      </c>
      <c r="X188" s="38"/>
      <c r="Y188" s="14">
        <f>MIN(Y7:Y186)</f>
        <v>1.6939338820520788E-11</v>
      </c>
      <c r="AA188" s="2"/>
    </row>
    <row r="189" spans="3:27" x14ac:dyDescent="0.2">
      <c r="C189" s="11">
        <v>173</v>
      </c>
      <c r="D189" s="11">
        <v>174</v>
      </c>
      <c r="E189" s="12">
        <f t="shared" si="22"/>
        <v>174</v>
      </c>
      <c r="F189" s="35">
        <f t="shared" si="23"/>
        <v>6092.6924440617122</v>
      </c>
      <c r="G189" s="35">
        <f t="shared" si="24"/>
        <v>878.05688042619863</v>
      </c>
      <c r="H189" s="35">
        <f t="shared" si="25"/>
        <v>39.200566636083444</v>
      </c>
      <c r="I189" s="35">
        <f t="shared" si="26"/>
        <v>838.85631379011522</v>
      </c>
      <c r="J189" s="35">
        <f t="shared" si="27"/>
        <v>5253.8361302715966</v>
      </c>
    </row>
    <row r="190" spans="3:27" x14ac:dyDescent="0.2">
      <c r="C190" s="11">
        <v>174</v>
      </c>
      <c r="D190" s="12">
        <v>175</v>
      </c>
      <c r="E190" s="12">
        <f t="shared" si="22"/>
        <v>175</v>
      </c>
      <c r="F190" s="35">
        <f t="shared" si="23"/>
        <v>5253.8361302715966</v>
      </c>
      <c r="G190" s="35">
        <f t="shared" si="24"/>
        <v>883.05688042619863</v>
      </c>
      <c r="H190" s="35">
        <f t="shared" si="25"/>
        <v>33.803339855191361</v>
      </c>
      <c r="I190" s="35">
        <f t="shared" si="26"/>
        <v>849.25354057100731</v>
      </c>
      <c r="J190" s="35">
        <f t="shared" si="27"/>
        <v>4404.5825897005889</v>
      </c>
    </row>
    <row r="191" spans="3:27" x14ac:dyDescent="0.2">
      <c r="C191" s="11">
        <v>175</v>
      </c>
      <c r="D191" s="11">
        <v>176</v>
      </c>
      <c r="E191" s="12">
        <f t="shared" si="22"/>
        <v>176</v>
      </c>
      <c r="F191" s="35">
        <f t="shared" si="23"/>
        <v>4404.5825897005889</v>
      </c>
      <c r="G191" s="35">
        <f t="shared" si="24"/>
        <v>888.05688042619863</v>
      </c>
      <c r="H191" s="35">
        <f t="shared" si="25"/>
        <v>28.339217004130475</v>
      </c>
      <c r="I191" s="35">
        <f t="shared" si="26"/>
        <v>859.7176634220682</v>
      </c>
      <c r="J191" s="35">
        <f t="shared" si="27"/>
        <v>3544.8649262785207</v>
      </c>
    </row>
    <row r="192" spans="3:27" x14ac:dyDescent="0.2">
      <c r="C192" s="11">
        <v>176</v>
      </c>
      <c r="D192" s="11">
        <v>177</v>
      </c>
      <c r="E192" s="12">
        <f t="shared" si="22"/>
        <v>177</v>
      </c>
      <c r="F192" s="35">
        <f t="shared" si="23"/>
        <v>3544.8649262785207</v>
      </c>
      <c r="G192" s="35">
        <f t="shared" si="24"/>
        <v>893.05688042619863</v>
      </c>
      <c r="H192" s="35">
        <f t="shared" si="25"/>
        <v>22.807767671571092</v>
      </c>
      <c r="I192" s="35">
        <f t="shared" si="26"/>
        <v>870.2491127546275</v>
      </c>
      <c r="J192" s="35">
        <f t="shared" si="27"/>
        <v>2674.6158135238929</v>
      </c>
    </row>
    <row r="193" spans="3:10" x14ac:dyDescent="0.2">
      <c r="C193" s="11">
        <v>177</v>
      </c>
      <c r="D193" s="12">
        <v>178</v>
      </c>
      <c r="E193" s="12">
        <f t="shared" si="22"/>
        <v>178</v>
      </c>
      <c r="F193" s="35">
        <f t="shared" si="23"/>
        <v>2674.6158135238929</v>
      </c>
      <c r="G193" s="35">
        <f t="shared" si="24"/>
        <v>898.05688042619863</v>
      </c>
      <c r="H193" s="35">
        <f t="shared" si="25"/>
        <v>17.208558676904048</v>
      </c>
      <c r="I193" s="35">
        <f t="shared" si="26"/>
        <v>880.84832174929454</v>
      </c>
      <c r="J193" s="35">
        <f t="shared" si="27"/>
        <v>1793.7674917745985</v>
      </c>
    </row>
    <row r="194" spans="3:10" x14ac:dyDescent="0.2">
      <c r="C194" s="11">
        <v>178</v>
      </c>
      <c r="D194" s="11">
        <v>179</v>
      </c>
      <c r="E194" s="12">
        <f t="shared" si="22"/>
        <v>179</v>
      </c>
      <c r="F194" s="35">
        <f t="shared" si="23"/>
        <v>1793.7674917745985</v>
      </c>
      <c r="G194" s="35">
        <f t="shared" si="24"/>
        <v>903.05688042619863</v>
      </c>
      <c r="H194" s="35">
        <f t="shared" si="25"/>
        <v>11.541154052423098</v>
      </c>
      <c r="I194" s="35">
        <f t="shared" si="26"/>
        <v>891.51572637377558</v>
      </c>
      <c r="J194" s="35">
        <f t="shared" si="27"/>
        <v>902.25176540082293</v>
      </c>
    </row>
    <row r="195" spans="3:10" x14ac:dyDescent="0.2">
      <c r="C195" s="11">
        <v>179</v>
      </c>
      <c r="D195" s="11">
        <v>180</v>
      </c>
      <c r="E195" s="12">
        <f t="shared" si="22"/>
        <v>180</v>
      </c>
      <c r="F195" s="35">
        <f t="shared" si="23"/>
        <v>902.25176540082293</v>
      </c>
      <c r="G195" s="35">
        <f t="shared" si="24"/>
        <v>908.05688042619863</v>
      </c>
      <c r="H195" s="35">
        <f t="shared" si="25"/>
        <v>5.805115025392646</v>
      </c>
      <c r="I195" s="35">
        <f t="shared" si="26"/>
        <v>902.25176540080599</v>
      </c>
      <c r="J195" s="35">
        <f t="shared" si="27"/>
        <v>1.6939338820520788E-11</v>
      </c>
    </row>
    <row r="196" spans="3:10" x14ac:dyDescent="0.2">
      <c r="C196" s="22"/>
      <c r="D196" s="2"/>
      <c r="E196" s="2"/>
      <c r="F196" s="21"/>
      <c r="G196" s="21"/>
      <c r="I196" s="21"/>
      <c r="J196" s="21"/>
    </row>
    <row r="197" spans="3:10" x14ac:dyDescent="0.2">
      <c r="C197" s="22"/>
      <c r="D197" s="22"/>
      <c r="E197" s="2"/>
      <c r="F197" s="21"/>
      <c r="G197" s="21"/>
      <c r="I197" s="21"/>
      <c r="J197" s="21"/>
    </row>
    <row r="198" spans="3:10" x14ac:dyDescent="0.2">
      <c r="C198" s="22"/>
      <c r="D198" s="22"/>
      <c r="E198" s="2"/>
      <c r="F198" s="21"/>
      <c r="G198" s="21"/>
      <c r="I198" s="21"/>
      <c r="J198" s="21"/>
    </row>
    <row r="199" spans="3:10" x14ac:dyDescent="0.2">
      <c r="C199" s="22"/>
      <c r="D199" s="2"/>
      <c r="E199" s="2"/>
      <c r="F199" s="21"/>
      <c r="G199" s="21"/>
      <c r="I199" s="21"/>
      <c r="J199" s="21"/>
    </row>
    <row r="200" spans="3:10" x14ac:dyDescent="0.2">
      <c r="C200" s="22"/>
      <c r="D200" s="22"/>
      <c r="E200" s="2"/>
      <c r="F200" s="21"/>
      <c r="G200" s="21"/>
      <c r="I200" s="21"/>
      <c r="J200" s="21"/>
    </row>
    <row r="201" spans="3:10" x14ac:dyDescent="0.2">
      <c r="C201" s="22"/>
      <c r="D201" s="22"/>
      <c r="E201" s="2"/>
      <c r="F201" s="21"/>
      <c r="G201" s="21"/>
      <c r="I201" s="21"/>
      <c r="J201" s="21"/>
    </row>
    <row r="202" spans="3:10" x14ac:dyDescent="0.2">
      <c r="C202" s="22"/>
      <c r="D202" s="2"/>
      <c r="E202" s="2"/>
      <c r="F202" s="21"/>
      <c r="G202" s="21"/>
      <c r="I202" s="21"/>
      <c r="J202" s="21"/>
    </row>
    <row r="203" spans="3:10" x14ac:dyDescent="0.2">
      <c r="C203" s="22"/>
      <c r="D203" s="22"/>
      <c r="E203" s="2"/>
      <c r="F203" s="21"/>
      <c r="G203" s="21"/>
      <c r="I203" s="21"/>
      <c r="J203" s="21"/>
    </row>
    <row r="204" spans="3:10" x14ac:dyDescent="0.2">
      <c r="C204" s="22"/>
      <c r="D204" s="22"/>
      <c r="E204" s="2"/>
      <c r="F204" s="21"/>
      <c r="G204" s="21"/>
      <c r="I204" s="21"/>
      <c r="J204" s="21"/>
    </row>
    <row r="205" spans="3:10" x14ac:dyDescent="0.2">
      <c r="C205" s="22"/>
      <c r="D205" s="2"/>
      <c r="E205" s="2"/>
      <c r="F205" s="21"/>
      <c r="G205" s="21"/>
      <c r="I205" s="21"/>
      <c r="J205" s="21"/>
    </row>
    <row r="206" spans="3:10" x14ac:dyDescent="0.2">
      <c r="C206" s="22"/>
      <c r="D206" s="22"/>
      <c r="E206" s="2"/>
      <c r="F206" s="21"/>
      <c r="G206" s="21"/>
      <c r="I206" s="21"/>
      <c r="J206" s="21"/>
    </row>
    <row r="207" spans="3:10" x14ac:dyDescent="0.2">
      <c r="C207" s="22"/>
      <c r="D207" s="22"/>
      <c r="E207" s="2"/>
      <c r="F207" s="21"/>
      <c r="G207" s="21"/>
      <c r="I207" s="21"/>
      <c r="J207" s="21"/>
    </row>
    <row r="208" spans="3:10" x14ac:dyDescent="0.2">
      <c r="C208" s="22"/>
      <c r="D208" s="2"/>
      <c r="E208" s="2"/>
      <c r="F208" s="21"/>
      <c r="G208" s="21"/>
      <c r="I208" s="21"/>
      <c r="J208" s="21"/>
    </row>
    <row r="209" spans="3:10" x14ac:dyDescent="0.2">
      <c r="C209" s="22"/>
      <c r="D209" s="22"/>
      <c r="E209" s="2"/>
      <c r="F209" s="21"/>
      <c r="G209" s="21"/>
      <c r="I209" s="21"/>
      <c r="J209" s="21"/>
    </row>
    <row r="210" spans="3:10" x14ac:dyDescent="0.2">
      <c r="C210" s="22"/>
      <c r="D210" s="22"/>
      <c r="E210" s="2"/>
      <c r="F210" s="21"/>
      <c r="G210" s="21"/>
      <c r="I210" s="21"/>
      <c r="J210" s="21"/>
    </row>
    <row r="211" spans="3:10" x14ac:dyDescent="0.2">
      <c r="C211" s="22"/>
      <c r="D211" s="2"/>
      <c r="E211" s="2"/>
      <c r="F211" s="21"/>
      <c r="G211" s="21"/>
      <c r="I211" s="21"/>
      <c r="J211" s="21"/>
    </row>
    <row r="212" spans="3:10" x14ac:dyDescent="0.2">
      <c r="C212" s="22"/>
      <c r="D212" s="22"/>
      <c r="E212" s="2"/>
      <c r="F212" s="21"/>
      <c r="G212" s="21"/>
      <c r="I212" s="21"/>
      <c r="J212" s="21"/>
    </row>
    <row r="213" spans="3:10" x14ac:dyDescent="0.2">
      <c r="C213" s="22"/>
      <c r="D213" s="22"/>
      <c r="E213" s="2"/>
      <c r="F213" s="21"/>
      <c r="G213" s="21"/>
      <c r="I213" s="21"/>
      <c r="J213" s="21"/>
    </row>
    <row r="214" spans="3:10" x14ac:dyDescent="0.2">
      <c r="C214" s="22"/>
      <c r="D214" s="2"/>
      <c r="E214" s="2"/>
      <c r="F214" s="21"/>
      <c r="G214" s="21"/>
      <c r="I214" s="21"/>
      <c r="J214" s="21"/>
    </row>
    <row r="215" spans="3:10" x14ac:dyDescent="0.2">
      <c r="C215" s="22"/>
      <c r="D215" s="22"/>
      <c r="E215" s="2"/>
      <c r="F215" s="21"/>
      <c r="G215" s="21"/>
      <c r="I215" s="21"/>
      <c r="J215" s="21"/>
    </row>
    <row r="216" spans="3:10" x14ac:dyDescent="0.2">
      <c r="C216" s="22"/>
      <c r="D216" s="22"/>
      <c r="E216" s="2"/>
      <c r="F216" s="21"/>
      <c r="G216" s="21"/>
      <c r="I216" s="21"/>
      <c r="J216" s="21"/>
    </row>
    <row r="217" spans="3:10" x14ac:dyDescent="0.2">
      <c r="C217" s="22"/>
      <c r="D217" s="2"/>
      <c r="E217" s="2"/>
      <c r="F217" s="21"/>
      <c r="G217" s="21"/>
      <c r="I217" s="21"/>
      <c r="J217" s="21"/>
    </row>
    <row r="218" spans="3:10" x14ac:dyDescent="0.2">
      <c r="C218" s="22"/>
      <c r="D218" s="22"/>
      <c r="E218" s="2"/>
      <c r="F218" s="21"/>
      <c r="G218" s="21"/>
      <c r="I218" s="21"/>
      <c r="J218" s="21"/>
    </row>
    <row r="219" spans="3:10" x14ac:dyDescent="0.2">
      <c r="C219" s="22"/>
      <c r="D219" s="22"/>
      <c r="E219" s="2"/>
      <c r="F219" s="21"/>
      <c r="G219" s="21"/>
      <c r="I219" s="21"/>
      <c r="J219" s="21"/>
    </row>
  </sheetData>
  <mergeCells count="1">
    <mergeCell ref="W188:X18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8FB0-B574-1046-9D58-AF5D23AB7EA7}">
  <dimension ref="C3:H32"/>
  <sheetViews>
    <sheetView showGridLines="0" workbookViewId="0">
      <selection activeCell="F9" sqref="F9"/>
    </sheetView>
  </sheetViews>
  <sheetFormatPr baseColWidth="10" defaultColWidth="8.83203125" defaultRowHeight="16" x14ac:dyDescent="0.2"/>
  <cols>
    <col min="3" max="3" width="16.1640625" customWidth="1"/>
    <col min="5" max="5" width="16.6640625" customWidth="1"/>
    <col min="6" max="6" width="11.6640625" customWidth="1"/>
    <col min="7" max="7" width="14.6640625" customWidth="1"/>
    <col min="8" max="8" width="16.33203125" customWidth="1"/>
  </cols>
  <sheetData>
    <row r="3" spans="3:8" x14ac:dyDescent="0.2">
      <c r="C3" t="s">
        <v>44</v>
      </c>
      <c r="E3" t="s">
        <v>70</v>
      </c>
      <c r="F3">
        <v>250</v>
      </c>
    </row>
    <row r="4" spans="3:8" x14ac:dyDescent="0.2">
      <c r="E4" t="s">
        <v>71</v>
      </c>
      <c r="F4">
        <v>450</v>
      </c>
    </row>
    <row r="5" spans="3:8" x14ac:dyDescent="0.2">
      <c r="C5" t="s">
        <v>20</v>
      </c>
      <c r="D5">
        <v>3000</v>
      </c>
    </row>
    <row r="6" spans="3:8" x14ac:dyDescent="0.2">
      <c r="C6" t="s">
        <v>1</v>
      </c>
      <c r="D6" s="23">
        <v>0.17684570544408837</v>
      </c>
      <c r="G6" t="s">
        <v>7</v>
      </c>
      <c r="H6" s="10">
        <f>SUM(H9:H28)</f>
        <v>3000.0000007393737</v>
      </c>
    </row>
    <row r="7" spans="3:8" x14ac:dyDescent="0.2">
      <c r="C7" t="s">
        <v>67</v>
      </c>
      <c r="D7">
        <f>1/(1+D6)</f>
        <v>0.84972906420442362</v>
      </c>
    </row>
    <row r="8" spans="3:8" x14ac:dyDescent="0.2">
      <c r="E8" t="s">
        <v>45</v>
      </c>
      <c r="F8" t="s">
        <v>8</v>
      </c>
      <c r="G8" t="s">
        <v>46</v>
      </c>
      <c r="H8" t="s">
        <v>47</v>
      </c>
    </row>
    <row r="9" spans="3:8" x14ac:dyDescent="0.2">
      <c r="E9">
        <v>3</v>
      </c>
      <c r="F9">
        <f>$F$3</f>
        <v>250</v>
      </c>
      <c r="G9" s="19">
        <f>$D$7^E9</f>
        <v>0.61353793382902344</v>
      </c>
      <c r="H9" s="36">
        <f>F9*G9</f>
        <v>153.38448345725587</v>
      </c>
    </row>
    <row r="10" spans="3:8" x14ac:dyDescent="0.2">
      <c r="E10">
        <f>E9+0.25</f>
        <v>3.25</v>
      </c>
      <c r="F10">
        <f t="shared" ref="F10:F16" si="0">$F$3</f>
        <v>250</v>
      </c>
      <c r="G10" s="19">
        <f t="shared" ref="G10:G28" si="1">$D$7^E10</f>
        <v>0.58906271908375241</v>
      </c>
      <c r="H10" s="36">
        <f t="shared" ref="H10:H28" si="2">F10*G10</f>
        <v>147.26567977093811</v>
      </c>
    </row>
    <row r="11" spans="3:8" x14ac:dyDescent="0.2">
      <c r="E11">
        <f t="shared" ref="E11:E28" si="3">E10+0.25</f>
        <v>3.5</v>
      </c>
      <c r="F11">
        <f t="shared" si="0"/>
        <v>250</v>
      </c>
      <c r="G11" s="19">
        <f t="shared" si="1"/>
        <v>0.56556386798903624</v>
      </c>
      <c r="H11" s="36">
        <f t="shared" si="2"/>
        <v>141.39096699725906</v>
      </c>
    </row>
    <row r="12" spans="3:8" x14ac:dyDescent="0.2">
      <c r="E12">
        <f t="shared" si="3"/>
        <v>3.75</v>
      </c>
      <c r="F12">
        <f t="shared" si="0"/>
        <v>250</v>
      </c>
      <c r="G12" s="19">
        <f t="shared" si="1"/>
        <v>0.54300243151059469</v>
      </c>
      <c r="H12" s="36">
        <f t="shared" si="2"/>
        <v>135.75060787764866</v>
      </c>
    </row>
    <row r="13" spans="3:8" x14ac:dyDescent="0.2">
      <c r="E13">
        <f t="shared" si="3"/>
        <v>4</v>
      </c>
      <c r="F13">
        <f t="shared" si="0"/>
        <v>250</v>
      </c>
      <c r="G13" s="19">
        <f t="shared" si="1"/>
        <v>0.52134101436645175</v>
      </c>
      <c r="H13" s="36">
        <f t="shared" si="2"/>
        <v>130.33525359161294</v>
      </c>
    </row>
    <row r="14" spans="3:8" x14ac:dyDescent="0.2">
      <c r="E14">
        <f t="shared" si="3"/>
        <v>4.25</v>
      </c>
      <c r="F14">
        <f t="shared" si="0"/>
        <v>250</v>
      </c>
      <c r="G14" s="19">
        <f t="shared" si="1"/>
        <v>0.5005437130447502</v>
      </c>
      <c r="H14" s="36">
        <f t="shared" si="2"/>
        <v>125.13592826118754</v>
      </c>
    </row>
    <row r="15" spans="3:8" x14ac:dyDescent="0.2">
      <c r="E15">
        <f t="shared" si="3"/>
        <v>4.5</v>
      </c>
      <c r="F15">
        <f t="shared" si="0"/>
        <v>250</v>
      </c>
      <c r="G15" s="19">
        <f t="shared" si="1"/>
        <v>0.48057605629415789</v>
      </c>
      <c r="H15" s="36">
        <f t="shared" si="2"/>
        <v>120.14401407353947</v>
      </c>
    </row>
    <row r="16" spans="3:8" x14ac:dyDescent="0.2">
      <c r="E16">
        <f t="shared" si="3"/>
        <v>4.75</v>
      </c>
      <c r="F16">
        <f t="shared" si="0"/>
        <v>250</v>
      </c>
      <c r="G16" s="19">
        <f t="shared" si="1"/>
        <v>0.46140494798822429</v>
      </c>
      <c r="H16" s="36">
        <f t="shared" si="2"/>
        <v>115.35123699705608</v>
      </c>
    </row>
    <row r="17" spans="5:8" x14ac:dyDescent="0.2">
      <c r="E17">
        <f t="shared" si="3"/>
        <v>5</v>
      </c>
      <c r="F17">
        <f>$F$4</f>
        <v>450</v>
      </c>
      <c r="G17" s="19">
        <f t="shared" si="1"/>
        <v>0.44299861226899001</v>
      </c>
      <c r="H17" s="36">
        <f t="shared" si="2"/>
        <v>199.34937552104552</v>
      </c>
    </row>
    <row r="18" spans="5:8" x14ac:dyDescent="0.2">
      <c r="E18">
        <f t="shared" si="3"/>
        <v>5.25</v>
      </c>
      <c r="F18">
        <f t="shared" ref="F18:F28" si="4">$F$4</f>
        <v>450</v>
      </c>
      <c r="G18" s="19">
        <f t="shared" si="1"/>
        <v>0.42532654087892313</v>
      </c>
      <c r="H18" s="36">
        <f t="shared" si="2"/>
        <v>191.39694339551542</v>
      </c>
    </row>
    <row r="19" spans="5:8" x14ac:dyDescent="0.2">
      <c r="E19">
        <f t="shared" si="3"/>
        <v>5.5</v>
      </c>
      <c r="F19">
        <f t="shared" si="4"/>
        <v>450</v>
      </c>
      <c r="G19" s="19">
        <f t="shared" si="1"/>
        <v>0.40835944259388718</v>
      </c>
      <c r="H19" s="36">
        <f t="shared" si="2"/>
        <v>183.76174916724923</v>
      </c>
    </row>
    <row r="20" spans="5:8" x14ac:dyDescent="0.2">
      <c r="E20">
        <f t="shared" si="3"/>
        <v>5.75</v>
      </c>
      <c r="F20">
        <f t="shared" si="4"/>
        <v>450</v>
      </c>
      <c r="G20" s="19">
        <f t="shared" si="1"/>
        <v>0.39206919467332457</v>
      </c>
      <c r="H20" s="36">
        <f t="shared" si="2"/>
        <v>176.43113760299605</v>
      </c>
    </row>
    <row r="21" spans="5:8" x14ac:dyDescent="0.2">
      <c r="E21">
        <f t="shared" si="3"/>
        <v>6</v>
      </c>
      <c r="F21">
        <f t="shared" si="4"/>
        <v>450</v>
      </c>
      <c r="G21" s="19">
        <f t="shared" si="1"/>
        <v>0.37642879624718723</v>
      </c>
      <c r="H21" s="36">
        <f t="shared" si="2"/>
        <v>169.39295831123425</v>
      </c>
    </row>
    <row r="22" spans="5:8" x14ac:dyDescent="0.2">
      <c r="E22">
        <f t="shared" si="3"/>
        <v>6.25</v>
      </c>
      <c r="F22">
        <f t="shared" si="4"/>
        <v>450</v>
      </c>
      <c r="G22" s="19">
        <f t="shared" si="1"/>
        <v>0.36141232356235187</v>
      </c>
      <c r="H22" s="36">
        <f t="shared" si="2"/>
        <v>162.63554560305835</v>
      </c>
    </row>
    <row r="23" spans="5:8" x14ac:dyDescent="0.2">
      <c r="E23">
        <f t="shared" si="3"/>
        <v>6.5</v>
      </c>
      <c r="F23">
        <f t="shared" si="4"/>
        <v>450</v>
      </c>
      <c r="G23" s="19">
        <f t="shared" si="1"/>
        <v>0.34699488701434378</v>
      </c>
      <c r="H23" s="36">
        <f t="shared" si="2"/>
        <v>156.14769915645471</v>
      </c>
    </row>
    <row r="24" spans="5:8" x14ac:dyDescent="0.2">
      <c r="E24">
        <f t="shared" si="3"/>
        <v>6.75</v>
      </c>
      <c r="F24">
        <f t="shared" si="4"/>
        <v>450</v>
      </c>
      <c r="G24" s="19">
        <f t="shared" si="1"/>
        <v>0.33315258989314606</v>
      </c>
      <c r="H24" s="36">
        <f t="shared" si="2"/>
        <v>149.91866545191573</v>
      </c>
    </row>
    <row r="25" spans="5:8" x14ac:dyDescent="0.2">
      <c r="E25">
        <f t="shared" si="3"/>
        <v>7</v>
      </c>
      <c r="F25">
        <f t="shared" si="4"/>
        <v>450</v>
      </c>
      <c r="G25" s="19">
        <f t="shared" si="1"/>
        <v>0.31986248877472001</v>
      </c>
      <c r="H25" s="36">
        <f t="shared" si="2"/>
        <v>143.93811994862401</v>
      </c>
    </row>
    <row r="26" spans="5:8" x14ac:dyDescent="0.2">
      <c r="E26">
        <f t="shared" si="3"/>
        <v>7.25</v>
      </c>
      <c r="F26">
        <f t="shared" si="4"/>
        <v>450</v>
      </c>
      <c r="G26" s="19">
        <f t="shared" si="1"/>
        <v>0.30710255549258364</v>
      </c>
      <c r="H26" s="36">
        <f t="shared" si="2"/>
        <v>138.19614997166263</v>
      </c>
    </row>
    <row r="27" spans="5:8" x14ac:dyDescent="0.2">
      <c r="E27">
        <f t="shared" si="3"/>
        <v>7.5</v>
      </c>
      <c r="F27">
        <f t="shared" si="4"/>
        <v>450</v>
      </c>
      <c r="G27" s="19">
        <f t="shared" si="1"/>
        <v>0.29485164062641811</v>
      </c>
      <c r="H27" s="36">
        <f t="shared" si="2"/>
        <v>132.68323828188815</v>
      </c>
    </row>
    <row r="28" spans="5:8" x14ac:dyDescent="0.2">
      <c r="E28">
        <f t="shared" si="3"/>
        <v>7.75</v>
      </c>
      <c r="F28">
        <f t="shared" si="4"/>
        <v>450</v>
      </c>
      <c r="G28" s="19">
        <f t="shared" si="1"/>
        <v>0.28308943844718315</v>
      </c>
      <c r="H28" s="36">
        <f t="shared" si="2"/>
        <v>127.39024730123242</v>
      </c>
    </row>
    <row r="30" spans="5:8" x14ac:dyDescent="0.2">
      <c r="H30" s="36">
        <f>SUM(H9:H28)</f>
        <v>3000.0000007393737</v>
      </c>
    </row>
    <row r="32" spans="5:8" x14ac:dyDescent="0.2">
      <c r="H32" s="36">
        <f>H30-D5</f>
        <v>7.3937371780630201E-7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8343-DEEC-244B-92C0-2EDA8E5057C6}">
  <dimension ref="C3:AC28"/>
  <sheetViews>
    <sheetView showGridLines="0" workbookViewId="0">
      <selection activeCell="F28" sqref="F28"/>
    </sheetView>
  </sheetViews>
  <sheetFormatPr baseColWidth="10" defaultColWidth="8.83203125" defaultRowHeight="16" x14ac:dyDescent="0.2"/>
  <cols>
    <col min="3" max="3" width="22.83203125" customWidth="1"/>
    <col min="9" max="9" width="13" customWidth="1"/>
  </cols>
  <sheetData>
    <row r="3" spans="3:29" x14ac:dyDescent="0.2">
      <c r="C3" t="s">
        <v>1</v>
      </c>
      <c r="D3" s="24">
        <v>7.1999999999999995E-2</v>
      </c>
      <c r="Q3" t="s">
        <v>1</v>
      </c>
      <c r="R3" s="24">
        <v>0.14253516766556454</v>
      </c>
    </row>
    <row r="4" spans="3:29" x14ac:dyDescent="0.2">
      <c r="C4" t="s">
        <v>48</v>
      </c>
      <c r="D4" s="18">
        <v>0.04</v>
      </c>
      <c r="E4" t="s">
        <v>72</v>
      </c>
      <c r="F4">
        <f>LN(1+D3)</f>
        <v>6.9526062648610304E-2</v>
      </c>
      <c r="H4" t="s">
        <v>73</v>
      </c>
      <c r="I4">
        <f>1/(1+D3)</f>
        <v>0.93283582089552231</v>
      </c>
      <c r="Q4" t="s">
        <v>48</v>
      </c>
      <c r="R4" s="18">
        <v>0.04</v>
      </c>
    </row>
    <row r="6" spans="3:29" x14ac:dyDescent="0.2">
      <c r="C6" t="s">
        <v>49</v>
      </c>
      <c r="D6" s="19">
        <f>(1-(1+D3)^(-1))/F4</f>
        <v>0.96602880338457053</v>
      </c>
      <c r="Q6" t="s">
        <v>49</v>
      </c>
      <c r="R6" s="19">
        <f>(1-(1+R3)^(-1))/LN(1+R3)</f>
        <v>0.93623842178063854</v>
      </c>
    </row>
    <row r="8" spans="3:29" x14ac:dyDescent="0.2">
      <c r="C8" s="25" t="s">
        <v>50</v>
      </c>
      <c r="D8" s="26"/>
      <c r="H8" s="27" t="s">
        <v>51</v>
      </c>
      <c r="I8" s="26"/>
      <c r="Q8" s="25" t="s">
        <v>50</v>
      </c>
      <c r="R8" s="26"/>
      <c r="V8" s="27" t="s">
        <v>51</v>
      </c>
      <c r="W8" s="26"/>
    </row>
    <row r="9" spans="3:29" ht="85" x14ac:dyDescent="0.2">
      <c r="C9" s="28" t="s">
        <v>52</v>
      </c>
      <c r="D9" s="28" t="s">
        <v>53</v>
      </c>
      <c r="E9" s="28" t="s">
        <v>5</v>
      </c>
      <c r="F9" s="28" t="s">
        <v>6</v>
      </c>
      <c r="H9" s="28" t="s">
        <v>54</v>
      </c>
      <c r="I9" s="28" t="s">
        <v>55</v>
      </c>
      <c r="J9" s="28" t="s">
        <v>56</v>
      </c>
      <c r="K9" s="28" t="s">
        <v>57</v>
      </c>
      <c r="L9" s="28" t="s">
        <v>58</v>
      </c>
      <c r="M9" s="28" t="s">
        <v>59</v>
      </c>
      <c r="N9" s="28" t="s">
        <v>60</v>
      </c>
      <c r="O9" s="28" t="s">
        <v>61</v>
      </c>
      <c r="Q9" s="28" t="s">
        <v>52</v>
      </c>
      <c r="R9" s="28" t="s">
        <v>53</v>
      </c>
      <c r="S9" s="28" t="s">
        <v>5</v>
      </c>
      <c r="T9" s="28" t="s">
        <v>6</v>
      </c>
      <c r="V9" s="28" t="s">
        <v>54</v>
      </c>
      <c r="W9" s="28" t="s">
        <v>55</v>
      </c>
      <c r="X9" s="28" t="s">
        <v>56</v>
      </c>
      <c r="Y9" s="28" t="s">
        <v>57</v>
      </c>
      <c r="Z9" s="28" t="s">
        <v>58</v>
      </c>
      <c r="AA9" s="28" t="s">
        <v>59</v>
      </c>
      <c r="AB9" s="28" t="s">
        <v>60</v>
      </c>
      <c r="AC9" s="28" t="s">
        <v>61</v>
      </c>
    </row>
    <row r="10" spans="3:29" x14ac:dyDescent="0.2">
      <c r="C10" s="29">
        <v>0</v>
      </c>
      <c r="D10" s="30">
        <v>20000</v>
      </c>
      <c r="E10" s="31">
        <f>(1+$D$3)^(-C10)</f>
        <v>1</v>
      </c>
      <c r="F10" s="13">
        <f>D10*E10</f>
        <v>20000</v>
      </c>
      <c r="H10" s="12">
        <v>1</v>
      </c>
      <c r="I10" s="12">
        <f>H10-1</f>
        <v>0</v>
      </c>
      <c r="J10" s="35">
        <v>0</v>
      </c>
      <c r="K10" s="35">
        <f>J10*$D$6</f>
        <v>0</v>
      </c>
      <c r="L10" s="31">
        <f>$I$4^I10</f>
        <v>1</v>
      </c>
      <c r="M10" s="35">
        <f>K10*L10</f>
        <v>0</v>
      </c>
      <c r="N10" s="35"/>
      <c r="O10" s="35"/>
      <c r="Q10" s="29">
        <v>0</v>
      </c>
      <c r="R10" s="30">
        <v>20000</v>
      </c>
      <c r="S10" s="31">
        <f>(1+$R$3)^(-Q10)</f>
        <v>1</v>
      </c>
      <c r="T10" s="13">
        <f>R10*S10</f>
        <v>20000</v>
      </c>
      <c r="V10" s="12">
        <v>1</v>
      </c>
      <c r="W10" s="12">
        <f>V10-1</f>
        <v>0</v>
      </c>
      <c r="X10" s="13">
        <v>0</v>
      </c>
      <c r="Y10" s="13">
        <f>X10*$R$6</f>
        <v>0</v>
      </c>
      <c r="Z10" s="31">
        <f>(1+$R$3)^(-W10)</f>
        <v>1</v>
      </c>
      <c r="AA10" s="13">
        <f>Y10*Z10</f>
        <v>0</v>
      </c>
      <c r="AB10" s="14"/>
      <c r="AC10" s="14"/>
    </row>
    <row r="11" spans="3:29" x14ac:dyDescent="0.2">
      <c r="C11" s="29">
        <f>C10+1/12</f>
        <v>8.3333333333333329E-2</v>
      </c>
      <c r="D11" s="30">
        <v>3000</v>
      </c>
      <c r="E11" s="31">
        <f>(1+$D$3)^(-C11)</f>
        <v>0.99422291336030078</v>
      </c>
      <c r="F11" s="13">
        <f t="shared" ref="F11:F22" si="0">D11*E11</f>
        <v>2982.6687400809024</v>
      </c>
      <c r="H11" s="12">
        <f>H10+1</f>
        <v>2</v>
      </c>
      <c r="I11" s="12">
        <f t="shared" ref="I11:I19" si="1">H11-1</f>
        <v>1</v>
      </c>
      <c r="J11" s="35">
        <v>9000</v>
      </c>
      <c r="K11" s="35">
        <f>J11*$D$6</f>
        <v>8694.2592304611353</v>
      </c>
      <c r="L11" s="31">
        <f t="shared" ref="L11:L19" si="2">$I$4^I11</f>
        <v>0.93283582089552231</v>
      </c>
      <c r="M11" s="35">
        <f t="shared" ref="M11:M19" si="3">K11*L11</f>
        <v>8110.3164463256853</v>
      </c>
      <c r="N11" s="35"/>
      <c r="O11" s="35"/>
      <c r="Q11" s="29">
        <f>Q10+1/12</f>
        <v>8.3333333333333329E-2</v>
      </c>
      <c r="R11" s="30">
        <v>3000</v>
      </c>
      <c r="S11" s="31">
        <f t="shared" ref="S11:S22" si="4">(1+$R$3)^(-Q11)</f>
        <v>0.98895728796346949</v>
      </c>
      <c r="T11" s="13">
        <f t="shared" ref="T11:T22" si="5">R11*S11</f>
        <v>2966.8718638904083</v>
      </c>
      <c r="V11" s="12">
        <f>V10+1</f>
        <v>2</v>
      </c>
      <c r="W11" s="12">
        <f t="shared" ref="W11:W19" si="6">V11-1</f>
        <v>1</v>
      </c>
      <c r="X11" s="13">
        <v>9000</v>
      </c>
      <c r="Y11" s="13">
        <f t="shared" ref="Y11:Y19" si="7">X11*$R$6</f>
        <v>8426.1457960257467</v>
      </c>
      <c r="Z11" s="31">
        <f t="shared" ref="Z11:Z19" si="8">(1+$R$3)^(-W11)</f>
        <v>0.8752465817251005</v>
      </c>
      <c r="AA11" s="13">
        <f t="shared" ref="AA11:AA19" si="9">Y11*Z11</f>
        <v>7374.9553050888608</v>
      </c>
      <c r="AB11" s="14"/>
      <c r="AC11" s="14"/>
    </row>
    <row r="12" spans="3:29" x14ac:dyDescent="0.2">
      <c r="C12" s="29">
        <f t="shared" ref="C12:C22" si="10">C11+1/12</f>
        <v>0.16666666666666666</v>
      </c>
      <c r="D12" s="30">
        <f>D11</f>
        <v>3000</v>
      </c>
      <c r="E12" s="31">
        <f t="shared" ref="E12:E22" si="11">(1+$D$3)^(-C12)</f>
        <v>0.98847920145064416</v>
      </c>
      <c r="F12" s="13">
        <f t="shared" si="0"/>
        <v>2965.4376043519324</v>
      </c>
      <c r="H12" s="12">
        <f t="shared" ref="H12:H19" si="12">H11+1</f>
        <v>3</v>
      </c>
      <c r="I12" s="12">
        <f t="shared" si="1"/>
        <v>2</v>
      </c>
      <c r="J12" s="35">
        <f>J11*(1+$D$4)</f>
        <v>9360</v>
      </c>
      <c r="K12" s="35">
        <f t="shared" ref="K12:K19" si="13">J12*$D$6</f>
        <v>9042.0295996795794</v>
      </c>
      <c r="L12" s="31">
        <f t="shared" si="2"/>
        <v>0.87018266874582295</v>
      </c>
      <c r="M12" s="35">
        <f t="shared" si="3"/>
        <v>7868.217447927902</v>
      </c>
      <c r="N12" s="35"/>
      <c r="O12" s="35"/>
      <c r="Q12" s="29">
        <f t="shared" ref="Q12:Q22" si="14">Q11+1/12</f>
        <v>0.16666666666666666</v>
      </c>
      <c r="R12" s="30">
        <f>R11</f>
        <v>3000</v>
      </c>
      <c r="S12" s="31">
        <f t="shared" si="4"/>
        <v>0.9780365174160609</v>
      </c>
      <c r="T12" s="13">
        <f t="shared" si="5"/>
        <v>2934.1095522481828</v>
      </c>
      <c r="V12" s="12">
        <f t="shared" ref="V12:V19" si="15">V11+1</f>
        <v>3</v>
      </c>
      <c r="W12" s="12">
        <f t="shared" si="6"/>
        <v>2</v>
      </c>
      <c r="X12" s="13">
        <f>X11*(1+$R$4)</f>
        <v>9360</v>
      </c>
      <c r="Y12" s="13">
        <f t="shared" si="7"/>
        <v>8763.1916278667759</v>
      </c>
      <c r="Z12" s="31">
        <f t="shared" si="8"/>
        <v>0.76605657882147304</v>
      </c>
      <c r="AA12" s="13">
        <f t="shared" si="9"/>
        <v>6713.1005980005975</v>
      </c>
      <c r="AB12" s="14"/>
      <c r="AC12" s="14"/>
    </row>
    <row r="13" spans="3:29" x14ac:dyDescent="0.2">
      <c r="C13" s="29">
        <f t="shared" si="10"/>
        <v>0.25</v>
      </c>
      <c r="D13" s="30">
        <f t="shared" ref="D13:D22" si="16">D12</f>
        <v>3000</v>
      </c>
      <c r="E13" s="31">
        <f t="shared" si="11"/>
        <v>0.98276867146232305</v>
      </c>
      <c r="F13" s="13">
        <f t="shared" si="0"/>
        <v>2948.3060143869693</v>
      </c>
      <c r="H13" s="12">
        <f t="shared" si="12"/>
        <v>4</v>
      </c>
      <c r="I13" s="12">
        <f t="shared" si="1"/>
        <v>3</v>
      </c>
      <c r="J13" s="35">
        <f t="shared" ref="J13:J19" si="17">J12*(1+$D$4)</f>
        <v>9734.4</v>
      </c>
      <c r="K13" s="35">
        <f t="shared" si="13"/>
        <v>9403.7107836667637</v>
      </c>
      <c r="L13" s="31">
        <f t="shared" si="2"/>
        <v>0.81173756412856612</v>
      </c>
      <c r="M13" s="35">
        <f t="shared" si="3"/>
        <v>7633.3452853031886</v>
      </c>
      <c r="N13" s="35"/>
      <c r="O13" s="35"/>
      <c r="Q13" s="29">
        <f t="shared" si="14"/>
        <v>0.25</v>
      </c>
      <c r="R13" s="30">
        <f t="shared" ref="R13:R22" si="18">R12</f>
        <v>3000</v>
      </c>
      <c r="S13" s="31">
        <f t="shared" si="4"/>
        <v>0.96723634179302409</v>
      </c>
      <c r="T13" s="13">
        <f t="shared" si="5"/>
        <v>2901.709025379072</v>
      </c>
      <c r="V13" s="12">
        <f t="shared" si="15"/>
        <v>4</v>
      </c>
      <c r="W13" s="12">
        <f t="shared" si="6"/>
        <v>3</v>
      </c>
      <c r="X13" s="13">
        <f t="shared" ref="X13:X19" si="19">X12*(1+$R$4)</f>
        <v>9734.4</v>
      </c>
      <c r="Y13" s="13">
        <f t="shared" si="7"/>
        <v>9113.7192929814482</v>
      </c>
      <c r="Z13" s="31">
        <f t="shared" si="8"/>
        <v>0.67048840202151927</v>
      </c>
      <c r="AA13" s="13">
        <f t="shared" si="9"/>
        <v>6110.6430852238218</v>
      </c>
      <c r="AB13" s="14"/>
      <c r="AC13" s="14"/>
    </row>
    <row r="14" spans="3:29" x14ac:dyDescent="0.2">
      <c r="C14" s="29">
        <f t="shared" si="10"/>
        <v>0.33333333333333331</v>
      </c>
      <c r="D14" s="30">
        <f t="shared" si="16"/>
        <v>3000</v>
      </c>
      <c r="E14" s="31">
        <f t="shared" si="11"/>
        <v>0.97709113170050332</v>
      </c>
      <c r="F14" s="13">
        <f t="shared" si="0"/>
        <v>2931.2733951015098</v>
      </c>
      <c r="H14" s="12">
        <f t="shared" si="12"/>
        <v>5</v>
      </c>
      <c r="I14" s="12">
        <f t="shared" si="1"/>
        <v>4</v>
      </c>
      <c r="J14" s="35">
        <f t="shared" si="17"/>
        <v>10123.776</v>
      </c>
      <c r="K14" s="35">
        <f t="shared" si="13"/>
        <v>9779.8592150134336</v>
      </c>
      <c r="L14" s="31">
        <f t="shared" si="2"/>
        <v>0.75721787698560261</v>
      </c>
      <c r="M14" s="35">
        <f t="shared" si="3"/>
        <v>7405.4842320105545</v>
      </c>
      <c r="N14" s="35"/>
      <c r="O14" s="35"/>
      <c r="Q14" s="29">
        <f t="shared" si="14"/>
        <v>0.33333333333333331</v>
      </c>
      <c r="R14" s="30">
        <f t="shared" si="18"/>
        <v>3000</v>
      </c>
      <c r="S14" s="31">
        <f t="shared" si="4"/>
        <v>0.95655542939933669</v>
      </c>
      <c r="T14" s="13">
        <f t="shared" si="5"/>
        <v>2869.6662881980101</v>
      </c>
      <c r="V14" s="12">
        <f t="shared" si="15"/>
        <v>5</v>
      </c>
      <c r="W14" s="12">
        <f t="shared" si="6"/>
        <v>4</v>
      </c>
      <c r="X14" s="13">
        <f t="shared" si="19"/>
        <v>10123.776</v>
      </c>
      <c r="Y14" s="13">
        <f t="shared" si="7"/>
        <v>9478.2680647007055</v>
      </c>
      <c r="Z14" s="31">
        <f t="shared" si="8"/>
        <v>0.5868426819556597</v>
      </c>
      <c r="AA14" s="13">
        <f t="shared" si="9"/>
        <v>5562.252251383642</v>
      </c>
      <c r="AB14" s="14"/>
      <c r="AC14" s="14"/>
    </row>
    <row r="15" spans="3:29" x14ac:dyDescent="0.2">
      <c r="C15" s="29">
        <f t="shared" si="10"/>
        <v>0.41666666666666663</v>
      </c>
      <c r="D15" s="30">
        <f t="shared" si="16"/>
        <v>3000</v>
      </c>
      <c r="E15" s="31">
        <f t="shared" si="11"/>
        <v>0.97144639157778767</v>
      </c>
      <c r="F15" s="13">
        <f t="shared" si="0"/>
        <v>2914.3391747333631</v>
      </c>
      <c r="H15" s="12">
        <f t="shared" si="12"/>
        <v>6</v>
      </c>
      <c r="I15" s="12">
        <f t="shared" si="1"/>
        <v>5</v>
      </c>
      <c r="J15" s="35">
        <f t="shared" si="17"/>
        <v>10528.72704</v>
      </c>
      <c r="K15" s="35">
        <f t="shared" si="13"/>
        <v>10171.053583613972</v>
      </c>
      <c r="L15" s="31">
        <f t="shared" si="2"/>
        <v>0.70635995987462918</v>
      </c>
      <c r="M15" s="35">
        <f t="shared" si="3"/>
        <v>7184.4250012042685</v>
      </c>
      <c r="N15" s="35"/>
      <c r="O15" s="35"/>
      <c r="Q15" s="29">
        <f t="shared" si="14"/>
        <v>0.41666666666666663</v>
      </c>
      <c r="R15" s="30">
        <f t="shared" si="18"/>
        <v>3000</v>
      </c>
      <c r="S15" s="31">
        <f t="shared" si="4"/>
        <v>0.94599246324550013</v>
      </c>
      <c r="T15" s="13">
        <f t="shared" si="5"/>
        <v>2837.9773897365003</v>
      </c>
      <c r="V15" s="12">
        <f t="shared" si="15"/>
        <v>6</v>
      </c>
      <c r="W15" s="12">
        <f t="shared" si="6"/>
        <v>5</v>
      </c>
      <c r="X15" s="13">
        <f t="shared" si="19"/>
        <v>10528.72704</v>
      </c>
      <c r="Y15" s="13">
        <f t="shared" si="7"/>
        <v>9857.3987872887337</v>
      </c>
      <c r="Z15" s="31">
        <f t="shared" si="8"/>
        <v>0.51363205139208146</v>
      </c>
      <c r="AA15" s="13">
        <f t="shared" si="9"/>
        <v>5063.0759605049279</v>
      </c>
      <c r="AB15" s="14"/>
      <c r="AC15" s="14"/>
    </row>
    <row r="16" spans="3:29" x14ac:dyDescent="0.2">
      <c r="C16" s="29">
        <f t="shared" si="10"/>
        <v>0.49999999999999994</v>
      </c>
      <c r="D16" s="30">
        <f t="shared" si="16"/>
        <v>3000</v>
      </c>
      <c r="E16" s="31">
        <f t="shared" si="11"/>
        <v>0.96583426160781971</v>
      </c>
      <c r="F16" s="13">
        <f t="shared" si="0"/>
        <v>2897.502784823459</v>
      </c>
      <c r="H16" s="12">
        <f t="shared" si="12"/>
        <v>7</v>
      </c>
      <c r="I16" s="12">
        <f t="shared" si="1"/>
        <v>6</v>
      </c>
      <c r="J16" s="35">
        <f t="shared" si="17"/>
        <v>10949.8761216</v>
      </c>
      <c r="K16" s="35">
        <f t="shared" si="13"/>
        <v>10577.89572695853</v>
      </c>
      <c r="L16" s="31">
        <f t="shared" si="2"/>
        <v>0.65891787301737792</v>
      </c>
      <c r="M16" s="35">
        <f t="shared" si="3"/>
        <v>6969.9645534071251</v>
      </c>
      <c r="N16" s="35"/>
      <c r="O16" s="35"/>
      <c r="Q16" s="29">
        <f t="shared" si="14"/>
        <v>0.49999999999999994</v>
      </c>
      <c r="R16" s="30">
        <f t="shared" si="18"/>
        <v>3000</v>
      </c>
      <c r="S16" s="31">
        <f t="shared" si="4"/>
        <v>0.93554614088515187</v>
      </c>
      <c r="T16" s="13">
        <f t="shared" si="5"/>
        <v>2806.6384226554555</v>
      </c>
      <c r="V16" s="12">
        <f t="shared" si="15"/>
        <v>7</v>
      </c>
      <c r="W16" s="12">
        <f t="shared" si="6"/>
        <v>6</v>
      </c>
      <c r="X16" s="13">
        <f t="shared" si="19"/>
        <v>10949.8761216</v>
      </c>
      <c r="Y16" s="13">
        <f t="shared" si="7"/>
        <v>10251.694738780283</v>
      </c>
      <c r="Z16" s="31">
        <f t="shared" si="8"/>
        <v>0.44955469724537039</v>
      </c>
      <c r="AA16" s="13">
        <f t="shared" si="9"/>
        <v>4608.6975245443264</v>
      </c>
      <c r="AB16" s="14"/>
      <c r="AC16" s="14"/>
    </row>
    <row r="17" spans="3:29" x14ac:dyDescent="0.2">
      <c r="C17" s="29">
        <f t="shared" si="10"/>
        <v>0.58333333333333326</v>
      </c>
      <c r="D17" s="30">
        <f t="shared" si="16"/>
        <v>3000</v>
      </c>
      <c r="E17" s="31">
        <f t="shared" si="11"/>
        <v>0.96025455339892141</v>
      </c>
      <c r="F17" s="13">
        <f t="shared" si="0"/>
        <v>2880.7636601967642</v>
      </c>
      <c r="H17" s="12">
        <f t="shared" si="12"/>
        <v>8</v>
      </c>
      <c r="I17" s="12">
        <f t="shared" si="1"/>
        <v>7</v>
      </c>
      <c r="J17" s="35">
        <f t="shared" si="17"/>
        <v>11387.871166464001</v>
      </c>
      <c r="K17" s="35">
        <f t="shared" si="13"/>
        <v>11001.011556036872</v>
      </c>
      <c r="L17" s="31">
        <f t="shared" si="2"/>
        <v>0.61466219497889729</v>
      </c>
      <c r="M17" s="35">
        <f t="shared" si="3"/>
        <v>6761.9059100218383</v>
      </c>
      <c r="N17" s="35"/>
      <c r="O17" s="35"/>
      <c r="Q17" s="29">
        <f t="shared" si="14"/>
        <v>0.58333333333333326</v>
      </c>
      <c r="R17" s="30">
        <f t="shared" si="18"/>
        <v>3000</v>
      </c>
      <c r="S17" s="31">
        <f t="shared" si="4"/>
        <v>0.92521517425446975</v>
      </c>
      <c r="T17" s="13">
        <f t="shared" si="5"/>
        <v>2775.6455227634092</v>
      </c>
      <c r="V17" s="12">
        <f t="shared" si="15"/>
        <v>8</v>
      </c>
      <c r="W17" s="12">
        <f t="shared" si="6"/>
        <v>7</v>
      </c>
      <c r="X17" s="13">
        <f t="shared" si="19"/>
        <v>11387.871166464001</v>
      </c>
      <c r="Y17" s="13">
        <f t="shared" si="7"/>
        <v>10661.762528331496</v>
      </c>
      <c r="Z17" s="31">
        <f t="shared" si="8"/>
        <v>0.39347121206247299</v>
      </c>
      <c r="AA17" s="13">
        <f t="shared" si="9"/>
        <v>4195.0966247448505</v>
      </c>
      <c r="AB17" s="14"/>
      <c r="AC17" s="14"/>
    </row>
    <row r="18" spans="3:29" x14ac:dyDescent="0.2">
      <c r="C18" s="29">
        <f t="shared" si="10"/>
        <v>0.66666666666666663</v>
      </c>
      <c r="D18" s="30">
        <f t="shared" si="16"/>
        <v>3000</v>
      </c>
      <c r="E18" s="31">
        <f t="shared" si="11"/>
        <v>0.95470707964777024</v>
      </c>
      <c r="F18" s="13">
        <f t="shared" si="0"/>
        <v>2864.1212389433108</v>
      </c>
      <c r="H18" s="12">
        <f t="shared" si="12"/>
        <v>9</v>
      </c>
      <c r="I18" s="12">
        <f t="shared" si="1"/>
        <v>8</v>
      </c>
      <c r="J18" s="35">
        <f t="shared" si="17"/>
        <v>11843.386013122561</v>
      </c>
      <c r="K18" s="35">
        <f t="shared" si="13"/>
        <v>11441.052018278348</v>
      </c>
      <c r="L18" s="31">
        <f t="shared" si="2"/>
        <v>0.57337891322658319</v>
      </c>
      <c r="M18" s="35">
        <f t="shared" si="3"/>
        <v>6560.0579724092449</v>
      </c>
      <c r="N18" s="35"/>
      <c r="O18" s="35"/>
      <c r="Q18" s="29">
        <f t="shared" si="14"/>
        <v>0.66666666666666663</v>
      </c>
      <c r="R18" s="30">
        <f t="shared" si="18"/>
        <v>3000</v>
      </c>
      <c r="S18" s="31">
        <f t="shared" si="4"/>
        <v>0.91499828951334927</v>
      </c>
      <c r="T18" s="13">
        <f t="shared" si="5"/>
        <v>2744.9948685400477</v>
      </c>
      <c r="V18" s="12">
        <f t="shared" si="15"/>
        <v>9</v>
      </c>
      <c r="W18" s="12">
        <f t="shared" si="6"/>
        <v>8</v>
      </c>
      <c r="X18" s="13">
        <f t="shared" si="19"/>
        <v>11843.386013122561</v>
      </c>
      <c r="Y18" s="13">
        <f t="shared" si="7"/>
        <v>11088.233029464756</v>
      </c>
      <c r="Z18" s="31">
        <f t="shared" si="8"/>
        <v>0.34438433336491153</v>
      </c>
      <c r="AA18" s="13">
        <f t="shared" si="9"/>
        <v>3818.6137400470134</v>
      </c>
      <c r="AB18" s="14"/>
      <c r="AC18" s="14"/>
    </row>
    <row r="19" spans="3:29" x14ac:dyDescent="0.2">
      <c r="C19" s="29">
        <f t="shared" si="10"/>
        <v>0.75</v>
      </c>
      <c r="D19" s="30">
        <f t="shared" si="16"/>
        <v>3000</v>
      </c>
      <c r="E19" s="31">
        <f t="shared" si="11"/>
        <v>0.9491916541331108</v>
      </c>
      <c r="F19" s="13">
        <f t="shared" si="0"/>
        <v>2847.5749623993324</v>
      </c>
      <c r="H19" s="12">
        <f t="shared" si="12"/>
        <v>10</v>
      </c>
      <c r="I19" s="12">
        <f t="shared" si="1"/>
        <v>9</v>
      </c>
      <c r="J19" s="35">
        <f t="shared" si="17"/>
        <v>12317.121453647464</v>
      </c>
      <c r="K19" s="35">
        <f t="shared" si="13"/>
        <v>11898.694099009481</v>
      </c>
      <c r="L19" s="31">
        <f t="shared" si="2"/>
        <v>0.53486838920390223</v>
      </c>
      <c r="M19" s="35">
        <f t="shared" si="3"/>
        <v>6364.235346367178</v>
      </c>
      <c r="N19" s="35">
        <v>25000</v>
      </c>
      <c r="O19" s="35">
        <f>N19*I4^H19</f>
        <v>12473.609822852195</v>
      </c>
      <c r="Q19" s="29">
        <f t="shared" si="14"/>
        <v>0.75</v>
      </c>
      <c r="R19" s="30">
        <f t="shared" si="18"/>
        <v>3000</v>
      </c>
      <c r="S19" s="31">
        <f t="shared" si="4"/>
        <v>0.90489422688833554</v>
      </c>
      <c r="T19" s="13">
        <f t="shared" si="5"/>
        <v>2714.6826806650065</v>
      </c>
      <c r="V19" s="12">
        <f t="shared" si="15"/>
        <v>10</v>
      </c>
      <c r="W19" s="12">
        <f t="shared" si="6"/>
        <v>9</v>
      </c>
      <c r="X19" s="13">
        <f t="shared" si="19"/>
        <v>12317.121453647464</v>
      </c>
      <c r="Y19" s="13">
        <f t="shared" si="7"/>
        <v>11531.762350643347</v>
      </c>
      <c r="Z19" s="31">
        <f t="shared" si="8"/>
        <v>0.3014212105773163</v>
      </c>
      <c r="AA19" s="13">
        <f t="shared" si="9"/>
        <v>3475.9177678208362</v>
      </c>
      <c r="AB19" s="13">
        <v>25000</v>
      </c>
      <c r="AC19" s="14">
        <f>AB19*(1+R3)^(-V19)</f>
        <v>6595.4471054309442</v>
      </c>
    </row>
    <row r="20" spans="3:29" x14ac:dyDescent="0.2">
      <c r="C20" s="29">
        <f t="shared" si="10"/>
        <v>0.83333333333333337</v>
      </c>
      <c r="D20" s="30">
        <f t="shared" si="16"/>
        <v>3000</v>
      </c>
      <c r="E20" s="31">
        <f t="shared" si="11"/>
        <v>0.94370809170950443</v>
      </c>
      <c r="F20" s="13">
        <f t="shared" si="0"/>
        <v>2831.1242751285131</v>
      </c>
      <c r="Q20" s="29">
        <f t="shared" si="14"/>
        <v>0.83333333333333337</v>
      </c>
      <c r="R20" s="30">
        <f t="shared" si="18"/>
        <v>3000</v>
      </c>
      <c r="S20" s="31">
        <f t="shared" si="4"/>
        <v>0.89490174051728888</v>
      </c>
      <c r="T20" s="13">
        <f t="shared" si="5"/>
        <v>2684.7052215518665</v>
      </c>
    </row>
    <row r="21" spans="3:29" x14ac:dyDescent="0.2">
      <c r="C21" s="29">
        <f>C20+1/12</f>
        <v>0.91666666666666674</v>
      </c>
      <c r="D21" s="30">
        <f t="shared" si="16"/>
        <v>3000</v>
      </c>
      <c r="E21" s="31">
        <f t="shared" si="11"/>
        <v>0.93825620830111356</v>
      </c>
      <c r="F21" s="13">
        <f t="shared" si="0"/>
        <v>2814.7686249033409</v>
      </c>
      <c r="Q21" s="29">
        <f t="shared" si="14"/>
        <v>0.91666666666666674</v>
      </c>
      <c r="R21" s="30">
        <f t="shared" si="18"/>
        <v>3000</v>
      </c>
      <c r="S21" s="31">
        <f t="shared" si="4"/>
        <v>0.88501959829576649</v>
      </c>
      <c r="T21" s="13">
        <f t="shared" si="5"/>
        <v>2655.0587948872994</v>
      </c>
    </row>
    <row r="22" spans="3:29" x14ac:dyDescent="0.2">
      <c r="C22" s="29">
        <f t="shared" si="10"/>
        <v>1</v>
      </c>
      <c r="D22" s="30">
        <f t="shared" si="16"/>
        <v>3000</v>
      </c>
      <c r="E22" s="31">
        <f t="shared" si="11"/>
        <v>0.93283582089552231</v>
      </c>
      <c r="F22" s="13">
        <f t="shared" si="0"/>
        <v>2798.5074626865671</v>
      </c>
      <c r="Q22" s="29">
        <f t="shared" si="14"/>
        <v>1</v>
      </c>
      <c r="R22" s="30">
        <f t="shared" si="18"/>
        <v>3000</v>
      </c>
      <c r="S22" s="31">
        <f t="shared" si="4"/>
        <v>0.8752465817251005</v>
      </c>
      <c r="T22" s="13">
        <f t="shared" si="5"/>
        <v>2625.7397451753013</v>
      </c>
    </row>
    <row r="23" spans="3:29" x14ac:dyDescent="0.2">
      <c r="F23" s="10"/>
      <c r="T23" s="10"/>
    </row>
    <row r="24" spans="3:29" x14ac:dyDescent="0.2">
      <c r="C24" t="s">
        <v>62</v>
      </c>
      <c r="Q24" t="s">
        <v>62</v>
      </c>
    </row>
    <row r="26" spans="3:29" x14ac:dyDescent="0.2">
      <c r="C26" s="38" t="s">
        <v>63</v>
      </c>
      <c r="D26" s="38"/>
      <c r="E26" s="38"/>
      <c r="F26" s="13">
        <f>SUM(F10:F22)</f>
        <v>54676.38793773597</v>
      </c>
      <c r="H26" s="38" t="s">
        <v>64</v>
      </c>
      <c r="I26" s="38"/>
      <c r="J26" s="38"/>
      <c r="K26" s="38"/>
      <c r="L26" s="38"/>
      <c r="M26" s="38"/>
      <c r="N26" s="38"/>
      <c r="O26" s="13">
        <f>O19+SUM(M10:M19)</f>
        <v>77331.562017829172</v>
      </c>
      <c r="Q26" s="38" t="s">
        <v>63</v>
      </c>
      <c r="R26" s="38"/>
      <c r="S26" s="38"/>
      <c r="T26" s="13">
        <f>SUM(T10:T22)</f>
        <v>53517.799375690556</v>
      </c>
      <c r="V26" s="38" t="s">
        <v>64</v>
      </c>
      <c r="W26" s="38"/>
      <c r="X26" s="38"/>
      <c r="Y26" s="38"/>
      <c r="Z26" s="38"/>
      <c r="AA26" s="38"/>
      <c r="AB26" s="38"/>
      <c r="AC26" s="13">
        <f>SUM(AA10:AA19)+AC19</f>
        <v>53517.799962789824</v>
      </c>
    </row>
    <row r="28" spans="3:29" x14ac:dyDescent="0.2">
      <c r="C28" s="38" t="s">
        <v>65</v>
      </c>
      <c r="D28" s="38"/>
      <c r="E28" s="38"/>
      <c r="F28" s="13">
        <f>O26-F26</f>
        <v>22655.174080093202</v>
      </c>
      <c r="Q28" s="38" t="s">
        <v>65</v>
      </c>
      <c r="R28" s="38"/>
      <c r="S28" s="38"/>
      <c r="T28" s="13">
        <f>AC26-T26</f>
        <v>5.8709926815936342E-4</v>
      </c>
    </row>
  </sheetData>
  <mergeCells count="6">
    <mergeCell ref="C26:E26"/>
    <mergeCell ref="H26:N26"/>
    <mergeCell ref="Q26:S26"/>
    <mergeCell ref="V26:AB26"/>
    <mergeCell ref="C28:E28"/>
    <mergeCell ref="Q28:S2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</vt:lpstr>
      <vt:lpstr>Q2</vt:lpstr>
      <vt:lpstr>Q3</vt:lpstr>
      <vt:lpstr>Q4</vt:lpstr>
      <vt:lpstr>Q5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Kevin Punmiya</cp:lastModifiedBy>
  <dcterms:created xsi:type="dcterms:W3CDTF">2021-12-22T18:18:47Z</dcterms:created>
  <dcterms:modified xsi:type="dcterms:W3CDTF">2022-01-04T03:48:14Z</dcterms:modified>
</cp:coreProperties>
</file>