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dhi.somani\Desktop\Nidhi\Excel Papers\"/>
    </mc:Choice>
  </mc:AlternateContent>
  <xr:revisionPtr revIDLastSave="0" documentId="13_ncr:1_{50149CE9-E9A6-403A-95F2-6111D80A3F33}" xr6:coauthVersionLast="47" xr6:coauthVersionMax="47" xr10:uidLastSave="{00000000-0000-0000-0000-000000000000}"/>
  <bookViews>
    <workbookView xWindow="-110" yWindow="-110" windowWidth="19420" windowHeight="10420" xr2:uid="{7A551B28-3098-4006-85C4-7A3BB30FE5AD}"/>
  </bookViews>
  <sheets>
    <sheet name="Data Q1" sheetId="6" r:id="rId1"/>
    <sheet name="Q1 B Solution" sheetId="7" r:id="rId2"/>
    <sheet name="Q1 C Solution" sheetId="8" r:id="rId3"/>
    <sheet name="2A Solution" sheetId="2" r:id="rId4"/>
    <sheet name="2B Solution" sheetId="3" r:id="rId5"/>
    <sheet name="2C Solution" sheetId="4" r:id="rId6"/>
    <sheet name="Q3 A" sheetId="1" r:id="rId7"/>
    <sheet name="Q3 B" sheetId="5" r:id="rId8"/>
  </sheet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3" i="8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3" i="6"/>
  <c r="K10" i="6"/>
  <c r="K3" i="6"/>
  <c r="K102" i="6"/>
  <c r="K4" i="6"/>
  <c r="K5" i="6"/>
  <c r="K6" i="6"/>
  <c r="K7" i="6"/>
  <c r="K8" i="6"/>
  <c r="K9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3" i="6"/>
  <c r="K104" i="6"/>
  <c r="K105" i="6"/>
  <c r="K106" i="6"/>
  <c r="H7" i="1"/>
  <c r="H6" i="1"/>
  <c r="H5" i="1"/>
  <c r="H4" i="1"/>
  <c r="A90" i="1"/>
  <c r="B90" i="1"/>
  <c r="C90" i="1"/>
  <c r="D90" i="1"/>
  <c r="E90" i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B91" i="1"/>
  <c r="D91" i="1" s="1"/>
  <c r="C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C10" i="1"/>
  <c r="B5" i="1"/>
  <c r="B10" i="1" s="1"/>
  <c r="A70" i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B3" i="1"/>
  <c r="B2" i="1"/>
  <c r="E9" i="1"/>
  <c r="A12" i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11" i="1"/>
  <c r="S8" i="6" l="1"/>
  <c r="S9" i="6"/>
  <c r="S10" i="6"/>
  <c r="S12" i="6"/>
  <c r="S11" i="6"/>
  <c r="S19" i="6"/>
  <c r="S14" i="6"/>
  <c r="S17" i="6"/>
  <c r="S16" i="6"/>
  <c r="S15" i="6"/>
  <c r="S13" i="6"/>
  <c r="S18" i="6"/>
  <c r="E91" i="1"/>
  <c r="B72" i="1"/>
  <c r="B86" i="1"/>
  <c r="B84" i="1"/>
  <c r="B76" i="1"/>
  <c r="B78" i="1"/>
  <c r="B77" i="1"/>
  <c r="B83" i="1"/>
  <c r="B75" i="1"/>
  <c r="B87" i="1"/>
  <c r="B79" i="1"/>
  <c r="B71" i="1"/>
  <c r="B85" i="1"/>
  <c r="B82" i="1"/>
  <c r="B74" i="1"/>
  <c r="B89" i="1"/>
  <c r="B81" i="1"/>
  <c r="B73" i="1"/>
  <c r="B70" i="1"/>
  <c r="B88" i="1"/>
  <c r="B80" i="1"/>
  <c r="C92" i="1" l="1"/>
  <c r="D92" i="1" s="1"/>
  <c r="E92" i="1" s="1"/>
  <c r="B11" i="1"/>
  <c r="B19" i="1"/>
  <c r="B27" i="1"/>
  <c r="B35" i="1"/>
  <c r="B43" i="1"/>
  <c r="B51" i="1"/>
  <c r="B59" i="1"/>
  <c r="B67" i="1"/>
  <c r="B12" i="1"/>
  <c r="B28" i="1"/>
  <c r="B36" i="1"/>
  <c r="B52" i="1"/>
  <c r="B60" i="1"/>
  <c r="B31" i="1"/>
  <c r="B55" i="1"/>
  <c r="B32" i="1"/>
  <c r="B64" i="1"/>
  <c r="B17" i="1"/>
  <c r="B41" i="1"/>
  <c r="B42" i="1"/>
  <c r="B20" i="1"/>
  <c r="B44" i="1"/>
  <c r="B68" i="1"/>
  <c r="B16" i="1"/>
  <c r="B56" i="1"/>
  <c r="B57" i="1"/>
  <c r="B34" i="1"/>
  <c r="B13" i="1"/>
  <c r="B21" i="1"/>
  <c r="B29" i="1"/>
  <c r="B37" i="1"/>
  <c r="B45" i="1"/>
  <c r="B53" i="1"/>
  <c r="B61" i="1"/>
  <c r="B69" i="1"/>
  <c r="B39" i="1"/>
  <c r="B63" i="1"/>
  <c r="B24" i="1"/>
  <c r="B49" i="1"/>
  <c r="B18" i="1"/>
  <c r="B66" i="1"/>
  <c r="B14" i="1"/>
  <c r="B22" i="1"/>
  <c r="B30" i="1"/>
  <c r="B38" i="1"/>
  <c r="B46" i="1"/>
  <c r="B54" i="1"/>
  <c r="B62" i="1"/>
  <c r="D10" i="1"/>
  <c r="E10" i="1" s="1"/>
  <c r="B15" i="1"/>
  <c r="B47" i="1"/>
  <c r="B48" i="1"/>
  <c r="B25" i="1"/>
  <c r="B65" i="1"/>
  <c r="B26" i="1"/>
  <c r="B58" i="1"/>
  <c r="B23" i="1"/>
  <c r="B40" i="1"/>
  <c r="B33" i="1"/>
  <c r="B50" i="1"/>
  <c r="C93" i="1" l="1"/>
  <c r="D93" i="1" s="1"/>
  <c r="E93" i="1" s="1"/>
  <c r="C11" i="1"/>
  <c r="C94" i="1" l="1"/>
  <c r="D94" i="1" s="1"/>
  <c r="E94" i="1" s="1"/>
  <c r="D11" i="1"/>
  <c r="E11" i="1" s="1"/>
  <c r="C12" i="1" s="1"/>
  <c r="D12" i="1" s="1"/>
  <c r="E12" i="1" s="1"/>
  <c r="C95" i="1" l="1"/>
  <c r="D95" i="1" s="1"/>
  <c r="E95" i="1" s="1"/>
  <c r="C13" i="1"/>
  <c r="D13" i="1" s="1"/>
  <c r="E13" i="1" s="1"/>
  <c r="C14" i="1" s="1"/>
  <c r="D14" i="1" s="1"/>
  <c r="E14" i="1" s="1"/>
  <c r="C15" i="1" s="1"/>
  <c r="D15" i="1" s="1"/>
  <c r="E15" i="1" s="1"/>
  <c r="C96" i="1" l="1"/>
  <c r="D96" i="1" s="1"/>
  <c r="E96" i="1" s="1"/>
  <c r="C16" i="1"/>
  <c r="C97" i="1" l="1"/>
  <c r="D97" i="1" s="1"/>
  <c r="E97" i="1" s="1"/>
  <c r="D16" i="1"/>
  <c r="E16" i="1" s="1"/>
  <c r="C17" i="1" s="1"/>
  <c r="D17" i="1" s="1"/>
  <c r="C98" i="1" l="1"/>
  <c r="D98" i="1" s="1"/>
  <c r="E98" i="1" s="1"/>
  <c r="E17" i="1"/>
  <c r="C18" i="1" s="1"/>
  <c r="D18" i="1" s="1"/>
  <c r="C99" i="1" l="1"/>
  <c r="D99" i="1" s="1"/>
  <c r="E99" i="1" s="1"/>
  <c r="E18" i="1"/>
  <c r="C19" i="1"/>
  <c r="C100" i="1" l="1"/>
  <c r="D100" i="1" s="1"/>
  <c r="E100" i="1" s="1"/>
  <c r="D19" i="1"/>
  <c r="C101" i="1" l="1"/>
  <c r="D101" i="1" s="1"/>
  <c r="E101" i="1" s="1"/>
  <c r="E19" i="1"/>
  <c r="C102" i="1" l="1"/>
  <c r="D102" i="1" s="1"/>
  <c r="E102" i="1" s="1"/>
  <c r="C20" i="1"/>
  <c r="D20" i="1" s="1"/>
  <c r="E20" i="1" s="1"/>
  <c r="C21" i="1" s="1"/>
  <c r="D21" i="1" s="1"/>
  <c r="E21" i="1" s="1"/>
  <c r="C22" i="1" s="1"/>
  <c r="D22" i="1" s="1"/>
  <c r="E22" i="1" s="1"/>
  <c r="C103" i="1" l="1"/>
  <c r="D103" i="1" s="1"/>
  <c r="E103" i="1" s="1"/>
  <c r="C23" i="1"/>
  <c r="D23" i="1" s="1"/>
  <c r="E23" i="1" s="1"/>
  <c r="C104" i="1" l="1"/>
  <c r="D104" i="1" s="1"/>
  <c r="E104" i="1" s="1"/>
  <c r="C24" i="1"/>
  <c r="D24" i="1" s="1"/>
  <c r="E24" i="1" s="1"/>
  <c r="E105" i="1" l="1"/>
  <c r="C105" i="1"/>
  <c r="D105" i="1" s="1"/>
  <c r="C25" i="1"/>
  <c r="D25" i="1" s="1"/>
  <c r="E25" i="1" s="1"/>
  <c r="C26" i="1" l="1"/>
  <c r="D26" i="1" s="1"/>
  <c r="E26" i="1" s="1"/>
  <c r="C27" i="1" l="1"/>
  <c r="D27" i="1" s="1"/>
  <c r="E27" i="1" s="1"/>
  <c r="C28" i="1" l="1"/>
  <c r="D28" i="1" s="1"/>
  <c r="E28" i="1" s="1"/>
  <c r="C29" i="1" l="1"/>
  <c r="D29" i="1" s="1"/>
  <c r="E29" i="1" s="1"/>
  <c r="C30" i="1" l="1"/>
  <c r="D30" i="1" s="1"/>
  <c r="E30" i="1" s="1"/>
  <c r="C31" i="1" l="1"/>
  <c r="D31" i="1" s="1"/>
  <c r="E31" i="1" s="1"/>
  <c r="C32" i="1" l="1"/>
  <c r="D32" i="1" s="1"/>
  <c r="E32" i="1" s="1"/>
  <c r="C33" i="1" l="1"/>
  <c r="D33" i="1" s="1"/>
  <c r="E33" i="1" s="1"/>
  <c r="C34" i="1" l="1"/>
  <c r="D34" i="1" l="1"/>
  <c r="E34" i="1" l="1"/>
  <c r="C35" i="1" s="1"/>
  <c r="D35" i="1" l="1"/>
  <c r="E35" i="1" l="1"/>
  <c r="C36" i="1" l="1"/>
  <c r="D36" i="1" l="1"/>
  <c r="E36" i="1" l="1"/>
  <c r="C37" i="1" s="1"/>
  <c r="D37" i="1" l="1"/>
  <c r="E37" i="1" l="1"/>
  <c r="C38" i="1" s="1"/>
  <c r="D38" i="1" l="1"/>
  <c r="E38" i="1" l="1"/>
  <c r="C39" i="1" l="1"/>
  <c r="D39" i="1" s="1"/>
  <c r="E39" i="1" s="1"/>
  <c r="C40" i="1" l="1"/>
  <c r="D40" i="1" s="1"/>
  <c r="E40" i="1" s="1"/>
  <c r="C41" i="1" l="1"/>
  <c r="D41" i="1" s="1"/>
  <c r="E41" i="1" s="1"/>
  <c r="C42" i="1" s="1"/>
  <c r="D42" i="1" s="1"/>
  <c r="E42" i="1" s="1"/>
  <c r="C43" i="1" s="1"/>
  <c r="D43" i="1" s="1"/>
  <c r="E43" i="1" s="1"/>
  <c r="C44" i="1" s="1"/>
  <c r="D44" i="1" s="1"/>
  <c r="E44" i="1" s="1"/>
  <c r="C45" i="1" l="1"/>
  <c r="D45" i="1" l="1"/>
  <c r="E45" i="1" l="1"/>
  <c r="C46" i="1" s="1"/>
  <c r="D46" i="1" s="1"/>
  <c r="E46" i="1" s="1"/>
  <c r="C47" i="1" s="1"/>
  <c r="D47" i="1" s="1"/>
  <c r="E47" i="1" s="1"/>
  <c r="C48" i="1" l="1"/>
  <c r="D48" i="1" s="1"/>
  <c r="E48" i="1" s="1"/>
  <c r="C49" i="1" l="1"/>
  <c r="D49" i="1" s="1"/>
  <c r="E49" i="1" s="1"/>
  <c r="C50" i="1" s="1"/>
  <c r="D50" i="1" s="1"/>
  <c r="E50" i="1" s="1"/>
  <c r="C51" i="1" s="1"/>
  <c r="D51" i="1" s="1"/>
  <c r="E51" i="1" s="1"/>
  <c r="C52" i="1" l="1"/>
  <c r="D52" i="1" s="1"/>
  <c r="E52" i="1" s="1"/>
  <c r="C53" i="1" s="1"/>
  <c r="D53" i="1" s="1"/>
  <c r="E53" i="1" s="1"/>
  <c r="C54" i="1" s="1"/>
  <c r="D54" i="1" s="1"/>
  <c r="E54" i="1" s="1"/>
  <c r="C55" i="1" l="1"/>
  <c r="D55" i="1" s="1"/>
  <c r="E55" i="1" s="1"/>
  <c r="C56" i="1" l="1"/>
  <c r="D56" i="1" s="1"/>
  <c r="E56" i="1" s="1"/>
  <c r="C57" i="1" l="1"/>
  <c r="D57" i="1" s="1"/>
  <c r="E57" i="1"/>
  <c r="C58" i="1" l="1"/>
  <c r="D58" i="1" s="1"/>
  <c r="E58" i="1" s="1"/>
  <c r="C59" i="1" l="1"/>
  <c r="D59" i="1" s="1"/>
  <c r="E59" i="1" s="1"/>
  <c r="C60" i="1" l="1"/>
  <c r="D60" i="1" s="1"/>
  <c r="E60" i="1" s="1"/>
  <c r="C61" i="1" l="1"/>
  <c r="D61" i="1" s="1"/>
  <c r="E61" i="1" s="1"/>
  <c r="C62" i="1" l="1"/>
  <c r="D62" i="1" s="1"/>
  <c r="E62" i="1" s="1"/>
  <c r="C63" i="1" l="1"/>
  <c r="D63" i="1" s="1"/>
  <c r="E63" i="1" s="1"/>
  <c r="C64" i="1" l="1"/>
  <c r="D64" i="1" s="1"/>
  <c r="E64" i="1" s="1"/>
  <c r="C65" i="1" l="1"/>
  <c r="D65" i="1" s="1"/>
  <c r="E65" i="1" s="1"/>
  <c r="C66" i="1" l="1"/>
  <c r="D66" i="1" s="1"/>
  <c r="E66" i="1" s="1"/>
  <c r="C67" i="1" l="1"/>
  <c r="D67" i="1" s="1"/>
  <c r="E67" i="1" s="1"/>
  <c r="C68" i="1" l="1"/>
  <c r="D68" i="1" s="1"/>
  <c r="E68" i="1" s="1"/>
  <c r="C69" i="1" l="1"/>
  <c r="D69" i="1" l="1"/>
  <c r="E69" i="1" s="1"/>
  <c r="H3" i="1"/>
  <c r="C70" i="1" l="1"/>
  <c r="D70" i="1" s="1"/>
  <c r="E70" i="1"/>
  <c r="C71" i="1" l="1"/>
  <c r="D71" i="1" s="1"/>
  <c r="E71" i="1" s="1"/>
  <c r="C72" i="1" s="1"/>
  <c r="D72" i="1" s="1"/>
  <c r="E72" i="1" s="1"/>
  <c r="C73" i="1" l="1"/>
  <c r="D73" i="1" s="1"/>
  <c r="E73" i="1" s="1"/>
  <c r="C74" i="1" s="1"/>
  <c r="D74" i="1" s="1"/>
  <c r="E74" i="1" s="1"/>
  <c r="C75" i="1" l="1"/>
  <c r="D75" i="1" s="1"/>
  <c r="E75" i="1" s="1"/>
  <c r="C76" i="1" l="1"/>
  <c r="D76" i="1" s="1"/>
  <c r="E76" i="1"/>
  <c r="C77" i="1" l="1"/>
  <c r="D77" i="1" s="1"/>
  <c r="E77" i="1" s="1"/>
  <c r="C78" i="1" s="1"/>
  <c r="D78" i="1" s="1"/>
  <c r="E78" i="1" s="1"/>
  <c r="C79" i="1" l="1"/>
  <c r="D79" i="1" s="1"/>
  <c r="E79" i="1" s="1"/>
  <c r="C80" i="1" l="1"/>
  <c r="D80" i="1" s="1"/>
  <c r="E80" i="1" s="1"/>
  <c r="C81" i="1" s="1"/>
  <c r="D81" i="1" s="1"/>
  <c r="E81" i="1" s="1"/>
  <c r="C82" i="1" s="1"/>
  <c r="D82" i="1" s="1"/>
  <c r="E82" i="1" s="1"/>
  <c r="C83" i="1" l="1"/>
  <c r="D83" i="1" s="1"/>
  <c r="E83" i="1"/>
  <c r="C84" i="1" s="1"/>
  <c r="D84" i="1" s="1"/>
  <c r="E84" i="1" s="1"/>
  <c r="C85" i="1" s="1"/>
  <c r="D85" i="1" s="1"/>
  <c r="E85" i="1" s="1"/>
  <c r="C86" i="1" s="1"/>
  <c r="D86" i="1" s="1"/>
  <c r="E86" i="1" s="1"/>
  <c r="C87" i="1" s="1"/>
  <c r="D87" i="1" s="1"/>
  <c r="E87" i="1" s="1"/>
  <c r="C88" i="1" l="1"/>
  <c r="D88" i="1" s="1"/>
  <c r="E88" i="1" s="1"/>
  <c r="C89" i="1" s="1"/>
  <c r="D89" i="1" s="1"/>
  <c r="E89" i="1" s="1"/>
</calcChain>
</file>

<file path=xl/sharedStrings.xml><?xml version="1.0" encoding="utf-8"?>
<sst xmlns="http://schemas.openxmlformats.org/spreadsheetml/2006/main" count="530" uniqueCount="218">
  <si>
    <t>Principal</t>
  </si>
  <si>
    <t>Monthly interest rate</t>
  </si>
  <si>
    <t>No. of monthly payments</t>
  </si>
  <si>
    <t>Monthly Payment</t>
  </si>
  <si>
    <t>&lt;- calculation of monthly repayment (5 marks)</t>
  </si>
  <si>
    <t>Month</t>
  </si>
  <si>
    <t>Repayment</t>
  </si>
  <si>
    <t>Interest Component</t>
  </si>
  <si>
    <t>Principal Component</t>
  </si>
  <si>
    <t>Balance Outstanding</t>
  </si>
  <si>
    <t>Total Interest Paid</t>
  </si>
  <si>
    <t>Loan Schedule - 15 marks</t>
  </si>
  <si>
    <t>1 mark</t>
  </si>
  <si>
    <t>5 marks</t>
  </si>
  <si>
    <t>4 marks</t>
  </si>
  <si>
    <t>Total Interest paid in 3rd year</t>
  </si>
  <si>
    <t>Total Principal repaid in 3rd year</t>
  </si>
  <si>
    <t>&lt;- 2 marks</t>
  </si>
  <si>
    <t>Interest component of 12th repayment</t>
  </si>
  <si>
    <t>Principal component of 12th repayment</t>
  </si>
  <si>
    <t>End Function</t>
  </si>
  <si>
    <t>VolSq = Side * Side * Side</t>
  </si>
  <si>
    <t>Function VolSq(Side As Double) As Double</t>
  </si>
  <si>
    <t>PeriSq = 4 * Side</t>
  </si>
  <si>
    <t>Function PeriSq(Side As Double) As Double</t>
  </si>
  <si>
    <t>AreaSq = Side * Side</t>
  </si>
  <si>
    <t>Function AreaSq(Side As Double) As Double</t>
  </si>
  <si>
    <t>Macro followed by formulas:</t>
  </si>
  <si>
    <t xml:space="preserve">My Cousin </t>
  </si>
  <si>
    <t>Gorgeous Georgie</t>
  </si>
  <si>
    <t>Le Tosseur</t>
  </si>
  <si>
    <t>Bouncing Boris</t>
  </si>
  <si>
    <t>Le Good Juggleur</t>
  </si>
  <si>
    <t>El Magnifico</t>
  </si>
  <si>
    <t>The Special One</t>
  </si>
  <si>
    <t>Longest Continuous Juggle 
( Minutes )</t>
  </si>
  <si>
    <t>Number of Balls</t>
  </si>
  <si>
    <t>Juggler Name</t>
  </si>
  <si>
    <t>Pounds</t>
  </si>
  <si>
    <t>Day</t>
  </si>
  <si>
    <t>Weight of trainer</t>
  </si>
  <si>
    <t>Solution:</t>
  </si>
  <si>
    <t xml:space="preserve"> Step 1: Create the UserForm in VBA</t>
  </si>
  <si>
    <t>1. Insert a UserForm in the VBA Editor and name it `FeedbackForm`.</t>
  </si>
  <si>
    <t>2. Add the following fields:</t>
  </si>
  <si>
    <t xml:space="preserve">   - TextBox for Customer Name (named `txtName`)</t>
  </si>
  <si>
    <t xml:space="preserve">   - SpinButton for Customer Age (named `spnAge`)</t>
  </si>
  <si>
    <t xml:space="preserve">   - ComboBox for Product Purchased (named `cmbProduct`)</t>
  </si>
  <si>
    <t xml:space="preserve">   - SpinButton for Satisfaction Rating (named `spnRating`)</t>
  </si>
  <si>
    <t xml:space="preserve">   - TextBox for Comments (named `txtComments`)</t>
  </si>
  <si>
    <t>3. Add three buttons:</t>
  </si>
  <si>
    <t xml:space="preserve">   - Submit Feedback (named `btnSubmitFeedback`)</t>
  </si>
  <si>
    <t xml:space="preserve">   - Clear Form (named `btnClear`)</t>
  </si>
  <si>
    <t xml:space="preserve">   - Close Form (named `btnClose`)</t>
  </si>
  <si>
    <t xml:space="preserve"> Step 2: VBA Code for Form Buttons</t>
  </si>
  <si>
    <t>```vba</t>
  </si>
  <si>
    <t>Private Sub btnSubmitFeedback_Click()</t>
  </si>
  <si>
    <t xml:space="preserve">    ' Check if all fields are filled</t>
  </si>
  <si>
    <t xml:space="preserve">    If txtName.Text = "" Then</t>
  </si>
  <si>
    <t xml:space="preserve">        MsgBox "All fields must be filled", vbExclamation</t>
  </si>
  <si>
    <t xml:space="preserve">        txtName.SetFocus</t>
  </si>
  <si>
    <t xml:space="preserve">        Exit Sub</t>
  </si>
  <si>
    <t xml:space="preserve">    ElseIf cmbProduct.Value = "" Then</t>
  </si>
  <si>
    <t xml:space="preserve">        cmbProduct.SetFocus</t>
  </si>
  <si>
    <t xml:space="preserve">    ElseIf spnAge.Value = 0 Then</t>
  </si>
  <si>
    <t xml:space="preserve">        spnAge.SetFocus</t>
  </si>
  <si>
    <t xml:space="preserve">    ElseIf spnRating.Value = 0 Then</t>
  </si>
  <si>
    <t xml:space="preserve">        spnRating.SetFocus</t>
  </si>
  <si>
    <t xml:space="preserve">    End If</t>
  </si>
  <si>
    <t xml:space="preserve">    ' Check for age eligibility</t>
  </si>
  <si>
    <t xml:space="preserve">    If spnAge.Value &lt; 18 Then</t>
  </si>
  <si>
    <t xml:space="preserve">        MsgBox "Sorry, feedback cannot be accepted for customers below 18 years old.", vbExclamation</t>
  </si>
  <si>
    <t xml:space="preserve">    ' Check satisfaction rating</t>
  </si>
  <si>
    <t xml:space="preserve">    If spnRating.Value &lt; 3 Then</t>
  </si>
  <si>
    <t xml:space="preserve">        MsgBox "Thank you for your feedback, we'll strive to improve!", vbInformation</t>
  </si>
  <si>
    <t xml:space="preserve">    Else</t>
  </si>
  <si>
    <t xml:space="preserve">        MsgBox "Thank you for your positive feedback!", vbInformation</t>
  </si>
  <si>
    <t xml:space="preserve">    </t>
  </si>
  <si>
    <t xml:space="preserve">    ' Log feedback data into the worksheet</t>
  </si>
  <si>
    <t xml:space="preserve">    Dim ws As Worksheet</t>
  </si>
  <si>
    <t xml:space="preserve">    Set ws = ThisWorkbook.Sheets("FeedbackData")</t>
  </si>
  <si>
    <t xml:space="preserve">    Dim newRow As Long</t>
  </si>
  <si>
    <t xml:space="preserve">    newRow = ws.Cells(ws.Rows.Count, 1).End(xlUp).Row + 1</t>
  </si>
  <si>
    <t xml:space="preserve">    ws.Cells(newRow, 1).Value = txtName.Text</t>
  </si>
  <si>
    <t xml:space="preserve">    ws.Cells(newRow, 2).Value = spnAge.Value</t>
  </si>
  <si>
    <t xml:space="preserve">    ws.Cells(newRow, 3).Value = cmbProduct.Value</t>
  </si>
  <si>
    <t xml:space="preserve">    ws.Cells(newRow, 4).Value = spnRating.Value</t>
  </si>
  <si>
    <t xml:space="preserve">    ws.Cells(newRow, 5).Value = txtComments.Text</t>
  </si>
  <si>
    <t xml:space="preserve">    ' Reset the form after submission</t>
  </si>
  <si>
    <t xml:space="preserve">    Call btnClear_Click</t>
  </si>
  <si>
    <t>End Sub</t>
  </si>
  <si>
    <t>Private Sub btnClear_Click()</t>
  </si>
  <si>
    <t xml:space="preserve">    ' Reset the form fields</t>
  </si>
  <si>
    <t xml:space="preserve">    txtName.Text = ""</t>
  </si>
  <si>
    <t xml:space="preserve">    spnAge.Value = 0</t>
  </si>
  <si>
    <t xml:space="preserve">    cmbProduct.Value = ""</t>
  </si>
  <si>
    <t xml:space="preserve">    spnRating.Value = 0</t>
  </si>
  <si>
    <t xml:space="preserve">    txtComments.Text = ""</t>
  </si>
  <si>
    <t>Private Sub btnClose_Click()</t>
  </si>
  <si>
    <t xml:space="preserve">    ' Close the form</t>
  </si>
  <si>
    <t xml:space="preserve">    Unload Me</t>
  </si>
  <si>
    <t>Private Sub UserForm_Initialize()</t>
  </si>
  <si>
    <t xml:space="preserve">    ' Initialize the ComboBox with product options</t>
  </si>
  <si>
    <t xml:space="preserve">    cmbProduct.AddItem "Laptop"</t>
  </si>
  <si>
    <t xml:space="preserve">    cmbProduct.AddItem "Mobile Phone"</t>
  </si>
  <si>
    <t xml:space="preserve">    cmbProduct.AddItem "Tablet"</t>
  </si>
  <si>
    <t xml:space="preserve">    cmbProduct.AddItem "Smartwatch"</t>
  </si>
  <si>
    <t xml:space="preserve">    ' Set default values for SpinButtons</t>
  </si>
  <si>
    <t xml:space="preserve">    spnAge.Min = 18</t>
  </si>
  <si>
    <t xml:space="preserve">    spnAge.Max = 100</t>
  </si>
  <si>
    <t xml:space="preserve">    spnAge.SmallChange = 1</t>
  </si>
  <si>
    <t xml:space="preserve">    spnRating.Min = 1</t>
  </si>
  <si>
    <t xml:space="preserve">    spnRating.Max = 5</t>
  </si>
  <si>
    <t xml:space="preserve">    spnRating.SmallChange = 1</t>
  </si>
  <si>
    <t>```</t>
  </si>
  <si>
    <t xml:space="preserve"> Step 3: Workbook Events (Workbook_Open)</t>
  </si>
  <si>
    <t>To automatically display the form upon workbook opening, you can use the following code in `ThisWorkbook`:</t>
  </si>
  <si>
    <t>Private Sub Workbook_Open()</t>
  </si>
  <si>
    <t xml:space="preserve">    ' Automatically show the feedback form when the workbook is opened</t>
  </si>
  <si>
    <t xml:space="preserve">    FeedbackForm.Show</t>
  </si>
  <si>
    <t>Product Data</t>
  </si>
  <si>
    <t>Sales Data</t>
  </si>
  <si>
    <t>Note:</t>
  </si>
  <si>
    <t>Product ID</t>
  </si>
  <si>
    <t>Name</t>
  </si>
  <si>
    <t>Category</t>
  </si>
  <si>
    <t>Supplier</t>
  </si>
  <si>
    <t>Cost Price</t>
  </si>
  <si>
    <t>Selling Price</t>
  </si>
  <si>
    <t>Initial Stock</t>
  </si>
  <si>
    <t>Restock Threshold</t>
  </si>
  <si>
    <t>Date</t>
  </si>
  <si>
    <t>Quantity Sold</t>
  </si>
  <si>
    <t>Total Sale Amount</t>
  </si>
  <si>
    <t>Restock Threshhold</t>
  </si>
  <si>
    <t>A minimum stock level for each product, below which the product needs to be reordered.</t>
  </si>
  <si>
    <t>P001</t>
  </si>
  <si>
    <t>Wireless Mouse</t>
  </si>
  <si>
    <t>Electronics</t>
  </si>
  <si>
    <t>Supplier A</t>
  </si>
  <si>
    <t>P002</t>
  </si>
  <si>
    <t>USB-C Cable</t>
  </si>
  <si>
    <t>Accessories</t>
  </si>
  <si>
    <t>Supplier B</t>
  </si>
  <si>
    <t>P005</t>
  </si>
  <si>
    <t>P003</t>
  </si>
  <si>
    <t>Bluetooth Speaker</t>
  </si>
  <si>
    <t>P004</t>
  </si>
  <si>
    <t>Portable Charger</t>
  </si>
  <si>
    <t>Supplier C</t>
  </si>
  <si>
    <t>P010</t>
  </si>
  <si>
    <t>Gaming Headset</t>
  </si>
  <si>
    <t>Supplier D</t>
  </si>
  <si>
    <t>P008</t>
  </si>
  <si>
    <t>P006</t>
  </si>
  <si>
    <t>Laptop Stand</t>
  </si>
  <si>
    <t>Supplier E</t>
  </si>
  <si>
    <t>P015</t>
  </si>
  <si>
    <t>P007</t>
  </si>
  <si>
    <t>Mechanical Keyboard</t>
  </si>
  <si>
    <t>P013</t>
  </si>
  <si>
    <t>External Hard Drive</t>
  </si>
  <si>
    <t>Supplier F</t>
  </si>
  <si>
    <t>P020</t>
  </si>
  <si>
    <t>P009</t>
  </si>
  <si>
    <t>Wireless Earbuds</t>
  </si>
  <si>
    <t>P017</t>
  </si>
  <si>
    <t>Smartphone Case</t>
  </si>
  <si>
    <t>P011</t>
  </si>
  <si>
    <t>HDMI Cable</t>
  </si>
  <si>
    <t>P022</t>
  </si>
  <si>
    <t>P012</t>
  </si>
  <si>
    <t>USB Flash Drive</t>
  </si>
  <si>
    <t>P016</t>
  </si>
  <si>
    <t>Smartwatch</t>
  </si>
  <si>
    <t>P014</t>
  </si>
  <si>
    <t>Tablet Stand</t>
  </si>
  <si>
    <t>P025</t>
  </si>
  <si>
    <t>Noise Cancelling Headphones</t>
  </si>
  <si>
    <t>Fitness Tracker</t>
  </si>
  <si>
    <t>P024</t>
  </si>
  <si>
    <t>Screen Protector</t>
  </si>
  <si>
    <t>P018</t>
  </si>
  <si>
    <t>Power Bank</t>
  </si>
  <si>
    <t>P019</t>
  </si>
  <si>
    <t>Wireless Charger</t>
  </si>
  <si>
    <t>P023</t>
  </si>
  <si>
    <t>Digital Camera</t>
  </si>
  <si>
    <t>P021</t>
  </si>
  <si>
    <t>USB Hub</t>
  </si>
  <si>
    <t>Portable SSD</t>
  </si>
  <si>
    <t>Wireless Keyboard</t>
  </si>
  <si>
    <t>Laptop Cooling Pad</t>
  </si>
  <si>
    <t>Action Camera</t>
  </si>
  <si>
    <t>Q1 A</t>
  </si>
  <si>
    <t>Total 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</si>
  <si>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</si>
  <si>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</si>
  <si>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</si>
  <si>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</si>
  <si>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</si>
  <si>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</si>
  <si>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</si>
  <si>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</si>
  <si>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</si>
  <si>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</si>
  <si>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</si>
  <si>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</si>
  <si>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Date_ID</t>
  </si>
  <si>
    <t>(Part of Q1A)</t>
  </si>
  <si>
    <t>Closing Stock</t>
  </si>
  <si>
    <t>Q1 B (i)</t>
  </si>
  <si>
    <t>Row Labels</t>
  </si>
  <si>
    <t>Grand Total</t>
  </si>
  <si>
    <t>Sum of Total Sale Amount</t>
  </si>
  <si>
    <t>3 marks for the table</t>
  </si>
  <si>
    <t>2 marks for the chart</t>
  </si>
  <si>
    <t>Updated Product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</si>
</sst>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color theme="1"/>
      <name val="Aptos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0" fontId="0" fillId="0" borderId="0" xfId="1" applyNumberFormat="1" applyFont="1"/>
    <xf numFmtId="6" fontId="0" fillId="0" borderId="0" xfId="0" applyNumberFormat="1"/>
    <xf numFmtId="8" fontId="0" fillId="2" borderId="0" xfId="0" applyNumberFormat="1" applyFill="1"/>
    <xf numFmtId="0" fontId="0" fillId="0" borderId="1" xfId="0" applyBorder="1"/>
    <xf numFmtId="44" fontId="0" fillId="0" borderId="1" xfId="0" applyNumberFormat="1" applyBorder="1"/>
    <xf numFmtId="6" fontId="0" fillId="0" borderId="1" xfId="0" applyNumberFormat="1" applyBorder="1"/>
    <xf numFmtId="8" fontId="0" fillId="0" borderId="1" xfId="0" applyNumberFormat="1" applyBorder="1"/>
    <xf numFmtId="44" fontId="0" fillId="2" borderId="0" xfId="0" applyNumberFormat="1" applyFill="1"/>
    <xf numFmtId="0" fontId="3" fillId="0" borderId="1" xfId="0" applyFont="1" applyBorder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2" applyAlignment="1">
      <alignment horizontal="center"/>
    </xf>
    <xf numFmtId="0" fontId="6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Continuous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0" xfId="0" applyNumberFormat="1"/>
    <xf numFmtId="14" fontId="0" fillId="0" borderId="1" xfId="0" applyNumberFormat="1" applyBorder="1"/>
    <xf numFmtId="164" fontId="0" fillId="0" borderId="1" xfId="3" applyNumberFormat="1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Fill="1" applyBorder="1" applyAlignment="1">
      <alignment horizontal="center" vertical="center"/>
    </xf>
  </cellXfs>
  <cellStyles count="4">
    <cellStyle name="Currency" xfId="3" builtinId="4"/>
    <cellStyle name="Normal" xfId="0" builtinId="0"/>
    <cellStyle name="Normal_Sheet1" xfId="2" xr:uid="{CE7B6761-747C-40EF-84B3-CC142A32131F}"/>
    <cellStyle name="Percent" xfId="1" builtinId="5"/>
  </cellStyles>
  <dxfs count="2"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[Paper 2 Solution.xlsx]Q1 B Solution!PivotTable1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'Q1 B Solution'!$B$3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'Q1 B Solution'!$A$4:$A$29</c:f>
              <c:strCache>
                <c:ptCount val="25"/>
                <c:pt idx="0">
                  <c:v>P001</c:v>
                </c:pt>
                <c:pt idx="1">
                  <c:v>P002</c:v>
                </c:pt>
                <c:pt idx="2">
                  <c:v>P003</c:v>
                </c:pt>
                <c:pt idx="3">
                  <c:v>P004</c:v>
                </c:pt>
                <c:pt idx="4">
                  <c:v>P005</c:v>
                </c:pt>
                <c:pt idx="5">
                  <c:v>P006</c:v>
                </c:pt>
                <c:pt idx="6">
                  <c:v>P007</c:v>
                </c:pt>
                <c:pt idx="7">
                  <c:v>P008</c:v>
                </c:pt>
                <c:pt idx="8">
                  <c:v>P009</c:v>
                </c:pt>
                <c:pt idx="9">
                  <c:v>P010</c:v>
                </c:pt>
                <c:pt idx="10">
                  <c:v>P011</c:v>
                </c:pt>
                <c:pt idx="11">
                  <c:v>P012</c:v>
                </c:pt>
                <c:pt idx="12">
                  <c:v>P013</c:v>
                </c:pt>
                <c:pt idx="13">
                  <c:v>P014</c:v>
                </c:pt>
                <c:pt idx="14">
                  <c:v>P015</c:v>
                </c:pt>
                <c:pt idx="15">
                  <c:v>P016</c:v>
                </c:pt>
                <c:pt idx="16">
                  <c:v>P017</c:v>
                </c:pt>
                <c:pt idx="17">
                  <c:v>P018</c:v>
                </c:pt>
                <c:pt idx="18">
                  <c:v>P019</c:v>
                </c:pt>
                <c:pt idx="19">
                  <c:v>P020</c:v>
                </c:pt>
                <c:pt idx="20">
                  <c:v>P021</c:v>
                </c:pt>
                <c:pt idx="21">
                  <c:v>P022</c:v>
                </c:pt>
                <c:pt idx="22">
                  <c:v>P023</c:v>
                </c:pt>
                <c:pt idx="23">
                  <c:v>P024</c:v>
                </c:pt>
                <c:pt idx="24">
                  <c:v>P025</c:v>
                </c:pt>
              </c:strCache>
            </c:strRef>
          </c:cat>
          <c:val>
            <c:numRef>
              <c:f>'Q1 B Solution'!$B$4:$B$29</c:f>
              <c:numCache>
                <c:formatCode>General</c:formatCode>
                <c:ptCount val="25"/>
                <c:pt idx="0">
                  <c:v>8000</c:v>
                </c:pt>
                <c:pt idx="1">
                  <c:v>6000</c:v>
                </c:pt>
                <c:pt idx="2">
                  <c:v>19500</c:v>
                </c:pt>
                <c:pt idx="3">
                  <c:v>19800</c:v>
                </c:pt>
                <c:pt idx="4">
                  <c:v>35000</c:v>
                </c:pt>
                <c:pt idx="5">
                  <c:v>18400</c:v>
                </c:pt>
                <c:pt idx="6">
                  <c:v>45500</c:v>
                </c:pt>
                <c:pt idx="7">
                  <c:v>60500</c:v>
                </c:pt>
                <c:pt idx="8">
                  <c:v>48000</c:v>
                </c:pt>
                <c:pt idx="9">
                  <c:v>9000</c:v>
                </c:pt>
                <c:pt idx="10">
                  <c:v>9300</c:v>
                </c:pt>
                <c:pt idx="11">
                  <c:v>13600</c:v>
                </c:pt>
                <c:pt idx="12">
                  <c:v>64000</c:v>
                </c:pt>
                <c:pt idx="13">
                  <c:v>18000</c:v>
                </c:pt>
                <c:pt idx="14">
                  <c:v>20000</c:v>
                </c:pt>
                <c:pt idx="15">
                  <c:v>50400</c:v>
                </c:pt>
                <c:pt idx="16">
                  <c:v>17250</c:v>
                </c:pt>
                <c:pt idx="17">
                  <c:v>45600</c:v>
                </c:pt>
                <c:pt idx="18">
                  <c:v>27200</c:v>
                </c:pt>
                <c:pt idx="19">
                  <c:v>60000</c:v>
                </c:pt>
                <c:pt idx="20">
                  <c:v>21000</c:v>
                </c:pt>
                <c:pt idx="21">
                  <c:v>91000</c:v>
                </c:pt>
                <c:pt idx="22">
                  <c:v>40000</c:v>
                </c:pt>
                <c:pt idx="23">
                  <c:v>27000</c:v>
                </c:pt>
                <c:pt idx="24">
                  <c:v>72000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F-4CB5-A93E-5C713EF54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0640784"/>
        <c:axId val="550649784"/>
      </c:barChart>
      <c:catAx>
        <c:axId val="550640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649784"/>
        <c:crosses val="autoZero"/>
        <c:auto val="1"/>
        <c:lblAlgn val="ctr"/>
        <c:lblOffset val="100"/>
        <c:noMultiLvlLbl val="0"/>
      </c:catAx>
      <c:valAx>
        <c:axId val="550649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64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Weight</a:t>
            </a:r>
            <a:r>
              <a:rPr lang="en-US" b="1" baseline="0">
                <a:solidFill>
                  <a:sysClr val="windowText" lastClr="000000"/>
                </a:solidFill>
              </a:rPr>
              <a:t> Fluctuation over 4 Weeks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'2C Solution'!$C$5</c:f>
              <c:strCache>
                <c:ptCount val="1"/>
                <c:pt idx="0">
                  <c:v>Pounds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'2C Solution'!$B$6:$B$33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'2C Solution'!$C$6:$C$33</c:f>
              <c:numCache>
                <c:formatCode>General</c:formatCode>
                <c:ptCount val="28"/>
                <c:pt idx="0">
                  <c:v>168</c:v>
                </c:pt>
                <c:pt idx="1">
                  <c:v>167</c:v>
                </c:pt>
                <c:pt idx="2">
                  <c:v>168</c:v>
                </c:pt>
                <c:pt idx="3">
                  <c:v>168</c:v>
                </c:pt>
                <c:pt idx="4">
                  <c:v>165</c:v>
                </c:pt>
                <c:pt idx="5">
                  <c:v>167</c:v>
                </c:pt>
                <c:pt idx="6">
                  <c:v>165</c:v>
                </c:pt>
                <c:pt idx="7">
                  <c:v>166</c:v>
                </c:pt>
                <c:pt idx="8">
                  <c:v>164</c:v>
                </c:pt>
                <c:pt idx="9">
                  <c:v>165</c:v>
                </c:pt>
                <c:pt idx="10">
                  <c:v>164</c:v>
                </c:pt>
                <c:pt idx="11">
                  <c:v>167</c:v>
                </c:pt>
                <c:pt idx="12">
                  <c:v>166</c:v>
                </c:pt>
                <c:pt idx="13">
                  <c:v>167</c:v>
                </c:pt>
                <c:pt idx="14">
                  <c:v>162</c:v>
                </c:pt>
                <c:pt idx="15">
                  <c:v>164</c:v>
                </c:pt>
                <c:pt idx="16">
                  <c:v>164</c:v>
                </c:pt>
                <c:pt idx="17">
                  <c:v>165</c:v>
                </c:pt>
                <c:pt idx="18">
                  <c:v>163</c:v>
                </c:pt>
                <c:pt idx="19">
                  <c:v>163</c:v>
                </c:pt>
                <c:pt idx="20">
                  <c:v>165</c:v>
                </c:pt>
                <c:pt idx="21">
                  <c:v>165</c:v>
                </c:pt>
                <c:pt idx="22">
                  <c:v>165</c:v>
                </c:pt>
                <c:pt idx="23">
                  <c:v>166</c:v>
                </c:pt>
                <c:pt idx="24">
                  <c:v>164</c:v>
                </c:pt>
                <c:pt idx="25">
                  <c:v>164</c:v>
                </c:pt>
                <c:pt idx="26">
                  <c:v>165</c:v>
                </c:pt>
                <c:pt idx="27">
                  <c:v>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7A-4A56-B6D6-A674A48BE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473247"/>
        <c:axId val="1963464095"/>
      </c:scatterChart>
      <c:valAx>
        <c:axId val="1963473247"/>
        <c:scaling>
          <c:orientation val="minMax"/>
          <c:max val="28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>
              <a:softEdge rad="25400"/>
            </a:effectLst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>
            <a:softEdge rad="6350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464095"/>
        <c:crosses val="autoZero"/>
        <c:crossBetween val="midCat"/>
        <c:majorUnit val="2"/>
      </c:valAx>
      <c:valAx>
        <c:axId val="196346409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473247"/>
        <c:crosses val="autoZero"/>
        <c:crossBetween val="midCat"/>
      </c:valAx>
      <c:spPr>
        <a:solidFill>
          <a:schemeClr val="bg1"/>
        </a:solidFill>
        <a:ln>
          <a:solidFill>
            <a:schemeClr val="accent2"/>
          </a:solidFill>
          <a:prstDash val="sysDot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368300</xdr:colOff>
      <xdr:row>2</xdr:row>
      <xdr:rowOff>22225</xdr:rowOff>
    </xdr:from>
    <xdr:to>
      <xdr:col>10</xdr:col>
      <xdr:colOff>63500</xdr:colOff>
      <xdr:row>17</xdr:row>
      <xdr:rowOff>3175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0C1E66-153B-6974-DF09-E969B28E9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3</xdr:row>
      <xdr:rowOff>0</xdr:rowOff>
    </xdr:from>
    <xdr:to>
      <xdr:col>15</xdr:col>
      <xdr:colOff>419100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A28348-2F95-48DC-A219-989990C4B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dhi Somani" refreshedDate="45582.979294907411" createdVersion="8" refreshedVersion="8" minRefreshableVersion="3" recordCount="104" xr:uid="{7221016E-29A8-4353-B99A-7278B10A212F}">
  <cacheSource type="worksheet">
    <worksheetSource ref="L2:O106" sheet="Data Q1"/>
  </cacheSource>
  <cacheFields count="4">
    <cacheField name="Date" numFmtId="14">
      <sharedItems containsSemiMixedTypes="0" containsNonDate="0" containsDate="1" containsString="0" minDate="2024-01-01T00:00:00" maxDate="2024-12-30T00:00:00"/>
    </cacheField>
    <cacheField name="Product ID" numFmtId="0">
      <sharedItems count="25">
        <s v="P001"/>
        <s v="P005"/>
        <s v="P002"/>
        <s v="P010"/>
        <s v="P008"/>
        <s v="P015"/>
        <s v="P013"/>
        <s v="P020"/>
        <s v="P017"/>
        <s v="P011"/>
        <s v="P022"/>
        <s v="P016"/>
        <s v="P006"/>
        <s v="P025"/>
        <s v="P003"/>
        <s v="P024"/>
        <s v="P018"/>
        <s v="P007"/>
        <s v="P023"/>
        <s v="P019"/>
        <s v="P021"/>
        <s v="P014"/>
        <s v="P004"/>
        <s v="P012"/>
        <s v="P009"/>
      </sharedItems>
    </cacheField>
    <cacheField name="Quantity Sold" numFmtId="0">
      <sharedItems containsSemiMixedTypes="0" containsString="0" containsNumber="1" containsInteger="1" minValue="1" maxValue="30"/>
    </cacheField>
    <cacheField name="Total Sale Amount" numFmtId="0">
      <sharedItems containsSemiMixedTypes="0" containsString="0" containsNumber="1" containsInteger="1" minValue="1200" maxValue="2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d v="2024-01-01T00:00:00"/>
    <x v="0"/>
    <n v="5"/>
    <n v="2000"/>
  </r>
  <r>
    <d v="2024-01-02T00:00:00"/>
    <x v="1"/>
    <n v="3"/>
    <n v="7500"/>
  </r>
  <r>
    <d v="2024-01-03T00:00:00"/>
    <x v="2"/>
    <n v="15"/>
    <n v="1500"/>
  </r>
  <r>
    <d v="2024-01-05T00:00:00"/>
    <x v="3"/>
    <n v="10"/>
    <n v="2500"/>
  </r>
  <r>
    <d v="2024-01-07T00:00:00"/>
    <x v="4"/>
    <n v="2"/>
    <n v="11000"/>
  </r>
  <r>
    <d v="2024-01-10T00:00:00"/>
    <x v="5"/>
    <n v="1"/>
    <n v="5000"/>
  </r>
  <r>
    <d v="2024-01-12T00:00:00"/>
    <x v="6"/>
    <n v="4"/>
    <n v="16000"/>
  </r>
  <r>
    <d v="2024-01-15T00:00:00"/>
    <x v="7"/>
    <n v="1"/>
    <n v="10000"/>
  </r>
  <r>
    <d v="2024-01-18T00:00:00"/>
    <x v="8"/>
    <n v="20"/>
    <n v="3000"/>
  </r>
  <r>
    <d v="2024-01-20T00:00:00"/>
    <x v="9"/>
    <n v="7"/>
    <n v="2100"/>
  </r>
  <r>
    <d v="2024-01-23T00:00:00"/>
    <x v="10"/>
    <n v="3"/>
    <n v="19500"/>
  </r>
  <r>
    <d v="2024-01-25T00:00:00"/>
    <x v="11"/>
    <n v="5"/>
    <n v="14000"/>
  </r>
  <r>
    <d v="2024-01-28T00:00:00"/>
    <x v="12"/>
    <n v="8"/>
    <n v="6400"/>
  </r>
  <r>
    <d v="2024-01-30T00:00:00"/>
    <x v="13"/>
    <n v="1"/>
    <n v="8000"/>
  </r>
  <r>
    <d v="2024-02-01T00:00:00"/>
    <x v="14"/>
    <n v="2"/>
    <n v="3000"/>
  </r>
  <r>
    <d v="2024-02-03T00:00:00"/>
    <x v="15"/>
    <n v="4"/>
    <n v="6000"/>
  </r>
  <r>
    <d v="2024-02-05T00:00:00"/>
    <x v="16"/>
    <n v="10"/>
    <n v="12000"/>
  </r>
  <r>
    <d v="2024-02-07T00:00:00"/>
    <x v="17"/>
    <n v="3"/>
    <n v="10500"/>
  </r>
  <r>
    <d v="2024-02-10T00:00:00"/>
    <x v="18"/>
    <n v="5"/>
    <n v="10000"/>
  </r>
  <r>
    <d v="2024-02-13T00:00:00"/>
    <x v="19"/>
    <n v="4"/>
    <n v="6400"/>
  </r>
  <r>
    <d v="2024-02-16T00:00:00"/>
    <x v="20"/>
    <n v="6"/>
    <n v="3600"/>
  </r>
  <r>
    <d v="2024-02-20T00:00:00"/>
    <x v="21"/>
    <n v="3"/>
    <n v="2700"/>
  </r>
  <r>
    <d v="2024-02-23T00:00:00"/>
    <x v="22"/>
    <n v="5"/>
    <n v="3000"/>
  </r>
  <r>
    <d v="2024-02-27T00:00:00"/>
    <x v="23"/>
    <n v="10"/>
    <n v="4000"/>
  </r>
  <r>
    <d v="2024-03-01T00:00:00"/>
    <x v="2"/>
    <n v="15"/>
    <n v="1500"/>
  </r>
  <r>
    <d v="2024-03-04T00:00:00"/>
    <x v="24"/>
    <n v="8"/>
    <n v="16000"/>
  </r>
  <r>
    <d v="2024-03-08T00:00:00"/>
    <x v="13"/>
    <n v="2"/>
    <n v="16000"/>
  </r>
  <r>
    <d v="2024-03-12T00:00:00"/>
    <x v="8"/>
    <n v="20"/>
    <n v="3000"/>
  </r>
  <r>
    <d v="2024-03-15T00:00:00"/>
    <x v="16"/>
    <n v="8"/>
    <n v="9600"/>
  </r>
  <r>
    <d v="2024-03-18T00:00:00"/>
    <x v="6"/>
    <n v="2"/>
    <n v="8000"/>
  </r>
  <r>
    <d v="2024-03-21T00:00:00"/>
    <x v="14"/>
    <n v="4"/>
    <n v="6000"/>
  </r>
  <r>
    <d v="2024-03-25T00:00:00"/>
    <x v="9"/>
    <n v="6"/>
    <n v="1800"/>
  </r>
  <r>
    <d v="2024-03-28T00:00:00"/>
    <x v="10"/>
    <n v="2"/>
    <n v="13000"/>
  </r>
  <r>
    <d v="2024-04-02T00:00:00"/>
    <x v="1"/>
    <n v="3"/>
    <n v="7500"/>
  </r>
  <r>
    <d v="2024-04-05T00:00:00"/>
    <x v="15"/>
    <n v="5"/>
    <n v="7500"/>
  </r>
  <r>
    <d v="2024-04-09T00:00:00"/>
    <x v="5"/>
    <n v="2"/>
    <n v="10000"/>
  </r>
  <r>
    <d v="2024-04-12T00:00:00"/>
    <x v="19"/>
    <n v="6"/>
    <n v="9600"/>
  </r>
  <r>
    <d v="2024-04-16T00:00:00"/>
    <x v="7"/>
    <n v="1"/>
    <n v="10000"/>
  </r>
  <r>
    <d v="2024-04-19T00:00:00"/>
    <x v="18"/>
    <n v="4"/>
    <n v="8000"/>
  </r>
  <r>
    <d v="2024-04-23T00:00:00"/>
    <x v="22"/>
    <n v="7"/>
    <n v="4200"/>
  </r>
  <r>
    <d v="2024-04-26T00:00:00"/>
    <x v="20"/>
    <n v="10"/>
    <n v="6000"/>
  </r>
  <r>
    <d v="2024-04-30T00:00:00"/>
    <x v="17"/>
    <n v="3"/>
    <n v="10500"/>
  </r>
  <r>
    <d v="2024-05-02T00:00:00"/>
    <x v="2"/>
    <n v="18"/>
    <n v="1800"/>
  </r>
  <r>
    <d v="2024-05-05T00:00:00"/>
    <x v="23"/>
    <n v="7"/>
    <n v="2800"/>
  </r>
  <r>
    <d v="2024-05-08T00:00:00"/>
    <x v="6"/>
    <n v="4"/>
    <n v="16000"/>
  </r>
  <r>
    <d v="2024-05-12T00:00:00"/>
    <x v="4"/>
    <n v="2"/>
    <n v="11000"/>
  </r>
  <r>
    <d v="2024-05-16T00:00:00"/>
    <x v="16"/>
    <n v="6"/>
    <n v="7200"/>
  </r>
  <r>
    <d v="2024-05-19T00:00:00"/>
    <x v="8"/>
    <n v="30"/>
    <n v="4500"/>
  </r>
  <r>
    <d v="2024-05-23T00:00:00"/>
    <x v="13"/>
    <n v="1"/>
    <n v="8000"/>
  </r>
  <r>
    <d v="2024-05-27T00:00:00"/>
    <x v="11"/>
    <n v="4"/>
    <n v="11200"/>
  </r>
  <r>
    <d v="2024-06-01T00:00:00"/>
    <x v="0"/>
    <n v="8"/>
    <n v="3200"/>
  </r>
  <r>
    <d v="2024-06-04T00:00:00"/>
    <x v="12"/>
    <n v="5"/>
    <n v="4000"/>
  </r>
  <r>
    <d v="2024-06-07T00:00:00"/>
    <x v="10"/>
    <n v="3"/>
    <n v="19500"/>
  </r>
  <r>
    <d v="2024-06-11T00:00:00"/>
    <x v="3"/>
    <n v="12"/>
    <n v="3000"/>
  </r>
  <r>
    <d v="2024-06-15T00:00:00"/>
    <x v="9"/>
    <n v="10"/>
    <n v="3000"/>
  </r>
  <r>
    <d v="2024-06-19T00:00:00"/>
    <x v="15"/>
    <n v="6"/>
    <n v="9000"/>
  </r>
  <r>
    <d v="2024-06-23T00:00:00"/>
    <x v="18"/>
    <n v="4"/>
    <n v="8000"/>
  </r>
  <r>
    <d v="2024-06-27T00:00:00"/>
    <x v="22"/>
    <n v="8"/>
    <n v="4800"/>
  </r>
  <r>
    <d v="2024-07-01T00:00:00"/>
    <x v="24"/>
    <n v="10"/>
    <n v="20000"/>
  </r>
  <r>
    <d v="2024-07-05T00:00:00"/>
    <x v="17"/>
    <n v="2"/>
    <n v="7000"/>
  </r>
  <r>
    <d v="2024-07-09T00:00:00"/>
    <x v="20"/>
    <n v="6"/>
    <n v="3600"/>
  </r>
  <r>
    <d v="2024-07-13T00:00:00"/>
    <x v="7"/>
    <n v="2"/>
    <n v="20000"/>
  </r>
  <r>
    <d v="2024-07-17T00:00:00"/>
    <x v="6"/>
    <n v="1"/>
    <n v="4000"/>
  </r>
  <r>
    <d v="2024-07-21T00:00:00"/>
    <x v="16"/>
    <n v="7"/>
    <n v="8400"/>
  </r>
  <r>
    <d v="2024-07-25T00:00:00"/>
    <x v="13"/>
    <n v="2"/>
    <n v="16000"/>
  </r>
  <r>
    <d v="2024-07-29T00:00:00"/>
    <x v="1"/>
    <n v="4"/>
    <n v="10000"/>
  </r>
  <r>
    <d v="2024-08-02T00:00:00"/>
    <x v="11"/>
    <n v="5"/>
    <n v="14000"/>
  </r>
  <r>
    <d v="2024-08-06T00:00:00"/>
    <x v="21"/>
    <n v="6"/>
    <n v="5400"/>
  </r>
  <r>
    <d v="2024-08-10T00:00:00"/>
    <x v="2"/>
    <n v="12"/>
    <n v="1200"/>
  </r>
  <r>
    <d v="2024-08-14T00:00:00"/>
    <x v="19"/>
    <n v="3"/>
    <n v="4800"/>
  </r>
  <r>
    <d v="2024-08-18T00:00:00"/>
    <x v="14"/>
    <n v="4"/>
    <n v="6000"/>
  </r>
  <r>
    <d v="2024-08-22T00:00:00"/>
    <x v="4"/>
    <n v="3"/>
    <n v="16500"/>
  </r>
  <r>
    <d v="2024-08-26T00:00:00"/>
    <x v="9"/>
    <n v="8"/>
    <n v="2400"/>
  </r>
  <r>
    <d v="2024-09-01T00:00:00"/>
    <x v="8"/>
    <n v="25"/>
    <n v="3750"/>
  </r>
  <r>
    <d v="2024-09-05T00:00:00"/>
    <x v="23"/>
    <n v="8"/>
    <n v="3200"/>
  </r>
  <r>
    <d v="2024-09-09T00:00:00"/>
    <x v="10"/>
    <n v="4"/>
    <n v="26000"/>
  </r>
  <r>
    <d v="2024-09-13T00:00:00"/>
    <x v="22"/>
    <n v="5"/>
    <n v="3000"/>
  </r>
  <r>
    <d v="2024-09-17T00:00:00"/>
    <x v="15"/>
    <n v="3"/>
    <n v="4500"/>
  </r>
  <r>
    <d v="2024-09-21T00:00:00"/>
    <x v="0"/>
    <n v="7"/>
    <n v="2800"/>
  </r>
  <r>
    <d v="2024-09-25T00:00:00"/>
    <x v="7"/>
    <n v="2"/>
    <n v="20000"/>
  </r>
  <r>
    <d v="2024-09-29T00:00:00"/>
    <x v="21"/>
    <n v="5"/>
    <n v="4500"/>
  </r>
  <r>
    <d v="2024-10-03T00:00:00"/>
    <x v="1"/>
    <n v="4"/>
    <n v="10000"/>
  </r>
  <r>
    <d v="2024-10-07T00:00:00"/>
    <x v="12"/>
    <n v="6"/>
    <n v="4800"/>
  </r>
  <r>
    <d v="2024-10-11T00:00:00"/>
    <x v="3"/>
    <n v="14"/>
    <n v="3500"/>
  </r>
  <r>
    <d v="2024-10-15T00:00:00"/>
    <x v="6"/>
    <n v="3"/>
    <n v="12000"/>
  </r>
  <r>
    <d v="2024-10-19T00:00:00"/>
    <x v="5"/>
    <n v="1"/>
    <n v="5000"/>
  </r>
  <r>
    <d v="2024-10-23T00:00:00"/>
    <x v="18"/>
    <n v="7"/>
    <n v="14000"/>
  </r>
  <r>
    <d v="2024-10-27T00:00:00"/>
    <x v="20"/>
    <n v="8"/>
    <n v="4800"/>
  </r>
  <r>
    <d v="2024-10-31T00:00:00"/>
    <x v="17"/>
    <n v="5"/>
    <n v="17500"/>
  </r>
  <r>
    <d v="2024-11-03T00:00:00"/>
    <x v="14"/>
    <n v="3"/>
    <n v="4500"/>
  </r>
  <r>
    <d v="2024-11-07T00:00:00"/>
    <x v="4"/>
    <n v="4"/>
    <n v="22000"/>
  </r>
  <r>
    <d v="2024-11-11T00:00:00"/>
    <x v="13"/>
    <n v="3"/>
    <n v="24000"/>
  </r>
  <r>
    <d v="2024-11-15T00:00:00"/>
    <x v="11"/>
    <n v="4"/>
    <n v="11200"/>
  </r>
  <r>
    <d v="2024-11-19T00:00:00"/>
    <x v="24"/>
    <n v="6"/>
    <n v="12000"/>
  </r>
  <r>
    <d v="2024-11-23T00:00:00"/>
    <x v="8"/>
    <n v="20"/>
    <n v="3000"/>
  </r>
  <r>
    <d v="2024-11-27T00:00:00"/>
    <x v="19"/>
    <n v="4"/>
    <n v="6400"/>
  </r>
  <r>
    <d v="2024-12-01T00:00:00"/>
    <x v="23"/>
    <n v="9"/>
    <n v="3600"/>
  </r>
  <r>
    <d v="2024-12-05T00:00:00"/>
    <x v="16"/>
    <n v="7"/>
    <n v="8400"/>
  </r>
  <r>
    <d v="2024-12-09T00:00:00"/>
    <x v="6"/>
    <n v="2"/>
    <n v="8000"/>
  </r>
  <r>
    <d v="2024-12-13T00:00:00"/>
    <x v="20"/>
    <n v="5"/>
    <n v="3000"/>
  </r>
  <r>
    <d v="2024-12-17T00:00:00"/>
    <x v="12"/>
    <n v="4"/>
    <n v="3200"/>
  </r>
  <r>
    <d v="2024-12-21T00:00:00"/>
    <x v="21"/>
    <n v="6"/>
    <n v="5400"/>
  </r>
  <r>
    <d v="2024-12-25T00:00:00"/>
    <x v="10"/>
    <n v="2"/>
    <n v="13000"/>
  </r>
  <r>
    <d v="2024-12-29T00:00:00"/>
    <x v="22"/>
    <n v="8"/>
    <n v="4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2F0DF9-B9A3-49AD-ACB4-1834E2AF526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29" firstHeaderRow="1" firstDataRow="1" firstDataCol="1"/>
  <pivotFields count="4">
    <pivotField numFmtId="14" showAll="0"/>
    <pivotField axis="axisRow" showAll="0">
      <items count="26">
        <item x="0"/>
        <item x="2"/>
        <item x="14"/>
        <item x="22"/>
        <item x="1"/>
        <item x="12"/>
        <item x="17"/>
        <item x="4"/>
        <item x="24"/>
        <item x="3"/>
        <item x="9"/>
        <item x="23"/>
        <item x="6"/>
        <item x="21"/>
        <item x="5"/>
        <item x="11"/>
        <item x="8"/>
        <item x="16"/>
        <item x="19"/>
        <item x="7"/>
        <item x="20"/>
        <item x="10"/>
        <item x="18"/>
        <item x="15"/>
        <item x="13"/>
        <item t="default"/>
      </items>
    </pivotField>
    <pivotField showAll="0"/>
    <pivotField dataField="1"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um of Total Sale Amount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114A-497D-420F-AE79-20A6A563F445}">
  <dimension ref="A1:V106"/>
  <sheetViews>
    <sheetView tabSelected="1" workbookViewId="0">
      <selection activeCell="K3" sqref="K3"/>
    </sheetView>
  </sheetViews>
  <sheetFormatPr defaultRowHeight="14.5" x14ac:dyDescent="0.35"/>
  <cols>
    <col min="1" max="1" width="9.54296875" bestFit="1" customWidth="1"/>
    <col min="2" max="2" width="25.26953125" bestFit="1" customWidth="1"/>
    <col min="3" max="3" width="10.7265625" bestFit="1" customWidth="1"/>
    <col min="4" max="4" width="9" bestFit="1" customWidth="1"/>
    <col min="5" max="5" width="9.26953125" bestFit="1" customWidth="1"/>
    <col min="6" max="6" width="11.1796875" bestFit="1" customWidth="1"/>
    <col min="7" max="7" width="10.81640625" bestFit="1" customWidth="1"/>
    <col min="8" max="8" width="16.26953125" bestFit="1" customWidth="1"/>
    <col min="9" max="9" width="16.26953125" customWidth="1"/>
    <col min="12" max="12" width="10.08984375" bestFit="1" customWidth="1"/>
    <col min="13" max="13" width="9.54296875" bestFit="1" customWidth="1"/>
    <col min="14" max="14" width="12.08984375" bestFit="1" customWidth="1"/>
    <col min="15" max="15" width="15.90625" bestFit="1" customWidth="1"/>
    <col min="17" max="17" width="16.7265625" bestFit="1" customWidth="1"/>
    <col min="18" max="18" width="15" customWidth="1"/>
    <col min="19" max="19" width="12.08984375" bestFit="1" customWidth="1"/>
    <col min="22" max="22" width="12.08984375" bestFit="1" customWidth="1"/>
  </cols>
  <sheetData>
    <row r="1" spans="1:22" x14ac:dyDescent="0.35">
      <c r="A1" s="25" t="s">
        <v>120</v>
      </c>
      <c r="B1" s="25"/>
      <c r="C1" s="25"/>
      <c r="D1" s="25"/>
      <c r="E1" s="25"/>
      <c r="F1" s="25"/>
      <c r="G1" s="25"/>
      <c r="H1" s="25"/>
      <c r="I1" s="17" t="s">
        <v>211</v>
      </c>
      <c r="K1" t="s">
        <v>209</v>
      </c>
      <c r="L1" s="25" t="s">
        <v>121</v>
      </c>
      <c r="M1" s="25"/>
      <c r="N1" s="25"/>
      <c r="O1" s="25"/>
      <c r="Q1" t="s">
        <v>122</v>
      </c>
    </row>
    <row r="2" spans="1:22" x14ac:dyDescent="0.35">
      <c r="A2" s="18" t="s">
        <v>123</v>
      </c>
      <c r="B2" s="18" t="s">
        <v>124</v>
      </c>
      <c r="C2" s="18" t="s">
        <v>125</v>
      </c>
      <c r="D2" s="18" t="s">
        <v>126</v>
      </c>
      <c r="E2" s="18" t="s">
        <v>127</v>
      </c>
      <c r="F2" s="18" t="s">
        <v>128</v>
      </c>
      <c r="G2" s="18" t="s">
        <v>129</v>
      </c>
      <c r="H2" s="18" t="s">
        <v>130</v>
      </c>
      <c r="I2" s="18" t="s">
        <v>210</v>
      </c>
      <c r="K2" s="18" t="s">
        <v>208</v>
      </c>
      <c r="L2" s="18" t="s">
        <v>131</v>
      </c>
      <c r="M2" s="18" t="s">
        <v>123</v>
      </c>
      <c r="N2" s="18" t="s">
        <v>132</v>
      </c>
      <c r="O2" s="18" t="s">
        <v>133</v>
      </c>
      <c r="Q2" t="s">
        <v>134</v>
      </c>
      <c r="R2" t="s">
        <v>135</v>
      </c>
    </row>
    <row r="3" spans="1:22" x14ac:dyDescent="0.35">
      <c r="A3" s="19" t="s">
        <v>136</v>
      </c>
      <c r="B3" s="19" t="s">
        <v>137</v>
      </c>
      <c r="C3" s="19" t="s">
        <v>138</v>
      </c>
      <c r="D3" s="19" t="s">
        <v>139</v>
      </c>
      <c r="E3" s="19">
        <v>200</v>
      </c>
      <c r="F3" s="19">
        <v>400</v>
      </c>
      <c r="G3" s="19">
        <v>50</v>
      </c>
      <c r="H3" s="19">
        <v>10</v>
      </c>
      <c r="I3" s="19">
        <f>G3-SUMIF($M$3:$M$106,A3,$N$3:$N$106)</f>
        <v>30</v>
      </c>
      <c r="K3" s="4">
        <f>MONTH(L3)</f>
        <v>1</v>
      </c>
      <c r="L3" s="21">
        <v>45292</v>
      </c>
      <c r="M3" s="19" t="s">
        <v>136</v>
      </c>
      <c r="N3" s="19">
        <v>5</v>
      </c>
      <c r="O3" s="19">
        <v>2000</v>
      </c>
    </row>
    <row r="4" spans="1:22" x14ac:dyDescent="0.35">
      <c r="A4" s="19" t="s">
        <v>140</v>
      </c>
      <c r="B4" s="19" t="s">
        <v>141</v>
      </c>
      <c r="C4" s="19" t="s">
        <v>142</v>
      </c>
      <c r="D4" s="19" t="s">
        <v>143</v>
      </c>
      <c r="E4" s="19">
        <v>50</v>
      </c>
      <c r="F4" s="19">
        <v>100</v>
      </c>
      <c r="G4" s="19">
        <v>200</v>
      </c>
      <c r="H4" s="19">
        <v>50</v>
      </c>
      <c r="I4" s="19">
        <f t="shared" ref="I4:I27" si="0">G4-SUMIF($M$3:$M$106,A4,$N$3:$N$106)</f>
        <v>140</v>
      </c>
      <c r="K4" s="4">
        <f t="shared" ref="K4:K67" si="1">MONTH(L4)</f>
        <v>1</v>
      </c>
      <c r="L4" s="21">
        <v>45293</v>
      </c>
      <c r="M4" s="19" t="s">
        <v>144</v>
      </c>
      <c r="N4" s="19">
        <v>3</v>
      </c>
      <c r="O4" s="19">
        <v>7500</v>
      </c>
    </row>
    <row r="5" spans="1:22" x14ac:dyDescent="0.35">
      <c r="A5" s="19" t="s">
        <v>145</v>
      </c>
      <c r="B5" s="19" t="s">
        <v>146</v>
      </c>
      <c r="C5" s="19" t="s">
        <v>138</v>
      </c>
      <c r="D5" s="19" t="s">
        <v>139</v>
      </c>
      <c r="E5" s="19">
        <v>800</v>
      </c>
      <c r="F5" s="19">
        <v>1500</v>
      </c>
      <c r="G5" s="19">
        <v>30</v>
      </c>
      <c r="H5" s="19">
        <v>5</v>
      </c>
      <c r="I5" s="19">
        <f t="shared" si="0"/>
        <v>17</v>
      </c>
      <c r="K5" s="4">
        <f t="shared" si="1"/>
        <v>1</v>
      </c>
      <c r="L5" s="21">
        <v>45294</v>
      </c>
      <c r="M5" s="19" t="s">
        <v>140</v>
      </c>
      <c r="N5" s="19">
        <v>15</v>
      </c>
      <c r="O5" s="19">
        <v>1500</v>
      </c>
      <c r="V5" s="20"/>
    </row>
    <row r="6" spans="1:22" x14ac:dyDescent="0.35">
      <c r="A6" s="19" t="s">
        <v>147</v>
      </c>
      <c r="B6" s="19" t="s">
        <v>148</v>
      </c>
      <c r="C6" s="19" t="s">
        <v>142</v>
      </c>
      <c r="D6" s="19" t="s">
        <v>149</v>
      </c>
      <c r="E6" s="19">
        <v>300</v>
      </c>
      <c r="F6" s="19">
        <v>600</v>
      </c>
      <c r="G6" s="19">
        <v>100</v>
      </c>
      <c r="H6" s="19">
        <v>20</v>
      </c>
      <c r="I6" s="19">
        <f t="shared" si="0"/>
        <v>67</v>
      </c>
      <c r="K6" s="4">
        <f t="shared" si="1"/>
        <v>1</v>
      </c>
      <c r="L6" s="21">
        <v>45296</v>
      </c>
      <c r="M6" s="19" t="s">
        <v>150</v>
      </c>
      <c r="N6" s="19">
        <v>10</v>
      </c>
      <c r="O6" s="19">
        <v>2500</v>
      </c>
      <c r="Q6" t="s">
        <v>194</v>
      </c>
      <c r="V6" s="20"/>
    </row>
    <row r="7" spans="1:22" x14ac:dyDescent="0.35">
      <c r="A7" s="19" t="s">
        <v>144</v>
      </c>
      <c r="B7" s="19" t="s">
        <v>151</v>
      </c>
      <c r="C7" s="19" t="s">
        <v>138</v>
      </c>
      <c r="D7" s="19" t="s">
        <v>152</v>
      </c>
      <c r="E7" s="19">
        <v>1500</v>
      </c>
      <c r="F7" s="19">
        <v>2500</v>
      </c>
      <c r="G7" s="19">
        <v>40</v>
      </c>
      <c r="H7" s="19">
        <v>10</v>
      </c>
      <c r="I7" s="19">
        <f t="shared" si="0"/>
        <v>26</v>
      </c>
      <c r="K7" s="4">
        <f t="shared" si="1"/>
        <v>1</v>
      </c>
      <c r="L7" s="21">
        <v>45298</v>
      </c>
      <c r="M7" s="19" t="s">
        <v>153</v>
      </c>
      <c r="N7" s="19">
        <v>2</v>
      </c>
      <c r="O7" s="19">
        <v>11000</v>
      </c>
      <c r="Q7" s="4" t="s">
        <v>5</v>
      </c>
      <c r="R7" s="4" t="s">
        <v>5</v>
      </c>
      <c r="S7" s="4" t="s">
        <v>195</v>
      </c>
      <c r="U7" s="23"/>
      <c r="V7" s="20"/>
    </row>
    <row r="8" spans="1:22" x14ac:dyDescent="0.35">
      <c r="A8" s="19" t="s">
        <v>154</v>
      </c>
      <c r="B8" s="19" t="s">
        <v>155</v>
      </c>
      <c r="C8" s="19" t="s">
        <v>142</v>
      </c>
      <c r="D8" s="19" t="s">
        <v>156</v>
      </c>
      <c r="E8" s="19">
        <v>400</v>
      </c>
      <c r="F8" s="19">
        <v>800</v>
      </c>
      <c r="G8" s="19">
        <v>150</v>
      </c>
      <c r="H8" s="19">
        <v>25</v>
      </c>
      <c r="I8" s="19">
        <f t="shared" si="0"/>
        <v>127</v>
      </c>
      <c r="K8" s="4">
        <f t="shared" si="1"/>
        <v>1</v>
      </c>
      <c r="L8" s="21">
        <v>45301</v>
      </c>
      <c r="M8" s="19" t="s">
        <v>157</v>
      </c>
      <c r="N8" s="19">
        <v>1</v>
      </c>
      <c r="O8" s="19">
        <v>5000</v>
      </c>
      <c r="Q8" s="4">
        <v>1</v>
      </c>
      <c r="R8" s="4" t="s">
        <v>196</v>
      </c>
      <c r="S8" s="22">
        <f>SUMIF($K$3:$K$106,Q8,$O$3:$O$106)</f>
        <v>108500</v>
      </c>
      <c r="U8" s="24"/>
      <c r="V8" s="20"/>
    </row>
    <row r="9" spans="1:22" x14ac:dyDescent="0.35">
      <c r="A9" s="19" t="s">
        <v>158</v>
      </c>
      <c r="B9" s="19" t="s">
        <v>159</v>
      </c>
      <c r="C9" s="19" t="s">
        <v>138</v>
      </c>
      <c r="D9" s="19" t="s">
        <v>139</v>
      </c>
      <c r="E9" s="19">
        <v>1800</v>
      </c>
      <c r="F9" s="19">
        <v>3500</v>
      </c>
      <c r="G9" s="19">
        <v>25</v>
      </c>
      <c r="H9" s="19">
        <v>5</v>
      </c>
      <c r="I9" s="19">
        <f t="shared" si="0"/>
        <v>12</v>
      </c>
      <c r="K9" s="4">
        <f t="shared" si="1"/>
        <v>1</v>
      </c>
      <c r="L9" s="21">
        <v>45303</v>
      </c>
      <c r="M9" s="19" t="s">
        <v>160</v>
      </c>
      <c r="N9" s="19">
        <v>4</v>
      </c>
      <c r="O9" s="19">
        <v>16000</v>
      </c>
      <c r="Q9" s="4">
        <v>2</v>
      </c>
      <c r="R9" s="4" t="s">
        <v>197</v>
      </c>
      <c r="S9" s="22">
        <f t="shared" ref="S9:S19" si="2">SUMIF($K$3:$K$106,Q9,$O$3:$O$106)</f>
        <v>61200</v>
      </c>
      <c r="U9" s="24"/>
      <c r="V9" s="20"/>
    </row>
    <row r="10" spans="1:22" x14ac:dyDescent="0.35">
      <c r="A10" s="19" t="s">
        <v>153</v>
      </c>
      <c r="B10" s="19" t="s">
        <v>161</v>
      </c>
      <c r="C10" s="19" t="s">
        <v>138</v>
      </c>
      <c r="D10" s="19" t="s">
        <v>162</v>
      </c>
      <c r="E10" s="19">
        <v>3500</v>
      </c>
      <c r="F10" s="19">
        <v>5500</v>
      </c>
      <c r="G10" s="19">
        <v>30</v>
      </c>
      <c r="H10" s="19">
        <v>10</v>
      </c>
      <c r="I10" s="19">
        <f t="shared" si="0"/>
        <v>19</v>
      </c>
      <c r="K10" s="4">
        <f>MONTH(L10)</f>
        <v>1</v>
      </c>
      <c r="L10" s="21">
        <v>45306</v>
      </c>
      <c r="M10" s="19" t="s">
        <v>163</v>
      </c>
      <c r="N10" s="19">
        <v>1</v>
      </c>
      <c r="O10" s="19">
        <v>10000</v>
      </c>
      <c r="Q10" s="4">
        <v>3</v>
      </c>
      <c r="R10" s="4" t="s">
        <v>198</v>
      </c>
      <c r="S10" s="22">
        <f t="shared" si="2"/>
        <v>74900</v>
      </c>
      <c r="U10" s="24"/>
      <c r="V10" s="20"/>
    </row>
    <row r="11" spans="1:22" x14ac:dyDescent="0.35">
      <c r="A11" s="19" t="s">
        <v>164</v>
      </c>
      <c r="B11" s="19" t="s">
        <v>165</v>
      </c>
      <c r="C11" s="19" t="s">
        <v>138</v>
      </c>
      <c r="D11" s="19" t="s">
        <v>143</v>
      </c>
      <c r="E11" s="19">
        <v>1000</v>
      </c>
      <c r="F11" s="19">
        <v>2000</v>
      </c>
      <c r="G11" s="19">
        <v>60</v>
      </c>
      <c r="H11" s="19">
        <v>15</v>
      </c>
      <c r="I11" s="19">
        <f t="shared" si="0"/>
        <v>36</v>
      </c>
      <c r="K11" s="4">
        <f t="shared" si="1"/>
        <v>1</v>
      </c>
      <c r="L11" s="21">
        <v>45309</v>
      </c>
      <c r="M11" s="19" t="s">
        <v>166</v>
      </c>
      <c r="N11" s="19">
        <v>20</v>
      </c>
      <c r="O11" s="19">
        <v>3000</v>
      </c>
      <c r="Q11" s="4">
        <v>4</v>
      </c>
      <c r="R11" s="4" t="s">
        <v>199</v>
      </c>
      <c r="S11" s="22">
        <f t="shared" si="2"/>
        <v>73300</v>
      </c>
      <c r="U11" s="24"/>
      <c r="V11" s="20"/>
    </row>
    <row r="12" spans="1:22" x14ac:dyDescent="0.35">
      <c r="A12" s="19" t="s">
        <v>150</v>
      </c>
      <c r="B12" s="19" t="s">
        <v>167</v>
      </c>
      <c r="C12" s="19" t="s">
        <v>142</v>
      </c>
      <c r="D12" s="19" t="s">
        <v>149</v>
      </c>
      <c r="E12" s="19">
        <v>100</v>
      </c>
      <c r="F12" s="19">
        <v>250</v>
      </c>
      <c r="G12" s="19">
        <v>200</v>
      </c>
      <c r="H12" s="19">
        <v>50</v>
      </c>
      <c r="I12" s="19">
        <f t="shared" si="0"/>
        <v>164</v>
      </c>
      <c r="K12" s="4">
        <f t="shared" si="1"/>
        <v>1</v>
      </c>
      <c r="L12" s="21">
        <v>45311</v>
      </c>
      <c r="M12" s="19" t="s">
        <v>168</v>
      </c>
      <c r="N12" s="19">
        <v>7</v>
      </c>
      <c r="O12" s="19">
        <v>2100</v>
      </c>
      <c r="Q12" s="4">
        <v>5</v>
      </c>
      <c r="R12" s="4" t="s">
        <v>200</v>
      </c>
      <c r="S12" s="22">
        <f t="shared" si="2"/>
        <v>62500</v>
      </c>
      <c r="U12" s="24"/>
    </row>
    <row r="13" spans="1:22" x14ac:dyDescent="0.35">
      <c r="A13" s="19" t="s">
        <v>168</v>
      </c>
      <c r="B13" s="19" t="s">
        <v>169</v>
      </c>
      <c r="C13" s="19" t="s">
        <v>142</v>
      </c>
      <c r="D13" s="19" t="s">
        <v>143</v>
      </c>
      <c r="E13" s="19">
        <v>150</v>
      </c>
      <c r="F13" s="19">
        <v>300</v>
      </c>
      <c r="G13" s="19">
        <v>150</v>
      </c>
      <c r="H13" s="19">
        <v>30</v>
      </c>
      <c r="I13" s="19">
        <f t="shared" si="0"/>
        <v>119</v>
      </c>
      <c r="K13" s="4">
        <f t="shared" si="1"/>
        <v>1</v>
      </c>
      <c r="L13" s="21">
        <v>45314</v>
      </c>
      <c r="M13" s="19" t="s">
        <v>170</v>
      </c>
      <c r="N13" s="19">
        <v>3</v>
      </c>
      <c r="O13" s="19">
        <v>19500</v>
      </c>
      <c r="Q13" s="4">
        <v>6</v>
      </c>
      <c r="R13" s="4" t="s">
        <v>201</v>
      </c>
      <c r="S13" s="22">
        <f t="shared" si="2"/>
        <v>54500</v>
      </c>
      <c r="U13" s="24"/>
    </row>
    <row r="14" spans="1:22" x14ac:dyDescent="0.35">
      <c r="A14" s="19" t="s">
        <v>171</v>
      </c>
      <c r="B14" s="19" t="s">
        <v>172</v>
      </c>
      <c r="C14" s="19" t="s">
        <v>142</v>
      </c>
      <c r="D14" s="19" t="s">
        <v>156</v>
      </c>
      <c r="E14" s="19">
        <v>200</v>
      </c>
      <c r="F14" s="19">
        <v>400</v>
      </c>
      <c r="G14" s="19">
        <v>120</v>
      </c>
      <c r="H14" s="19">
        <v>30</v>
      </c>
      <c r="I14" s="19">
        <f t="shared" si="0"/>
        <v>86</v>
      </c>
      <c r="K14" s="4">
        <f t="shared" si="1"/>
        <v>1</v>
      </c>
      <c r="L14" s="21">
        <v>45316</v>
      </c>
      <c r="M14" s="19" t="s">
        <v>173</v>
      </c>
      <c r="N14" s="19">
        <v>5</v>
      </c>
      <c r="O14" s="19">
        <v>14000</v>
      </c>
      <c r="Q14" s="4">
        <v>7</v>
      </c>
      <c r="R14" s="4" t="s">
        <v>202</v>
      </c>
      <c r="S14" s="22">
        <f t="shared" si="2"/>
        <v>89000</v>
      </c>
    </row>
    <row r="15" spans="1:22" x14ac:dyDescent="0.35">
      <c r="A15" s="19" t="s">
        <v>160</v>
      </c>
      <c r="B15" s="19" t="s">
        <v>174</v>
      </c>
      <c r="C15" s="19" t="s">
        <v>138</v>
      </c>
      <c r="D15" s="19" t="s">
        <v>152</v>
      </c>
      <c r="E15" s="19">
        <v>2500</v>
      </c>
      <c r="F15" s="19">
        <v>4000</v>
      </c>
      <c r="G15" s="19">
        <v>35</v>
      </c>
      <c r="H15" s="19">
        <v>10</v>
      </c>
      <c r="I15" s="19">
        <f t="shared" si="0"/>
        <v>19</v>
      </c>
      <c r="K15" s="4">
        <f t="shared" si="1"/>
        <v>1</v>
      </c>
      <c r="L15" s="21">
        <v>45319</v>
      </c>
      <c r="M15" s="19" t="s">
        <v>154</v>
      </c>
      <c r="N15" s="19">
        <v>8</v>
      </c>
      <c r="O15" s="19">
        <v>6400</v>
      </c>
      <c r="Q15" s="4">
        <v>8</v>
      </c>
      <c r="R15" s="4" t="s">
        <v>203</v>
      </c>
      <c r="S15" s="22">
        <f t="shared" si="2"/>
        <v>50300</v>
      </c>
    </row>
    <row r="16" spans="1:22" x14ac:dyDescent="0.35">
      <c r="A16" s="19" t="s">
        <v>175</v>
      </c>
      <c r="B16" s="19" t="s">
        <v>176</v>
      </c>
      <c r="C16" s="19" t="s">
        <v>142</v>
      </c>
      <c r="D16" s="19" t="s">
        <v>156</v>
      </c>
      <c r="E16" s="19">
        <v>500</v>
      </c>
      <c r="F16" s="19">
        <v>900</v>
      </c>
      <c r="G16" s="19">
        <v>80</v>
      </c>
      <c r="H16" s="19">
        <v>20</v>
      </c>
      <c r="I16" s="19">
        <f t="shared" si="0"/>
        <v>60</v>
      </c>
      <c r="K16" s="4">
        <f t="shared" si="1"/>
        <v>1</v>
      </c>
      <c r="L16" s="21">
        <v>45321</v>
      </c>
      <c r="M16" s="19" t="s">
        <v>177</v>
      </c>
      <c r="N16" s="19">
        <v>1</v>
      </c>
      <c r="O16" s="19">
        <v>8000</v>
      </c>
      <c r="Q16" s="4">
        <v>9</v>
      </c>
      <c r="R16" s="4" t="s">
        <v>204</v>
      </c>
      <c r="S16" s="22">
        <f t="shared" si="2"/>
        <v>67750</v>
      </c>
    </row>
    <row r="17" spans="1:22" x14ac:dyDescent="0.35">
      <c r="A17" s="19" t="s">
        <v>157</v>
      </c>
      <c r="B17" s="19" t="s">
        <v>178</v>
      </c>
      <c r="C17" s="19" t="s">
        <v>138</v>
      </c>
      <c r="D17" s="19" t="s">
        <v>139</v>
      </c>
      <c r="E17" s="19">
        <v>3000</v>
      </c>
      <c r="F17" s="19">
        <v>5000</v>
      </c>
      <c r="G17" s="19">
        <v>20</v>
      </c>
      <c r="H17" s="19">
        <v>5</v>
      </c>
      <c r="I17" s="19">
        <f t="shared" si="0"/>
        <v>16</v>
      </c>
      <c r="K17" s="4">
        <f t="shared" si="1"/>
        <v>2</v>
      </c>
      <c r="L17" s="21">
        <v>45323</v>
      </c>
      <c r="M17" s="19" t="s">
        <v>145</v>
      </c>
      <c r="N17" s="19">
        <v>2</v>
      </c>
      <c r="O17" s="19">
        <v>3000</v>
      </c>
      <c r="Q17" s="4">
        <v>10</v>
      </c>
      <c r="R17" s="4" t="s">
        <v>205</v>
      </c>
      <c r="S17" s="22">
        <f t="shared" si="2"/>
        <v>71600</v>
      </c>
    </row>
    <row r="18" spans="1:22" x14ac:dyDescent="0.35">
      <c r="A18" s="19" t="s">
        <v>173</v>
      </c>
      <c r="B18" s="19" t="s">
        <v>179</v>
      </c>
      <c r="C18" s="19" t="s">
        <v>138</v>
      </c>
      <c r="D18" s="19" t="s">
        <v>162</v>
      </c>
      <c r="E18" s="19">
        <v>1500</v>
      </c>
      <c r="F18" s="19">
        <v>2800</v>
      </c>
      <c r="G18" s="19">
        <v>40</v>
      </c>
      <c r="H18" s="19">
        <v>10</v>
      </c>
      <c r="I18" s="19">
        <f t="shared" si="0"/>
        <v>22</v>
      </c>
      <c r="K18" s="4">
        <f t="shared" si="1"/>
        <v>2</v>
      </c>
      <c r="L18" s="21">
        <v>45325</v>
      </c>
      <c r="M18" s="19" t="s">
        <v>180</v>
      </c>
      <c r="N18" s="19">
        <v>4</v>
      </c>
      <c r="O18" s="19">
        <v>6000</v>
      </c>
      <c r="Q18" s="4">
        <v>11</v>
      </c>
      <c r="R18" s="4" t="s">
        <v>206</v>
      </c>
      <c r="S18" s="22">
        <f t="shared" si="2"/>
        <v>83100</v>
      </c>
    </row>
    <row r="19" spans="1:22" x14ac:dyDescent="0.35">
      <c r="A19" s="19" t="s">
        <v>166</v>
      </c>
      <c r="B19" s="19" t="s">
        <v>181</v>
      </c>
      <c r="C19" s="19" t="s">
        <v>142</v>
      </c>
      <c r="D19" s="19" t="s">
        <v>143</v>
      </c>
      <c r="E19" s="19">
        <v>50</v>
      </c>
      <c r="F19" s="19">
        <v>150</v>
      </c>
      <c r="G19" s="19">
        <v>300</v>
      </c>
      <c r="H19" s="19">
        <v>50</v>
      </c>
      <c r="I19" s="19">
        <f t="shared" si="0"/>
        <v>185</v>
      </c>
      <c r="K19" s="4">
        <f t="shared" si="1"/>
        <v>2</v>
      </c>
      <c r="L19" s="21">
        <v>45327</v>
      </c>
      <c r="M19" s="19" t="s">
        <v>182</v>
      </c>
      <c r="N19" s="19">
        <v>10</v>
      </c>
      <c r="O19" s="19">
        <v>12000</v>
      </c>
      <c r="Q19" s="4">
        <v>12</v>
      </c>
      <c r="R19" s="4" t="s">
        <v>207</v>
      </c>
      <c r="S19" s="22">
        <f t="shared" si="2"/>
        <v>49400</v>
      </c>
      <c r="V19" s="20"/>
    </row>
    <row r="20" spans="1:22" x14ac:dyDescent="0.35">
      <c r="A20" s="19" t="s">
        <v>182</v>
      </c>
      <c r="B20" s="19" t="s">
        <v>183</v>
      </c>
      <c r="C20" s="19" t="s">
        <v>142</v>
      </c>
      <c r="D20" s="19" t="s">
        <v>149</v>
      </c>
      <c r="E20" s="19">
        <v>600</v>
      </c>
      <c r="F20" s="19">
        <v>1200</v>
      </c>
      <c r="G20" s="19">
        <v>90</v>
      </c>
      <c r="H20" s="19">
        <v>25</v>
      </c>
      <c r="I20" s="19">
        <f t="shared" si="0"/>
        <v>52</v>
      </c>
      <c r="K20" s="4">
        <f t="shared" si="1"/>
        <v>2</v>
      </c>
      <c r="L20" s="21">
        <v>45329</v>
      </c>
      <c r="M20" s="19" t="s">
        <v>158</v>
      </c>
      <c r="N20" s="19">
        <v>3</v>
      </c>
      <c r="O20" s="19">
        <v>10500</v>
      </c>
      <c r="V20" s="20"/>
    </row>
    <row r="21" spans="1:22" x14ac:dyDescent="0.35">
      <c r="A21" s="19" t="s">
        <v>184</v>
      </c>
      <c r="B21" s="19" t="s">
        <v>185</v>
      </c>
      <c r="C21" s="19" t="s">
        <v>138</v>
      </c>
      <c r="D21" s="19" t="s">
        <v>139</v>
      </c>
      <c r="E21" s="19">
        <v>800</v>
      </c>
      <c r="F21" s="19">
        <v>1600</v>
      </c>
      <c r="G21" s="19">
        <v>50</v>
      </c>
      <c r="H21" s="19">
        <v>15</v>
      </c>
      <c r="I21" s="19">
        <f t="shared" si="0"/>
        <v>33</v>
      </c>
      <c r="K21" s="4">
        <f t="shared" si="1"/>
        <v>2</v>
      </c>
      <c r="L21" s="21">
        <v>45332</v>
      </c>
      <c r="M21" s="19" t="s">
        <v>186</v>
      </c>
      <c r="N21" s="19">
        <v>5</v>
      </c>
      <c r="O21" s="19">
        <v>10000</v>
      </c>
      <c r="V21" s="20"/>
    </row>
    <row r="22" spans="1:22" x14ac:dyDescent="0.35">
      <c r="A22" s="19" t="s">
        <v>163</v>
      </c>
      <c r="B22" s="19" t="s">
        <v>187</v>
      </c>
      <c r="C22" s="19" t="s">
        <v>138</v>
      </c>
      <c r="D22" s="19" t="s">
        <v>152</v>
      </c>
      <c r="E22" s="19">
        <v>7000</v>
      </c>
      <c r="F22" s="19">
        <v>10000</v>
      </c>
      <c r="G22" s="19">
        <v>15</v>
      </c>
      <c r="H22" s="19">
        <v>5</v>
      </c>
      <c r="I22" s="19">
        <f t="shared" si="0"/>
        <v>9</v>
      </c>
      <c r="K22" s="4">
        <f t="shared" si="1"/>
        <v>2</v>
      </c>
      <c r="L22" s="21">
        <v>45335</v>
      </c>
      <c r="M22" s="19" t="s">
        <v>184</v>
      </c>
      <c r="N22" s="19">
        <v>4</v>
      </c>
      <c r="O22" s="19">
        <v>6400</v>
      </c>
      <c r="V22" s="20"/>
    </row>
    <row r="23" spans="1:22" x14ac:dyDescent="0.35">
      <c r="A23" s="19" t="s">
        <v>188</v>
      </c>
      <c r="B23" s="19" t="s">
        <v>189</v>
      </c>
      <c r="C23" s="19" t="s">
        <v>142</v>
      </c>
      <c r="D23" s="19" t="s">
        <v>143</v>
      </c>
      <c r="E23" s="19">
        <v>300</v>
      </c>
      <c r="F23" s="19">
        <v>600</v>
      </c>
      <c r="G23" s="19">
        <v>100</v>
      </c>
      <c r="H23" s="19">
        <v>20</v>
      </c>
      <c r="I23" s="19">
        <f t="shared" si="0"/>
        <v>65</v>
      </c>
      <c r="K23" s="4">
        <f t="shared" si="1"/>
        <v>2</v>
      </c>
      <c r="L23" s="21">
        <v>45338</v>
      </c>
      <c r="M23" s="19" t="s">
        <v>188</v>
      </c>
      <c r="N23" s="19">
        <v>6</v>
      </c>
      <c r="O23" s="19">
        <v>3600</v>
      </c>
      <c r="V23" s="20"/>
    </row>
    <row r="24" spans="1:22" x14ac:dyDescent="0.35">
      <c r="A24" s="19" t="s">
        <v>170</v>
      </c>
      <c r="B24" s="19" t="s">
        <v>190</v>
      </c>
      <c r="C24" s="19" t="s">
        <v>138</v>
      </c>
      <c r="D24" s="19" t="s">
        <v>162</v>
      </c>
      <c r="E24" s="19">
        <v>4000</v>
      </c>
      <c r="F24" s="19">
        <v>6500</v>
      </c>
      <c r="G24" s="19">
        <v>30</v>
      </c>
      <c r="H24" s="19">
        <v>10</v>
      </c>
      <c r="I24" s="19">
        <f t="shared" si="0"/>
        <v>16</v>
      </c>
      <c r="K24" s="4">
        <f t="shared" si="1"/>
        <v>2</v>
      </c>
      <c r="L24" s="21">
        <v>45342</v>
      </c>
      <c r="M24" s="19" t="s">
        <v>175</v>
      </c>
      <c r="N24" s="19">
        <v>3</v>
      </c>
      <c r="O24" s="19">
        <v>2700</v>
      </c>
    </row>
    <row r="25" spans="1:22" x14ac:dyDescent="0.35">
      <c r="A25" s="19" t="s">
        <v>186</v>
      </c>
      <c r="B25" s="19" t="s">
        <v>191</v>
      </c>
      <c r="C25" s="19" t="s">
        <v>138</v>
      </c>
      <c r="D25" s="19" t="s">
        <v>139</v>
      </c>
      <c r="E25" s="19">
        <v>1000</v>
      </c>
      <c r="F25" s="19">
        <v>2000</v>
      </c>
      <c r="G25" s="19">
        <v>50</v>
      </c>
      <c r="H25" s="19">
        <v>10</v>
      </c>
      <c r="I25" s="19">
        <f t="shared" si="0"/>
        <v>30</v>
      </c>
      <c r="K25" s="4">
        <f t="shared" si="1"/>
        <v>2</v>
      </c>
      <c r="L25" s="21">
        <v>45345</v>
      </c>
      <c r="M25" s="19" t="s">
        <v>147</v>
      </c>
      <c r="N25" s="19">
        <v>5</v>
      </c>
      <c r="O25" s="19">
        <v>3000</v>
      </c>
    </row>
    <row r="26" spans="1:22" x14ac:dyDescent="0.35">
      <c r="A26" s="19" t="s">
        <v>180</v>
      </c>
      <c r="B26" s="19" t="s">
        <v>192</v>
      </c>
      <c r="C26" s="19" t="s">
        <v>142</v>
      </c>
      <c r="D26" s="19" t="s">
        <v>156</v>
      </c>
      <c r="E26" s="19">
        <v>800</v>
      </c>
      <c r="F26" s="19">
        <v>1500</v>
      </c>
      <c r="G26" s="19">
        <v>75</v>
      </c>
      <c r="H26" s="19">
        <v>20</v>
      </c>
      <c r="I26" s="19">
        <f t="shared" si="0"/>
        <v>57</v>
      </c>
      <c r="K26" s="4">
        <f t="shared" si="1"/>
        <v>2</v>
      </c>
      <c r="L26" s="21">
        <v>45349</v>
      </c>
      <c r="M26" s="19" t="s">
        <v>171</v>
      </c>
      <c r="N26" s="19">
        <v>10</v>
      </c>
      <c r="O26" s="19">
        <v>4000</v>
      </c>
    </row>
    <row r="27" spans="1:22" x14ac:dyDescent="0.35">
      <c r="A27" s="19" t="s">
        <v>177</v>
      </c>
      <c r="B27" s="19" t="s">
        <v>193</v>
      </c>
      <c r="C27" s="19" t="s">
        <v>138</v>
      </c>
      <c r="D27" s="19" t="s">
        <v>152</v>
      </c>
      <c r="E27" s="19">
        <v>5000</v>
      </c>
      <c r="F27" s="19">
        <v>8000</v>
      </c>
      <c r="G27" s="19">
        <v>20</v>
      </c>
      <c r="H27" s="19">
        <v>5</v>
      </c>
      <c r="I27" s="19">
        <f t="shared" si="0"/>
        <v>11</v>
      </c>
      <c r="K27" s="4">
        <f t="shared" si="1"/>
        <v>3</v>
      </c>
      <c r="L27" s="21">
        <v>45352</v>
      </c>
      <c r="M27" s="19" t="s">
        <v>140</v>
      </c>
      <c r="N27" s="19">
        <v>15</v>
      </c>
      <c r="O27" s="19">
        <v>1500</v>
      </c>
    </row>
    <row r="28" spans="1:22" x14ac:dyDescent="0.35">
      <c r="K28" s="4">
        <f t="shared" si="1"/>
        <v>3</v>
      </c>
      <c r="L28" s="21">
        <v>45355</v>
      </c>
      <c r="M28" s="19" t="s">
        <v>164</v>
      </c>
      <c r="N28" s="19">
        <v>8</v>
      </c>
      <c r="O28" s="19">
        <v>16000</v>
      </c>
    </row>
    <row r="29" spans="1:22" x14ac:dyDescent="0.35">
      <c r="K29" s="4">
        <f t="shared" si="1"/>
        <v>3</v>
      </c>
      <c r="L29" s="21">
        <v>45359</v>
      </c>
      <c r="M29" s="19" t="s">
        <v>177</v>
      </c>
      <c r="N29" s="19">
        <v>2</v>
      </c>
      <c r="O29" s="19">
        <v>16000</v>
      </c>
      <c r="V29" s="20"/>
    </row>
    <row r="30" spans="1:22" x14ac:dyDescent="0.35">
      <c r="K30" s="4">
        <f t="shared" si="1"/>
        <v>3</v>
      </c>
      <c r="L30" s="21">
        <v>45363</v>
      </c>
      <c r="M30" s="19" t="s">
        <v>166</v>
      </c>
      <c r="N30" s="19">
        <v>20</v>
      </c>
      <c r="O30" s="19">
        <v>3000</v>
      </c>
      <c r="V30" s="20"/>
    </row>
    <row r="31" spans="1:22" x14ac:dyDescent="0.35">
      <c r="K31" s="4">
        <f t="shared" si="1"/>
        <v>3</v>
      </c>
      <c r="L31" s="21">
        <v>45366</v>
      </c>
      <c r="M31" s="19" t="s">
        <v>182</v>
      </c>
      <c r="N31" s="19">
        <v>8</v>
      </c>
      <c r="O31" s="19">
        <v>9600</v>
      </c>
      <c r="V31" s="20"/>
    </row>
    <row r="32" spans="1:22" x14ac:dyDescent="0.35">
      <c r="K32" s="4">
        <f t="shared" si="1"/>
        <v>3</v>
      </c>
      <c r="L32" s="21">
        <v>45369</v>
      </c>
      <c r="M32" s="19" t="s">
        <v>160</v>
      </c>
      <c r="N32" s="19">
        <v>2</v>
      </c>
      <c r="O32" s="19">
        <v>8000</v>
      </c>
      <c r="V32" s="20"/>
    </row>
    <row r="33" spans="11:22" x14ac:dyDescent="0.35">
      <c r="K33" s="4">
        <f t="shared" si="1"/>
        <v>3</v>
      </c>
      <c r="L33" s="21">
        <v>45372</v>
      </c>
      <c r="M33" s="19" t="s">
        <v>145</v>
      </c>
      <c r="N33" s="19">
        <v>4</v>
      </c>
      <c r="O33" s="19">
        <v>6000</v>
      </c>
    </row>
    <row r="34" spans="11:22" x14ac:dyDescent="0.35">
      <c r="K34" s="4">
        <f t="shared" si="1"/>
        <v>3</v>
      </c>
      <c r="L34" s="21">
        <v>45376</v>
      </c>
      <c r="M34" s="19" t="s">
        <v>168</v>
      </c>
      <c r="N34" s="19">
        <v>6</v>
      </c>
      <c r="O34" s="19">
        <v>1800</v>
      </c>
    </row>
    <row r="35" spans="11:22" x14ac:dyDescent="0.35">
      <c r="K35" s="4">
        <f t="shared" si="1"/>
        <v>3</v>
      </c>
      <c r="L35" s="21">
        <v>45379</v>
      </c>
      <c r="M35" s="19" t="s">
        <v>170</v>
      </c>
      <c r="N35" s="19">
        <v>2</v>
      </c>
      <c r="O35" s="19">
        <v>13000</v>
      </c>
    </row>
    <row r="36" spans="11:22" x14ac:dyDescent="0.35">
      <c r="K36" s="4">
        <f t="shared" si="1"/>
        <v>4</v>
      </c>
      <c r="L36" s="21">
        <v>45384</v>
      </c>
      <c r="M36" s="19" t="s">
        <v>144</v>
      </c>
      <c r="N36" s="19">
        <v>3</v>
      </c>
      <c r="O36" s="19">
        <v>7500</v>
      </c>
    </row>
    <row r="37" spans="11:22" x14ac:dyDescent="0.35">
      <c r="K37" s="4">
        <f t="shared" si="1"/>
        <v>4</v>
      </c>
      <c r="L37" s="21">
        <v>45387</v>
      </c>
      <c r="M37" s="19" t="s">
        <v>180</v>
      </c>
      <c r="N37" s="19">
        <v>5</v>
      </c>
      <c r="O37" s="19">
        <v>7500</v>
      </c>
    </row>
    <row r="38" spans="11:22" x14ac:dyDescent="0.35">
      <c r="K38" s="4">
        <f t="shared" si="1"/>
        <v>4</v>
      </c>
      <c r="L38" s="21">
        <v>45391</v>
      </c>
      <c r="M38" s="19" t="s">
        <v>157</v>
      </c>
      <c r="N38" s="19">
        <v>2</v>
      </c>
      <c r="O38" s="19">
        <v>10000</v>
      </c>
      <c r="V38" s="20"/>
    </row>
    <row r="39" spans="11:22" x14ac:dyDescent="0.35">
      <c r="K39" s="4">
        <f t="shared" si="1"/>
        <v>4</v>
      </c>
      <c r="L39" s="21">
        <v>45394</v>
      </c>
      <c r="M39" s="19" t="s">
        <v>184</v>
      </c>
      <c r="N39" s="19">
        <v>6</v>
      </c>
      <c r="O39" s="19">
        <v>9600</v>
      </c>
      <c r="V39" s="20"/>
    </row>
    <row r="40" spans="11:22" x14ac:dyDescent="0.35">
      <c r="K40" s="4">
        <f t="shared" si="1"/>
        <v>4</v>
      </c>
      <c r="L40" s="21">
        <v>45398</v>
      </c>
      <c r="M40" s="19" t="s">
        <v>163</v>
      </c>
      <c r="N40" s="19">
        <v>1</v>
      </c>
      <c r="O40" s="19">
        <v>10000</v>
      </c>
      <c r="V40" s="20"/>
    </row>
    <row r="41" spans="11:22" x14ac:dyDescent="0.35">
      <c r="K41" s="4">
        <f t="shared" si="1"/>
        <v>4</v>
      </c>
      <c r="L41" s="21">
        <v>45401</v>
      </c>
      <c r="M41" s="19" t="s">
        <v>186</v>
      </c>
      <c r="N41" s="19">
        <v>4</v>
      </c>
      <c r="O41" s="19">
        <v>8000</v>
      </c>
      <c r="V41" s="20"/>
    </row>
    <row r="42" spans="11:22" x14ac:dyDescent="0.35">
      <c r="K42" s="4">
        <f t="shared" si="1"/>
        <v>4</v>
      </c>
      <c r="L42" s="21">
        <v>45405</v>
      </c>
      <c r="M42" s="19" t="s">
        <v>147</v>
      </c>
      <c r="N42" s="19">
        <v>7</v>
      </c>
      <c r="O42" s="19">
        <v>4200</v>
      </c>
    </row>
    <row r="43" spans="11:22" x14ac:dyDescent="0.35">
      <c r="K43" s="4">
        <f t="shared" si="1"/>
        <v>4</v>
      </c>
      <c r="L43" s="21">
        <v>45408</v>
      </c>
      <c r="M43" s="19" t="s">
        <v>188</v>
      </c>
      <c r="N43" s="19">
        <v>10</v>
      </c>
      <c r="O43" s="19">
        <v>6000</v>
      </c>
    </row>
    <row r="44" spans="11:22" x14ac:dyDescent="0.35">
      <c r="K44" s="4">
        <f t="shared" si="1"/>
        <v>4</v>
      </c>
      <c r="L44" s="21">
        <v>45412</v>
      </c>
      <c r="M44" s="19" t="s">
        <v>158</v>
      </c>
      <c r="N44" s="19">
        <v>3</v>
      </c>
      <c r="O44" s="19">
        <v>10500</v>
      </c>
    </row>
    <row r="45" spans="11:22" x14ac:dyDescent="0.35">
      <c r="K45" s="4">
        <f t="shared" si="1"/>
        <v>5</v>
      </c>
      <c r="L45" s="21">
        <v>45414</v>
      </c>
      <c r="M45" s="19" t="s">
        <v>140</v>
      </c>
      <c r="N45" s="19">
        <v>18</v>
      </c>
      <c r="O45" s="19">
        <v>1800</v>
      </c>
    </row>
    <row r="46" spans="11:22" x14ac:dyDescent="0.35">
      <c r="K46" s="4">
        <f t="shared" si="1"/>
        <v>5</v>
      </c>
      <c r="L46" s="21">
        <v>45417</v>
      </c>
      <c r="M46" s="19" t="s">
        <v>171</v>
      </c>
      <c r="N46" s="19">
        <v>7</v>
      </c>
      <c r="O46" s="19">
        <v>2800</v>
      </c>
    </row>
    <row r="47" spans="11:22" x14ac:dyDescent="0.35">
      <c r="K47" s="4">
        <f t="shared" si="1"/>
        <v>5</v>
      </c>
      <c r="L47" s="21">
        <v>45420</v>
      </c>
      <c r="M47" s="19" t="s">
        <v>160</v>
      </c>
      <c r="N47" s="19">
        <v>4</v>
      </c>
      <c r="O47" s="19">
        <v>16000</v>
      </c>
      <c r="V47" s="20"/>
    </row>
    <row r="48" spans="11:22" x14ac:dyDescent="0.35">
      <c r="K48" s="4">
        <f t="shared" si="1"/>
        <v>5</v>
      </c>
      <c r="L48" s="21">
        <v>45424</v>
      </c>
      <c r="M48" s="19" t="s">
        <v>153</v>
      </c>
      <c r="N48" s="19">
        <v>2</v>
      </c>
      <c r="O48" s="19">
        <v>11000</v>
      </c>
      <c r="V48" s="20"/>
    </row>
    <row r="49" spans="11:22" x14ac:dyDescent="0.35">
      <c r="K49" s="4">
        <f t="shared" si="1"/>
        <v>5</v>
      </c>
      <c r="L49" s="21">
        <v>45428</v>
      </c>
      <c r="M49" s="19" t="s">
        <v>182</v>
      </c>
      <c r="N49" s="19">
        <v>6</v>
      </c>
      <c r="O49" s="19">
        <v>7200</v>
      </c>
      <c r="V49" s="20"/>
    </row>
    <row r="50" spans="11:22" x14ac:dyDescent="0.35">
      <c r="K50" s="4">
        <f t="shared" si="1"/>
        <v>5</v>
      </c>
      <c r="L50" s="21">
        <v>45431</v>
      </c>
      <c r="M50" s="19" t="s">
        <v>166</v>
      </c>
      <c r="N50" s="19">
        <v>30</v>
      </c>
      <c r="O50" s="19">
        <v>4500</v>
      </c>
      <c r="V50" s="20"/>
    </row>
    <row r="51" spans="11:22" x14ac:dyDescent="0.35">
      <c r="K51" s="4">
        <f t="shared" si="1"/>
        <v>5</v>
      </c>
      <c r="L51" s="21">
        <v>45435</v>
      </c>
      <c r="M51" s="19" t="s">
        <v>177</v>
      </c>
      <c r="N51" s="19">
        <v>1</v>
      </c>
      <c r="O51" s="19">
        <v>8000</v>
      </c>
    </row>
    <row r="52" spans="11:22" x14ac:dyDescent="0.35">
      <c r="K52" s="4">
        <f t="shared" si="1"/>
        <v>5</v>
      </c>
      <c r="L52" s="21">
        <v>45439</v>
      </c>
      <c r="M52" s="19" t="s">
        <v>173</v>
      </c>
      <c r="N52" s="19">
        <v>4</v>
      </c>
      <c r="O52" s="19">
        <v>11200</v>
      </c>
    </row>
    <row r="53" spans="11:22" x14ac:dyDescent="0.35">
      <c r="K53" s="4">
        <f t="shared" si="1"/>
        <v>6</v>
      </c>
      <c r="L53" s="21">
        <v>45444</v>
      </c>
      <c r="M53" s="19" t="s">
        <v>136</v>
      </c>
      <c r="N53" s="19">
        <v>8</v>
      </c>
      <c r="O53" s="19">
        <v>3200</v>
      </c>
    </row>
    <row r="54" spans="11:22" x14ac:dyDescent="0.35">
      <c r="K54" s="4">
        <f t="shared" si="1"/>
        <v>6</v>
      </c>
      <c r="L54" s="21">
        <v>45447</v>
      </c>
      <c r="M54" s="19" t="s">
        <v>154</v>
      </c>
      <c r="N54" s="19">
        <v>5</v>
      </c>
      <c r="O54" s="19">
        <v>4000</v>
      </c>
    </row>
    <row r="55" spans="11:22" x14ac:dyDescent="0.35">
      <c r="K55" s="4">
        <f t="shared" si="1"/>
        <v>6</v>
      </c>
      <c r="L55" s="21">
        <v>45450</v>
      </c>
      <c r="M55" s="19" t="s">
        <v>170</v>
      </c>
      <c r="N55" s="19">
        <v>3</v>
      </c>
      <c r="O55" s="19">
        <v>19500</v>
      </c>
      <c r="V55" s="20"/>
    </row>
    <row r="56" spans="11:22" x14ac:dyDescent="0.35">
      <c r="K56" s="4">
        <f t="shared" si="1"/>
        <v>6</v>
      </c>
      <c r="L56" s="21">
        <v>45454</v>
      </c>
      <c r="M56" s="19" t="s">
        <v>150</v>
      </c>
      <c r="N56" s="19">
        <v>12</v>
      </c>
      <c r="O56" s="19">
        <v>3000</v>
      </c>
      <c r="V56" s="20"/>
    </row>
    <row r="57" spans="11:22" x14ac:dyDescent="0.35">
      <c r="K57" s="4">
        <f t="shared" si="1"/>
        <v>6</v>
      </c>
      <c r="L57" s="21">
        <v>45458</v>
      </c>
      <c r="M57" s="19" t="s">
        <v>168</v>
      </c>
      <c r="N57" s="19">
        <v>10</v>
      </c>
      <c r="O57" s="19">
        <v>3000</v>
      </c>
      <c r="V57" s="20"/>
    </row>
    <row r="58" spans="11:22" x14ac:dyDescent="0.35">
      <c r="K58" s="4">
        <f t="shared" si="1"/>
        <v>6</v>
      </c>
      <c r="L58" s="21">
        <v>45462</v>
      </c>
      <c r="M58" s="19" t="s">
        <v>180</v>
      </c>
      <c r="N58" s="19">
        <v>6</v>
      </c>
      <c r="O58" s="19">
        <v>9000</v>
      </c>
      <c r="V58" s="20"/>
    </row>
    <row r="59" spans="11:22" x14ac:dyDescent="0.35">
      <c r="K59" s="4">
        <f t="shared" si="1"/>
        <v>6</v>
      </c>
      <c r="L59" s="21">
        <v>45466</v>
      </c>
      <c r="M59" s="19" t="s">
        <v>186</v>
      </c>
      <c r="N59" s="19">
        <v>4</v>
      </c>
      <c r="O59" s="19">
        <v>8000</v>
      </c>
    </row>
    <row r="60" spans="11:22" x14ac:dyDescent="0.35">
      <c r="K60" s="4">
        <f t="shared" si="1"/>
        <v>6</v>
      </c>
      <c r="L60" s="21">
        <v>45470</v>
      </c>
      <c r="M60" s="19" t="s">
        <v>147</v>
      </c>
      <c r="N60" s="19">
        <v>8</v>
      </c>
      <c r="O60" s="19">
        <v>4800</v>
      </c>
    </row>
    <row r="61" spans="11:22" x14ac:dyDescent="0.35">
      <c r="K61" s="4">
        <f t="shared" si="1"/>
        <v>7</v>
      </c>
      <c r="L61" s="21">
        <v>45474</v>
      </c>
      <c r="M61" s="19" t="s">
        <v>164</v>
      </c>
      <c r="N61" s="19">
        <v>10</v>
      </c>
      <c r="O61" s="19">
        <v>20000</v>
      </c>
    </row>
    <row r="62" spans="11:22" x14ac:dyDescent="0.35">
      <c r="K62" s="4">
        <f t="shared" si="1"/>
        <v>7</v>
      </c>
      <c r="L62" s="21">
        <v>45478</v>
      </c>
      <c r="M62" s="19" t="s">
        <v>158</v>
      </c>
      <c r="N62" s="19">
        <v>2</v>
      </c>
      <c r="O62" s="19">
        <v>7000</v>
      </c>
    </row>
    <row r="63" spans="11:22" x14ac:dyDescent="0.35">
      <c r="K63" s="4">
        <f t="shared" si="1"/>
        <v>7</v>
      </c>
      <c r="L63" s="21">
        <v>45482</v>
      </c>
      <c r="M63" s="19" t="s">
        <v>188</v>
      </c>
      <c r="N63" s="19">
        <v>6</v>
      </c>
      <c r="O63" s="19">
        <v>3600</v>
      </c>
      <c r="V63" s="20"/>
    </row>
    <row r="64" spans="11:22" x14ac:dyDescent="0.35">
      <c r="K64" s="4">
        <f t="shared" si="1"/>
        <v>7</v>
      </c>
      <c r="L64" s="21">
        <v>45486</v>
      </c>
      <c r="M64" s="19" t="s">
        <v>163</v>
      </c>
      <c r="N64" s="19">
        <v>2</v>
      </c>
      <c r="O64" s="19">
        <v>20000</v>
      </c>
      <c r="V64" s="20"/>
    </row>
    <row r="65" spans="11:22" x14ac:dyDescent="0.35">
      <c r="K65" s="4">
        <f t="shared" si="1"/>
        <v>7</v>
      </c>
      <c r="L65" s="21">
        <v>45490</v>
      </c>
      <c r="M65" s="19" t="s">
        <v>160</v>
      </c>
      <c r="N65" s="19">
        <v>1</v>
      </c>
      <c r="O65" s="19">
        <v>4000</v>
      </c>
      <c r="V65" s="20"/>
    </row>
    <row r="66" spans="11:22" x14ac:dyDescent="0.35">
      <c r="K66" s="4">
        <f t="shared" si="1"/>
        <v>7</v>
      </c>
      <c r="L66" s="21">
        <v>45494</v>
      </c>
      <c r="M66" s="19" t="s">
        <v>182</v>
      </c>
      <c r="N66" s="19">
        <v>7</v>
      </c>
      <c r="O66" s="19">
        <v>8400</v>
      </c>
    </row>
    <row r="67" spans="11:22" x14ac:dyDescent="0.35">
      <c r="K67" s="4">
        <f t="shared" si="1"/>
        <v>7</v>
      </c>
      <c r="L67" s="21">
        <v>45498</v>
      </c>
      <c r="M67" s="19" t="s">
        <v>177</v>
      </c>
      <c r="N67" s="19">
        <v>2</v>
      </c>
      <c r="O67" s="19">
        <v>16000</v>
      </c>
    </row>
    <row r="68" spans="11:22" x14ac:dyDescent="0.35">
      <c r="K68" s="4">
        <f t="shared" ref="K68:K106" si="3">MONTH(L68)</f>
        <v>7</v>
      </c>
      <c r="L68" s="21">
        <v>45502</v>
      </c>
      <c r="M68" s="19" t="s">
        <v>144</v>
      </c>
      <c r="N68" s="19">
        <v>4</v>
      </c>
      <c r="O68" s="19">
        <v>10000</v>
      </c>
    </row>
    <row r="69" spans="11:22" x14ac:dyDescent="0.35">
      <c r="K69" s="4">
        <f t="shared" si="3"/>
        <v>8</v>
      </c>
      <c r="L69" s="21">
        <v>45506</v>
      </c>
      <c r="M69" s="19" t="s">
        <v>173</v>
      </c>
      <c r="N69" s="19">
        <v>5</v>
      </c>
      <c r="O69" s="19">
        <v>14000</v>
      </c>
    </row>
    <row r="70" spans="11:22" x14ac:dyDescent="0.35">
      <c r="K70" s="4">
        <f t="shared" si="3"/>
        <v>8</v>
      </c>
      <c r="L70" s="21">
        <v>45510</v>
      </c>
      <c r="M70" s="19" t="s">
        <v>175</v>
      </c>
      <c r="N70" s="19">
        <v>6</v>
      </c>
      <c r="O70" s="19">
        <v>5400</v>
      </c>
    </row>
    <row r="71" spans="11:22" x14ac:dyDescent="0.35">
      <c r="K71" s="4">
        <f t="shared" si="3"/>
        <v>8</v>
      </c>
      <c r="L71" s="21">
        <v>45514</v>
      </c>
      <c r="M71" s="19" t="s">
        <v>140</v>
      </c>
      <c r="N71" s="19">
        <v>12</v>
      </c>
      <c r="O71" s="19">
        <v>1200</v>
      </c>
      <c r="V71" s="20"/>
    </row>
    <row r="72" spans="11:22" x14ac:dyDescent="0.35">
      <c r="K72" s="4">
        <f t="shared" si="3"/>
        <v>8</v>
      </c>
      <c r="L72" s="21">
        <v>45518</v>
      </c>
      <c r="M72" s="19" t="s">
        <v>184</v>
      </c>
      <c r="N72" s="19">
        <v>3</v>
      </c>
      <c r="O72" s="19">
        <v>4800</v>
      </c>
      <c r="V72" s="20"/>
    </row>
    <row r="73" spans="11:22" x14ac:dyDescent="0.35">
      <c r="K73" s="4">
        <f t="shared" si="3"/>
        <v>8</v>
      </c>
      <c r="L73" s="21">
        <v>45522</v>
      </c>
      <c r="M73" s="19" t="s">
        <v>145</v>
      </c>
      <c r="N73" s="19">
        <v>4</v>
      </c>
      <c r="O73" s="19">
        <v>6000</v>
      </c>
      <c r="V73" s="20"/>
    </row>
    <row r="74" spans="11:22" x14ac:dyDescent="0.35">
      <c r="K74" s="4">
        <f t="shared" si="3"/>
        <v>8</v>
      </c>
      <c r="L74" s="21">
        <v>45526</v>
      </c>
      <c r="M74" s="19" t="s">
        <v>153</v>
      </c>
      <c r="N74" s="19">
        <v>3</v>
      </c>
      <c r="O74" s="19">
        <v>16500</v>
      </c>
    </row>
    <row r="75" spans="11:22" x14ac:dyDescent="0.35">
      <c r="K75" s="4">
        <f t="shared" si="3"/>
        <v>8</v>
      </c>
      <c r="L75" s="21">
        <v>45530</v>
      </c>
      <c r="M75" s="19" t="s">
        <v>168</v>
      </c>
      <c r="N75" s="19">
        <v>8</v>
      </c>
      <c r="O75" s="19">
        <v>2400</v>
      </c>
    </row>
    <row r="76" spans="11:22" x14ac:dyDescent="0.35">
      <c r="K76" s="4">
        <f t="shared" si="3"/>
        <v>9</v>
      </c>
      <c r="L76" s="21">
        <v>45536</v>
      </c>
      <c r="M76" s="19" t="s">
        <v>166</v>
      </c>
      <c r="N76" s="19">
        <v>25</v>
      </c>
      <c r="O76" s="19">
        <v>3750</v>
      </c>
    </row>
    <row r="77" spans="11:22" x14ac:dyDescent="0.35">
      <c r="K77" s="4">
        <f t="shared" si="3"/>
        <v>9</v>
      </c>
      <c r="L77" s="21">
        <v>45540</v>
      </c>
      <c r="M77" s="19" t="s">
        <v>171</v>
      </c>
      <c r="N77" s="19">
        <v>8</v>
      </c>
      <c r="O77" s="19">
        <v>3200</v>
      </c>
    </row>
    <row r="78" spans="11:22" x14ac:dyDescent="0.35">
      <c r="K78" s="4">
        <f t="shared" si="3"/>
        <v>9</v>
      </c>
      <c r="L78" s="21">
        <v>45544</v>
      </c>
      <c r="M78" s="19" t="s">
        <v>170</v>
      </c>
      <c r="N78" s="19">
        <v>4</v>
      </c>
      <c r="O78" s="19">
        <v>26000</v>
      </c>
      <c r="V78" s="20"/>
    </row>
    <row r="79" spans="11:22" x14ac:dyDescent="0.35">
      <c r="K79" s="4">
        <f t="shared" si="3"/>
        <v>9</v>
      </c>
      <c r="L79" s="21">
        <v>45548</v>
      </c>
      <c r="M79" s="19" t="s">
        <v>147</v>
      </c>
      <c r="N79" s="19">
        <v>5</v>
      </c>
      <c r="O79" s="19">
        <v>3000</v>
      </c>
      <c r="V79" s="20"/>
    </row>
    <row r="80" spans="11:22" x14ac:dyDescent="0.35">
      <c r="K80" s="4">
        <f t="shared" si="3"/>
        <v>9</v>
      </c>
      <c r="L80" s="21">
        <v>45552</v>
      </c>
      <c r="M80" s="19" t="s">
        <v>180</v>
      </c>
      <c r="N80" s="19">
        <v>3</v>
      </c>
      <c r="O80" s="19">
        <v>4500</v>
      </c>
      <c r="V80" s="20"/>
    </row>
    <row r="81" spans="11:22" x14ac:dyDescent="0.35">
      <c r="K81" s="4">
        <f t="shared" si="3"/>
        <v>9</v>
      </c>
      <c r="L81" s="21">
        <v>45556</v>
      </c>
      <c r="M81" s="19" t="s">
        <v>136</v>
      </c>
      <c r="N81" s="19">
        <v>7</v>
      </c>
      <c r="O81" s="19">
        <v>2800</v>
      </c>
    </row>
    <row r="82" spans="11:22" x14ac:dyDescent="0.35">
      <c r="K82" s="4">
        <f t="shared" si="3"/>
        <v>9</v>
      </c>
      <c r="L82" s="21">
        <v>45560</v>
      </c>
      <c r="M82" s="19" t="s">
        <v>163</v>
      </c>
      <c r="N82" s="19">
        <v>2</v>
      </c>
      <c r="O82" s="19">
        <v>20000</v>
      </c>
    </row>
    <row r="83" spans="11:22" x14ac:dyDescent="0.35">
      <c r="K83" s="4">
        <f t="shared" si="3"/>
        <v>9</v>
      </c>
      <c r="L83" s="21">
        <v>45564</v>
      </c>
      <c r="M83" s="19" t="s">
        <v>175</v>
      </c>
      <c r="N83" s="19">
        <v>5</v>
      </c>
      <c r="O83" s="19">
        <v>4500</v>
      </c>
    </row>
    <row r="84" spans="11:22" x14ac:dyDescent="0.35">
      <c r="K84" s="4">
        <f t="shared" si="3"/>
        <v>10</v>
      </c>
      <c r="L84" s="21">
        <v>45568</v>
      </c>
      <c r="M84" s="19" t="s">
        <v>144</v>
      </c>
      <c r="N84" s="19">
        <v>4</v>
      </c>
      <c r="O84" s="19">
        <v>10000</v>
      </c>
    </row>
    <row r="85" spans="11:22" x14ac:dyDescent="0.35">
      <c r="K85" s="4">
        <f t="shared" si="3"/>
        <v>10</v>
      </c>
      <c r="L85" s="21">
        <v>45572</v>
      </c>
      <c r="M85" s="19" t="s">
        <v>154</v>
      </c>
      <c r="N85" s="19">
        <v>6</v>
      </c>
      <c r="O85" s="19">
        <v>4800</v>
      </c>
    </row>
    <row r="86" spans="11:22" x14ac:dyDescent="0.35">
      <c r="K86" s="4">
        <f t="shared" si="3"/>
        <v>10</v>
      </c>
      <c r="L86" s="21">
        <v>45576</v>
      </c>
      <c r="M86" s="19" t="s">
        <v>150</v>
      </c>
      <c r="N86" s="19">
        <v>14</v>
      </c>
      <c r="O86" s="19">
        <v>3500</v>
      </c>
      <c r="V86" s="20"/>
    </row>
    <row r="87" spans="11:22" x14ac:dyDescent="0.35">
      <c r="K87" s="4">
        <f t="shared" si="3"/>
        <v>10</v>
      </c>
      <c r="L87" s="21">
        <v>45580</v>
      </c>
      <c r="M87" s="19" t="s">
        <v>160</v>
      </c>
      <c r="N87" s="19">
        <v>3</v>
      </c>
      <c r="O87" s="19">
        <v>12000</v>
      </c>
      <c r="V87" s="20"/>
    </row>
    <row r="88" spans="11:22" x14ac:dyDescent="0.35">
      <c r="K88" s="4">
        <f t="shared" si="3"/>
        <v>10</v>
      </c>
      <c r="L88" s="21">
        <v>45584</v>
      </c>
      <c r="M88" s="19" t="s">
        <v>157</v>
      </c>
      <c r="N88" s="19">
        <v>1</v>
      </c>
      <c r="O88" s="19">
        <v>5000</v>
      </c>
      <c r="V88" s="20"/>
    </row>
    <row r="89" spans="11:22" x14ac:dyDescent="0.35">
      <c r="K89" s="4">
        <f t="shared" si="3"/>
        <v>10</v>
      </c>
      <c r="L89" s="21">
        <v>45588</v>
      </c>
      <c r="M89" s="19" t="s">
        <v>186</v>
      </c>
      <c r="N89" s="19">
        <v>7</v>
      </c>
      <c r="O89" s="19">
        <v>14000</v>
      </c>
    </row>
    <row r="90" spans="11:22" x14ac:dyDescent="0.35">
      <c r="K90" s="4">
        <f t="shared" si="3"/>
        <v>10</v>
      </c>
      <c r="L90" s="21">
        <v>45592</v>
      </c>
      <c r="M90" s="19" t="s">
        <v>188</v>
      </c>
      <c r="N90" s="19">
        <v>8</v>
      </c>
      <c r="O90" s="19">
        <v>4800</v>
      </c>
    </row>
    <row r="91" spans="11:22" x14ac:dyDescent="0.35">
      <c r="K91" s="4">
        <f t="shared" si="3"/>
        <v>10</v>
      </c>
      <c r="L91" s="21">
        <v>45596</v>
      </c>
      <c r="M91" s="19" t="s">
        <v>158</v>
      </c>
      <c r="N91" s="19">
        <v>5</v>
      </c>
      <c r="O91" s="19">
        <v>17500</v>
      </c>
    </row>
    <row r="92" spans="11:22" x14ac:dyDescent="0.35">
      <c r="K92" s="4">
        <f t="shared" si="3"/>
        <v>11</v>
      </c>
      <c r="L92" s="21">
        <v>45599</v>
      </c>
      <c r="M92" s="19" t="s">
        <v>145</v>
      </c>
      <c r="N92" s="19">
        <v>3</v>
      </c>
      <c r="O92" s="19">
        <v>4500</v>
      </c>
    </row>
    <row r="93" spans="11:22" x14ac:dyDescent="0.35">
      <c r="K93" s="4">
        <f t="shared" si="3"/>
        <v>11</v>
      </c>
      <c r="L93" s="21">
        <v>45603</v>
      </c>
      <c r="M93" s="19" t="s">
        <v>153</v>
      </c>
      <c r="N93" s="19">
        <v>4</v>
      </c>
      <c r="O93" s="19">
        <v>22000</v>
      </c>
    </row>
    <row r="94" spans="11:22" x14ac:dyDescent="0.35">
      <c r="K94" s="4">
        <f t="shared" si="3"/>
        <v>11</v>
      </c>
      <c r="L94" s="21">
        <v>45607</v>
      </c>
      <c r="M94" s="19" t="s">
        <v>177</v>
      </c>
      <c r="N94" s="19">
        <v>3</v>
      </c>
      <c r="O94" s="19">
        <v>24000</v>
      </c>
      <c r="V94" s="20"/>
    </row>
    <row r="95" spans="11:22" x14ac:dyDescent="0.35">
      <c r="K95" s="4">
        <f t="shared" si="3"/>
        <v>11</v>
      </c>
      <c r="L95" s="21">
        <v>45611</v>
      </c>
      <c r="M95" s="19" t="s">
        <v>173</v>
      </c>
      <c r="N95" s="19">
        <v>4</v>
      </c>
      <c r="O95" s="19">
        <v>11200</v>
      </c>
      <c r="V95" s="20"/>
    </row>
    <row r="96" spans="11:22" x14ac:dyDescent="0.35">
      <c r="K96" s="4">
        <f t="shared" si="3"/>
        <v>11</v>
      </c>
      <c r="L96" s="21">
        <v>45615</v>
      </c>
      <c r="M96" s="19" t="s">
        <v>164</v>
      </c>
      <c r="N96" s="19">
        <v>6</v>
      </c>
      <c r="O96" s="19">
        <v>12000</v>
      </c>
      <c r="V96" s="20"/>
    </row>
    <row r="97" spans="11:22" x14ac:dyDescent="0.35">
      <c r="K97" s="4">
        <f t="shared" si="3"/>
        <v>11</v>
      </c>
      <c r="L97" s="21">
        <v>45619</v>
      </c>
      <c r="M97" s="19" t="s">
        <v>166</v>
      </c>
      <c r="N97" s="19">
        <v>20</v>
      </c>
      <c r="O97" s="19">
        <v>3000</v>
      </c>
    </row>
    <row r="98" spans="11:22" x14ac:dyDescent="0.35">
      <c r="K98" s="4">
        <f t="shared" si="3"/>
        <v>11</v>
      </c>
      <c r="L98" s="21">
        <v>45623</v>
      </c>
      <c r="M98" s="19" t="s">
        <v>184</v>
      </c>
      <c r="N98" s="19">
        <v>4</v>
      </c>
      <c r="O98" s="19">
        <v>6400</v>
      </c>
    </row>
    <row r="99" spans="11:22" x14ac:dyDescent="0.35">
      <c r="K99" s="4">
        <f t="shared" si="3"/>
        <v>12</v>
      </c>
      <c r="L99" s="21">
        <v>45627</v>
      </c>
      <c r="M99" s="19" t="s">
        <v>171</v>
      </c>
      <c r="N99" s="19">
        <v>9</v>
      </c>
      <c r="O99" s="19">
        <v>3600</v>
      </c>
    </row>
    <row r="100" spans="11:22" x14ac:dyDescent="0.35">
      <c r="K100" s="4">
        <f t="shared" si="3"/>
        <v>12</v>
      </c>
      <c r="L100" s="21">
        <v>45631</v>
      </c>
      <c r="M100" s="19" t="s">
        <v>182</v>
      </c>
      <c r="N100" s="19">
        <v>7</v>
      </c>
      <c r="O100" s="19">
        <v>8400</v>
      </c>
    </row>
    <row r="101" spans="11:22" x14ac:dyDescent="0.35">
      <c r="K101" s="4">
        <f t="shared" si="3"/>
        <v>12</v>
      </c>
      <c r="L101" s="21">
        <v>45635</v>
      </c>
      <c r="M101" s="19" t="s">
        <v>160</v>
      </c>
      <c r="N101" s="19">
        <v>2</v>
      </c>
      <c r="O101" s="19">
        <v>8000</v>
      </c>
      <c r="V101" s="20"/>
    </row>
    <row r="102" spans="11:22" x14ac:dyDescent="0.35">
      <c r="K102" s="4">
        <f>MONTH(L102)</f>
        <v>12</v>
      </c>
      <c r="L102" s="21">
        <v>45639</v>
      </c>
      <c r="M102" s="19" t="s">
        <v>188</v>
      </c>
      <c r="N102" s="19">
        <v>5</v>
      </c>
      <c r="O102" s="19">
        <v>3000</v>
      </c>
      <c r="V102" s="20"/>
    </row>
    <row r="103" spans="11:22" x14ac:dyDescent="0.35">
      <c r="K103" s="4">
        <f t="shared" si="3"/>
        <v>12</v>
      </c>
      <c r="L103" s="21">
        <v>45643</v>
      </c>
      <c r="M103" s="19" t="s">
        <v>154</v>
      </c>
      <c r="N103" s="19">
        <v>4</v>
      </c>
      <c r="O103" s="19">
        <v>3200</v>
      </c>
      <c r="V103" s="20"/>
    </row>
    <row r="104" spans="11:22" x14ac:dyDescent="0.35">
      <c r="K104" s="4">
        <f t="shared" si="3"/>
        <v>12</v>
      </c>
      <c r="L104" s="21">
        <v>45647</v>
      </c>
      <c r="M104" s="19" t="s">
        <v>175</v>
      </c>
      <c r="N104" s="19">
        <v>6</v>
      </c>
      <c r="O104" s="19">
        <v>5400</v>
      </c>
    </row>
    <row r="105" spans="11:22" x14ac:dyDescent="0.35">
      <c r="K105" s="4">
        <f t="shared" si="3"/>
        <v>12</v>
      </c>
      <c r="L105" s="21">
        <v>45651</v>
      </c>
      <c r="M105" s="19" t="s">
        <v>170</v>
      </c>
      <c r="N105" s="19">
        <v>2</v>
      </c>
      <c r="O105" s="19">
        <v>13000</v>
      </c>
    </row>
    <row r="106" spans="11:22" x14ac:dyDescent="0.35">
      <c r="K106" s="4">
        <f t="shared" si="3"/>
        <v>12</v>
      </c>
      <c r="L106" s="21">
        <v>45655</v>
      </c>
      <c r="M106" s="19" t="s">
        <v>147</v>
      </c>
      <c r="N106" s="19">
        <v>8</v>
      </c>
      <c r="O106" s="19">
        <v>4800</v>
      </c>
    </row>
  </sheetData>
  <mergeCells count="2">
    <mergeCell ref="A1:H1"/>
    <mergeCell ref="L1:O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4747-D7D5-45C0-A94A-CCE1512B40D6}">
  <dimension ref="A2:D29"/>
  <sheetViews>
    <sheetView workbookViewId="0">
      <selection activeCell="D3" sqref="D3"/>
    </sheetView>
  </sheetViews>
  <sheetFormatPr defaultRowHeight="14.5" x14ac:dyDescent="0.35"/>
  <cols>
    <col min="1" max="1" width="12.453125" bestFit="1" customWidth="1"/>
    <col min="2" max="2" width="22.26953125" bestFit="1" customWidth="1"/>
  </cols>
  <sheetData>
    <row r="2" spans="1:4" x14ac:dyDescent="0.35">
      <c r="A2" t="s">
        <v>215</v>
      </c>
      <c r="D2" t="s">
        <v>216</v>
      </c>
    </row>
    <row r="3" spans="1:4" x14ac:dyDescent="0.35">
      <c r="A3" s="26" t="s">
        <v>212</v>
      </c>
      <c r="B3" t="s">
        <v>214</v>
      </c>
    </row>
    <row r="4" spans="1:4" x14ac:dyDescent="0.35">
      <c r="A4" s="27" t="s">
        <v>136</v>
      </c>
      <c r="B4" s="28">
        <v>8000</v>
      </c>
    </row>
    <row r="5" spans="1:4" x14ac:dyDescent="0.35">
      <c r="A5" s="27" t="s">
        <v>140</v>
      </c>
      <c r="B5" s="28">
        <v>6000</v>
      </c>
    </row>
    <row r="6" spans="1:4" x14ac:dyDescent="0.35">
      <c r="A6" s="27" t="s">
        <v>145</v>
      </c>
      <c r="B6" s="28">
        <v>19500</v>
      </c>
    </row>
    <row r="7" spans="1:4" x14ac:dyDescent="0.35">
      <c r="A7" s="27" t="s">
        <v>147</v>
      </c>
      <c r="B7" s="28">
        <v>19800</v>
      </c>
    </row>
    <row r="8" spans="1:4" x14ac:dyDescent="0.35">
      <c r="A8" s="27" t="s">
        <v>144</v>
      </c>
      <c r="B8" s="28">
        <v>35000</v>
      </c>
    </row>
    <row r="9" spans="1:4" x14ac:dyDescent="0.35">
      <c r="A9" s="27" t="s">
        <v>154</v>
      </c>
      <c r="B9" s="28">
        <v>18400</v>
      </c>
    </row>
    <row r="10" spans="1:4" x14ac:dyDescent="0.35">
      <c r="A10" s="27" t="s">
        <v>158</v>
      </c>
      <c r="B10" s="28">
        <v>45500</v>
      </c>
    </row>
    <row r="11" spans="1:4" x14ac:dyDescent="0.35">
      <c r="A11" s="27" t="s">
        <v>153</v>
      </c>
      <c r="B11" s="28">
        <v>60500</v>
      </c>
    </row>
    <row r="12" spans="1:4" x14ac:dyDescent="0.35">
      <c r="A12" s="27" t="s">
        <v>164</v>
      </c>
      <c r="B12" s="28">
        <v>48000</v>
      </c>
    </row>
    <row r="13" spans="1:4" x14ac:dyDescent="0.35">
      <c r="A13" s="27" t="s">
        <v>150</v>
      </c>
      <c r="B13" s="28">
        <v>9000</v>
      </c>
    </row>
    <row r="14" spans="1:4" x14ac:dyDescent="0.35">
      <c r="A14" s="27" t="s">
        <v>168</v>
      </c>
      <c r="B14" s="28">
        <v>9300</v>
      </c>
    </row>
    <row r="15" spans="1:4" x14ac:dyDescent="0.35">
      <c r="A15" s="27" t="s">
        <v>171</v>
      </c>
      <c r="B15" s="28">
        <v>13600</v>
      </c>
    </row>
    <row r="16" spans="1:4" x14ac:dyDescent="0.35">
      <c r="A16" s="27" t="s">
        <v>160</v>
      </c>
      <c r="B16" s="28">
        <v>64000</v>
      </c>
    </row>
    <row r="17" spans="1:2" x14ac:dyDescent="0.35">
      <c r="A17" s="27" t="s">
        <v>175</v>
      </c>
      <c r="B17" s="28">
        <v>18000</v>
      </c>
    </row>
    <row r="18" spans="1:2" x14ac:dyDescent="0.35">
      <c r="A18" s="27" t="s">
        <v>157</v>
      </c>
      <c r="B18" s="28">
        <v>20000</v>
      </c>
    </row>
    <row r="19" spans="1:2" x14ac:dyDescent="0.35">
      <c r="A19" s="27" t="s">
        <v>173</v>
      </c>
      <c r="B19" s="28">
        <v>50400</v>
      </c>
    </row>
    <row r="20" spans="1:2" x14ac:dyDescent="0.35">
      <c r="A20" s="27" t="s">
        <v>166</v>
      </c>
      <c r="B20" s="28">
        <v>17250</v>
      </c>
    </row>
    <row r="21" spans="1:2" x14ac:dyDescent="0.35">
      <c r="A21" s="27" t="s">
        <v>182</v>
      </c>
      <c r="B21" s="28">
        <v>45600</v>
      </c>
    </row>
    <row r="22" spans="1:2" x14ac:dyDescent="0.35">
      <c r="A22" s="27" t="s">
        <v>184</v>
      </c>
      <c r="B22" s="28">
        <v>27200</v>
      </c>
    </row>
    <row r="23" spans="1:2" x14ac:dyDescent="0.35">
      <c r="A23" s="27" t="s">
        <v>163</v>
      </c>
      <c r="B23" s="28">
        <v>60000</v>
      </c>
    </row>
    <row r="24" spans="1:2" x14ac:dyDescent="0.35">
      <c r="A24" s="27" t="s">
        <v>188</v>
      </c>
      <c r="B24" s="28">
        <v>21000</v>
      </c>
    </row>
    <row r="25" spans="1:2" x14ac:dyDescent="0.35">
      <c r="A25" s="27" t="s">
        <v>170</v>
      </c>
      <c r="B25" s="28">
        <v>91000</v>
      </c>
    </row>
    <row r="26" spans="1:2" x14ac:dyDescent="0.35">
      <c r="A26" s="27" t="s">
        <v>186</v>
      </c>
      <c r="B26" s="28">
        <v>40000</v>
      </c>
    </row>
    <row r="27" spans="1:2" x14ac:dyDescent="0.35">
      <c r="A27" s="27" t="s">
        <v>180</v>
      </c>
      <c r="B27" s="28">
        <v>27000</v>
      </c>
    </row>
    <row r="28" spans="1:2" x14ac:dyDescent="0.35">
      <c r="A28" s="27" t="s">
        <v>177</v>
      </c>
      <c r="B28" s="28">
        <v>72000</v>
      </c>
    </row>
    <row r="29" spans="1:2" x14ac:dyDescent="0.35">
      <c r="A29" s="27" t="s">
        <v>213</v>
      </c>
      <c r="B29" s="28">
        <v>846050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5A70-70AC-4B55-9384-E8BC72ED2659}">
  <dimension ref="A1:E106"/>
  <sheetViews>
    <sheetView workbookViewId="0">
      <selection activeCell="E5" sqref="E5"/>
    </sheetView>
  </sheetViews>
  <sheetFormatPr defaultRowHeight="14.5" x14ac:dyDescent="0.35"/>
  <cols>
    <col min="1" max="1" width="10.08984375" bestFit="1" customWidth="1"/>
    <col min="2" max="2" width="9.54296875" bestFit="1" customWidth="1"/>
    <col min="3" max="3" width="12.08984375" bestFit="1" customWidth="1"/>
    <col min="4" max="4" width="15.90625" bestFit="1" customWidth="1"/>
    <col min="5" max="5" width="25.26953125" bestFit="1" customWidth="1"/>
  </cols>
  <sheetData>
    <row r="1" spans="1:5" x14ac:dyDescent="0.35">
      <c r="A1" s="25" t="s">
        <v>121</v>
      </c>
      <c r="B1" s="25"/>
      <c r="C1" s="25"/>
      <c r="D1" s="25"/>
    </row>
    <row r="2" spans="1:5" x14ac:dyDescent="0.35">
      <c r="A2" s="18" t="s">
        <v>131</v>
      </c>
      <c r="B2" s="18" t="s">
        <v>123</v>
      </c>
      <c r="C2" s="18" t="s">
        <v>132</v>
      </c>
      <c r="D2" s="18" t="s">
        <v>133</v>
      </c>
      <c r="E2" s="29" t="s">
        <v>217</v>
      </c>
    </row>
    <row r="3" spans="1:5" x14ac:dyDescent="0.35">
      <c r="A3" s="21">
        <v>45292</v>
      </c>
      <c r="B3" s="19" t="s">
        <v>136</v>
      </c>
      <c r="C3" s="19">
        <v>5</v>
      </c>
      <c r="D3" s="19">
        <v>2000</v>
      </c>
      <c r="E3" s="4" t="str">
        <f>VLOOKUP(B3,'Data Q1'!$A$3:$B$27,2,FALSE)</f>
        <v>Wireless Mouse</v>
      </c>
    </row>
    <row r="4" spans="1:5" x14ac:dyDescent="0.35">
      <c r="A4" s="21">
        <v>45293</v>
      </c>
      <c r="B4" s="19" t="s">
        <v>144</v>
      </c>
      <c r="C4" s="19">
        <v>3</v>
      </c>
      <c r="D4" s="19">
        <v>7500</v>
      </c>
      <c r="E4" s="4" t="str">
        <f>VLOOKUP(B4,'Data Q1'!$A$3:$B$27,2,FALSE)</f>
        <v>Gaming Headset</v>
      </c>
    </row>
    <row r="5" spans="1:5" x14ac:dyDescent="0.35">
      <c r="A5" s="21">
        <v>45294</v>
      </c>
      <c r="B5" s="19" t="s">
        <v>140</v>
      </c>
      <c r="C5" s="19">
        <v>15</v>
      </c>
      <c r="D5" s="19">
        <v>1500</v>
      </c>
      <c r="E5" s="4" t="str">
        <f>VLOOKUP(B5,'Data Q1'!$A$3:$B$27,2,FALSE)</f>
        <v>USB-C Cable</v>
      </c>
    </row>
    <row r="6" spans="1:5" x14ac:dyDescent="0.35">
      <c r="A6" s="21">
        <v>45296</v>
      </c>
      <c r="B6" s="19" t="s">
        <v>150</v>
      </c>
      <c r="C6" s="19">
        <v>10</v>
      </c>
      <c r="D6" s="19">
        <v>2500</v>
      </c>
      <c r="E6" s="4" t="str">
        <f>VLOOKUP(B6,'Data Q1'!$A$3:$B$27,2,FALSE)</f>
        <v>Smartphone Case</v>
      </c>
    </row>
    <row r="7" spans="1:5" x14ac:dyDescent="0.35">
      <c r="A7" s="21">
        <v>45298</v>
      </c>
      <c r="B7" s="19" t="s">
        <v>153</v>
      </c>
      <c r="C7" s="19">
        <v>2</v>
      </c>
      <c r="D7" s="19">
        <v>11000</v>
      </c>
      <c r="E7" s="4" t="str">
        <f>VLOOKUP(B7,'Data Q1'!$A$3:$B$27,2,FALSE)</f>
        <v>External Hard Drive</v>
      </c>
    </row>
    <row r="8" spans="1:5" x14ac:dyDescent="0.35">
      <c r="A8" s="21">
        <v>45301</v>
      </c>
      <c r="B8" s="19" t="s">
        <v>157</v>
      </c>
      <c r="C8" s="19">
        <v>1</v>
      </c>
      <c r="D8" s="19">
        <v>5000</v>
      </c>
      <c r="E8" s="4" t="str">
        <f>VLOOKUP(B8,'Data Q1'!$A$3:$B$27,2,FALSE)</f>
        <v>Noise Cancelling Headphones</v>
      </c>
    </row>
    <row r="9" spans="1:5" x14ac:dyDescent="0.35">
      <c r="A9" s="21">
        <v>45303</v>
      </c>
      <c r="B9" s="19" t="s">
        <v>160</v>
      </c>
      <c r="C9" s="19">
        <v>4</v>
      </c>
      <c r="D9" s="19">
        <v>16000</v>
      </c>
      <c r="E9" s="4" t="str">
        <f>VLOOKUP(B9,'Data Q1'!$A$3:$B$27,2,FALSE)</f>
        <v>Smartwatch</v>
      </c>
    </row>
    <row r="10" spans="1:5" x14ac:dyDescent="0.35">
      <c r="A10" s="21">
        <v>45306</v>
      </c>
      <c r="B10" s="19" t="s">
        <v>163</v>
      </c>
      <c r="C10" s="19">
        <v>1</v>
      </c>
      <c r="D10" s="19">
        <v>10000</v>
      </c>
      <c r="E10" s="4" t="str">
        <f>VLOOKUP(B10,'Data Q1'!$A$3:$B$27,2,FALSE)</f>
        <v>Digital Camera</v>
      </c>
    </row>
    <row r="11" spans="1:5" x14ac:dyDescent="0.35">
      <c r="A11" s="21">
        <v>45309</v>
      </c>
      <c r="B11" s="19" t="s">
        <v>166</v>
      </c>
      <c r="C11" s="19">
        <v>20</v>
      </c>
      <c r="D11" s="19">
        <v>3000</v>
      </c>
      <c r="E11" s="4" t="str">
        <f>VLOOKUP(B11,'Data Q1'!$A$3:$B$27,2,FALSE)</f>
        <v>Screen Protector</v>
      </c>
    </row>
    <row r="12" spans="1:5" x14ac:dyDescent="0.35">
      <c r="A12" s="21">
        <v>45311</v>
      </c>
      <c r="B12" s="19" t="s">
        <v>168</v>
      </c>
      <c r="C12" s="19">
        <v>7</v>
      </c>
      <c r="D12" s="19">
        <v>2100</v>
      </c>
      <c r="E12" s="4" t="str">
        <f>VLOOKUP(B12,'Data Q1'!$A$3:$B$27,2,FALSE)</f>
        <v>HDMI Cable</v>
      </c>
    </row>
    <row r="13" spans="1:5" x14ac:dyDescent="0.35">
      <c r="A13" s="21">
        <v>45314</v>
      </c>
      <c r="B13" s="19" t="s">
        <v>170</v>
      </c>
      <c r="C13" s="19">
        <v>3</v>
      </c>
      <c r="D13" s="19">
        <v>19500</v>
      </c>
      <c r="E13" s="4" t="str">
        <f>VLOOKUP(B13,'Data Q1'!$A$3:$B$27,2,FALSE)</f>
        <v>Portable SSD</v>
      </c>
    </row>
    <row r="14" spans="1:5" x14ac:dyDescent="0.35">
      <c r="A14" s="21">
        <v>45316</v>
      </c>
      <c r="B14" s="19" t="s">
        <v>173</v>
      </c>
      <c r="C14" s="19">
        <v>5</v>
      </c>
      <c r="D14" s="19">
        <v>14000</v>
      </c>
      <c r="E14" s="4" t="str">
        <f>VLOOKUP(B14,'Data Q1'!$A$3:$B$27,2,FALSE)</f>
        <v>Fitness Tracker</v>
      </c>
    </row>
    <row r="15" spans="1:5" x14ac:dyDescent="0.35">
      <c r="A15" s="21">
        <v>45319</v>
      </c>
      <c r="B15" s="19" t="s">
        <v>154</v>
      </c>
      <c r="C15" s="19">
        <v>8</v>
      </c>
      <c r="D15" s="19">
        <v>6400</v>
      </c>
      <c r="E15" s="4" t="str">
        <f>VLOOKUP(B15,'Data Q1'!$A$3:$B$27,2,FALSE)</f>
        <v>Laptop Stand</v>
      </c>
    </row>
    <row r="16" spans="1:5" x14ac:dyDescent="0.35">
      <c r="A16" s="21">
        <v>45321</v>
      </c>
      <c r="B16" s="19" t="s">
        <v>177</v>
      </c>
      <c r="C16" s="19">
        <v>1</v>
      </c>
      <c r="D16" s="19">
        <v>8000</v>
      </c>
      <c r="E16" s="4" t="str">
        <f>VLOOKUP(B16,'Data Q1'!$A$3:$B$27,2,FALSE)</f>
        <v>Action Camera</v>
      </c>
    </row>
    <row r="17" spans="1:5" x14ac:dyDescent="0.35">
      <c r="A17" s="21">
        <v>45323</v>
      </c>
      <c r="B17" s="19" t="s">
        <v>145</v>
      </c>
      <c r="C17" s="19">
        <v>2</v>
      </c>
      <c r="D17" s="19">
        <v>3000</v>
      </c>
      <c r="E17" s="4" t="str">
        <f>VLOOKUP(B17,'Data Q1'!$A$3:$B$27,2,FALSE)</f>
        <v>Bluetooth Speaker</v>
      </c>
    </row>
    <row r="18" spans="1:5" x14ac:dyDescent="0.35">
      <c r="A18" s="21">
        <v>45325</v>
      </c>
      <c r="B18" s="19" t="s">
        <v>180</v>
      </c>
      <c r="C18" s="19">
        <v>4</v>
      </c>
      <c r="D18" s="19">
        <v>6000</v>
      </c>
      <c r="E18" s="4" t="str">
        <f>VLOOKUP(B18,'Data Q1'!$A$3:$B$27,2,FALSE)</f>
        <v>Laptop Cooling Pad</v>
      </c>
    </row>
    <row r="19" spans="1:5" x14ac:dyDescent="0.35">
      <c r="A19" s="21">
        <v>45327</v>
      </c>
      <c r="B19" s="19" t="s">
        <v>182</v>
      </c>
      <c r="C19" s="19">
        <v>10</v>
      </c>
      <c r="D19" s="19">
        <v>12000</v>
      </c>
      <c r="E19" s="4" t="str">
        <f>VLOOKUP(B19,'Data Q1'!$A$3:$B$27,2,FALSE)</f>
        <v>Power Bank</v>
      </c>
    </row>
    <row r="20" spans="1:5" x14ac:dyDescent="0.35">
      <c r="A20" s="21">
        <v>45329</v>
      </c>
      <c r="B20" s="19" t="s">
        <v>158</v>
      </c>
      <c r="C20" s="19">
        <v>3</v>
      </c>
      <c r="D20" s="19">
        <v>10500</v>
      </c>
      <c r="E20" s="4" t="str">
        <f>VLOOKUP(B20,'Data Q1'!$A$3:$B$27,2,FALSE)</f>
        <v>Mechanical Keyboard</v>
      </c>
    </row>
    <row r="21" spans="1:5" x14ac:dyDescent="0.35">
      <c r="A21" s="21">
        <v>45332</v>
      </c>
      <c r="B21" s="19" t="s">
        <v>186</v>
      </c>
      <c r="C21" s="19">
        <v>5</v>
      </c>
      <c r="D21" s="19">
        <v>10000</v>
      </c>
      <c r="E21" s="4" t="str">
        <f>VLOOKUP(B21,'Data Q1'!$A$3:$B$27,2,FALSE)</f>
        <v>Wireless Keyboard</v>
      </c>
    </row>
    <row r="22" spans="1:5" x14ac:dyDescent="0.35">
      <c r="A22" s="21">
        <v>45335</v>
      </c>
      <c r="B22" s="19" t="s">
        <v>184</v>
      </c>
      <c r="C22" s="19">
        <v>4</v>
      </c>
      <c r="D22" s="19">
        <v>6400</v>
      </c>
      <c r="E22" s="4" t="str">
        <f>VLOOKUP(B22,'Data Q1'!$A$3:$B$27,2,FALSE)</f>
        <v>Wireless Charger</v>
      </c>
    </row>
    <row r="23" spans="1:5" x14ac:dyDescent="0.35">
      <c r="A23" s="21">
        <v>45338</v>
      </c>
      <c r="B23" s="19" t="s">
        <v>188</v>
      </c>
      <c r="C23" s="19">
        <v>6</v>
      </c>
      <c r="D23" s="19">
        <v>3600</v>
      </c>
      <c r="E23" s="4" t="str">
        <f>VLOOKUP(B23,'Data Q1'!$A$3:$B$27,2,FALSE)</f>
        <v>USB Hub</v>
      </c>
    </row>
    <row r="24" spans="1:5" x14ac:dyDescent="0.35">
      <c r="A24" s="21">
        <v>45342</v>
      </c>
      <c r="B24" s="19" t="s">
        <v>175</v>
      </c>
      <c r="C24" s="19">
        <v>3</v>
      </c>
      <c r="D24" s="19">
        <v>2700</v>
      </c>
      <c r="E24" s="4" t="str">
        <f>VLOOKUP(B24,'Data Q1'!$A$3:$B$27,2,FALSE)</f>
        <v>Tablet Stand</v>
      </c>
    </row>
    <row r="25" spans="1:5" x14ac:dyDescent="0.35">
      <c r="A25" s="21">
        <v>45345</v>
      </c>
      <c r="B25" s="19" t="s">
        <v>147</v>
      </c>
      <c r="C25" s="19">
        <v>5</v>
      </c>
      <c r="D25" s="19">
        <v>3000</v>
      </c>
      <c r="E25" s="4" t="str">
        <f>VLOOKUP(B25,'Data Q1'!$A$3:$B$27,2,FALSE)</f>
        <v>Portable Charger</v>
      </c>
    </row>
    <row r="26" spans="1:5" x14ac:dyDescent="0.35">
      <c r="A26" s="21">
        <v>45349</v>
      </c>
      <c r="B26" s="19" t="s">
        <v>171</v>
      </c>
      <c r="C26" s="19">
        <v>10</v>
      </c>
      <c r="D26" s="19">
        <v>4000</v>
      </c>
      <c r="E26" s="4" t="str">
        <f>VLOOKUP(B26,'Data Q1'!$A$3:$B$27,2,FALSE)</f>
        <v>USB Flash Drive</v>
      </c>
    </row>
    <row r="27" spans="1:5" x14ac:dyDescent="0.35">
      <c r="A27" s="21">
        <v>45352</v>
      </c>
      <c r="B27" s="19" t="s">
        <v>140</v>
      </c>
      <c r="C27" s="19">
        <v>15</v>
      </c>
      <c r="D27" s="19">
        <v>1500</v>
      </c>
      <c r="E27" s="4" t="str">
        <f>VLOOKUP(B27,'Data Q1'!$A$3:$B$27,2,FALSE)</f>
        <v>USB-C Cable</v>
      </c>
    </row>
    <row r="28" spans="1:5" x14ac:dyDescent="0.35">
      <c r="A28" s="21">
        <v>45355</v>
      </c>
      <c r="B28" s="19" t="s">
        <v>164</v>
      </c>
      <c r="C28" s="19">
        <v>8</v>
      </c>
      <c r="D28" s="19">
        <v>16000</v>
      </c>
      <c r="E28" s="4" t="str">
        <f>VLOOKUP(B28,'Data Q1'!$A$3:$B$27,2,FALSE)</f>
        <v>Wireless Earbuds</v>
      </c>
    </row>
    <row r="29" spans="1:5" x14ac:dyDescent="0.35">
      <c r="A29" s="21">
        <v>45359</v>
      </c>
      <c r="B29" s="19" t="s">
        <v>177</v>
      </c>
      <c r="C29" s="19">
        <v>2</v>
      </c>
      <c r="D29" s="19">
        <v>16000</v>
      </c>
      <c r="E29" s="4" t="str">
        <f>VLOOKUP(B29,'Data Q1'!$A$3:$B$27,2,FALSE)</f>
        <v>Action Camera</v>
      </c>
    </row>
    <row r="30" spans="1:5" x14ac:dyDescent="0.35">
      <c r="A30" s="21">
        <v>45363</v>
      </c>
      <c r="B30" s="19" t="s">
        <v>166</v>
      </c>
      <c r="C30" s="19">
        <v>20</v>
      </c>
      <c r="D30" s="19">
        <v>3000</v>
      </c>
      <c r="E30" s="4" t="str">
        <f>VLOOKUP(B30,'Data Q1'!$A$3:$B$27,2,FALSE)</f>
        <v>Screen Protector</v>
      </c>
    </row>
    <row r="31" spans="1:5" x14ac:dyDescent="0.35">
      <c r="A31" s="21">
        <v>45366</v>
      </c>
      <c r="B31" s="19" t="s">
        <v>182</v>
      </c>
      <c r="C31" s="19">
        <v>8</v>
      </c>
      <c r="D31" s="19">
        <v>9600</v>
      </c>
      <c r="E31" s="4" t="str">
        <f>VLOOKUP(B31,'Data Q1'!$A$3:$B$27,2,FALSE)</f>
        <v>Power Bank</v>
      </c>
    </row>
    <row r="32" spans="1:5" x14ac:dyDescent="0.35">
      <c r="A32" s="21">
        <v>45369</v>
      </c>
      <c r="B32" s="19" t="s">
        <v>160</v>
      </c>
      <c r="C32" s="19">
        <v>2</v>
      </c>
      <c r="D32" s="19">
        <v>8000</v>
      </c>
      <c r="E32" s="4" t="str">
        <f>VLOOKUP(B32,'Data Q1'!$A$3:$B$27,2,FALSE)</f>
        <v>Smartwatch</v>
      </c>
    </row>
    <row r="33" spans="1:5" x14ac:dyDescent="0.35">
      <c r="A33" s="21">
        <v>45372</v>
      </c>
      <c r="B33" s="19" t="s">
        <v>145</v>
      </c>
      <c r="C33" s="19">
        <v>4</v>
      </c>
      <c r="D33" s="19">
        <v>6000</v>
      </c>
      <c r="E33" s="4" t="str">
        <f>VLOOKUP(B33,'Data Q1'!$A$3:$B$27,2,FALSE)</f>
        <v>Bluetooth Speaker</v>
      </c>
    </row>
    <row r="34" spans="1:5" x14ac:dyDescent="0.35">
      <c r="A34" s="21">
        <v>45376</v>
      </c>
      <c r="B34" s="19" t="s">
        <v>168</v>
      </c>
      <c r="C34" s="19">
        <v>6</v>
      </c>
      <c r="D34" s="19">
        <v>1800</v>
      </c>
      <c r="E34" s="4" t="str">
        <f>VLOOKUP(B34,'Data Q1'!$A$3:$B$27,2,FALSE)</f>
        <v>HDMI Cable</v>
      </c>
    </row>
    <row r="35" spans="1:5" x14ac:dyDescent="0.35">
      <c r="A35" s="21">
        <v>45379</v>
      </c>
      <c r="B35" s="19" t="s">
        <v>170</v>
      </c>
      <c r="C35" s="19">
        <v>2</v>
      </c>
      <c r="D35" s="19">
        <v>13000</v>
      </c>
      <c r="E35" s="4" t="str">
        <f>VLOOKUP(B35,'Data Q1'!$A$3:$B$27,2,FALSE)</f>
        <v>Portable SSD</v>
      </c>
    </row>
    <row r="36" spans="1:5" x14ac:dyDescent="0.35">
      <c r="A36" s="21">
        <v>45384</v>
      </c>
      <c r="B36" s="19" t="s">
        <v>144</v>
      </c>
      <c r="C36" s="19">
        <v>3</v>
      </c>
      <c r="D36" s="19">
        <v>7500</v>
      </c>
      <c r="E36" s="4" t="str">
        <f>VLOOKUP(B36,'Data Q1'!$A$3:$B$27,2,FALSE)</f>
        <v>Gaming Headset</v>
      </c>
    </row>
    <row r="37" spans="1:5" x14ac:dyDescent="0.35">
      <c r="A37" s="21">
        <v>45387</v>
      </c>
      <c r="B37" s="19" t="s">
        <v>180</v>
      </c>
      <c r="C37" s="19">
        <v>5</v>
      </c>
      <c r="D37" s="19">
        <v>7500</v>
      </c>
      <c r="E37" s="4" t="str">
        <f>VLOOKUP(B37,'Data Q1'!$A$3:$B$27,2,FALSE)</f>
        <v>Laptop Cooling Pad</v>
      </c>
    </row>
    <row r="38" spans="1:5" x14ac:dyDescent="0.35">
      <c r="A38" s="21">
        <v>45391</v>
      </c>
      <c r="B38" s="19" t="s">
        <v>157</v>
      </c>
      <c r="C38" s="19">
        <v>2</v>
      </c>
      <c r="D38" s="19">
        <v>10000</v>
      </c>
      <c r="E38" s="4" t="str">
        <f>VLOOKUP(B38,'Data Q1'!$A$3:$B$27,2,FALSE)</f>
        <v>Noise Cancelling Headphones</v>
      </c>
    </row>
    <row r="39" spans="1:5" x14ac:dyDescent="0.35">
      <c r="A39" s="21">
        <v>45394</v>
      </c>
      <c r="B39" s="19" t="s">
        <v>184</v>
      </c>
      <c r="C39" s="19">
        <v>6</v>
      </c>
      <c r="D39" s="19">
        <v>9600</v>
      </c>
      <c r="E39" s="4" t="str">
        <f>VLOOKUP(B39,'Data Q1'!$A$3:$B$27,2,FALSE)</f>
        <v>Wireless Charger</v>
      </c>
    </row>
    <row r="40" spans="1:5" x14ac:dyDescent="0.35">
      <c r="A40" s="21">
        <v>45398</v>
      </c>
      <c r="B40" s="19" t="s">
        <v>163</v>
      </c>
      <c r="C40" s="19">
        <v>1</v>
      </c>
      <c r="D40" s="19">
        <v>10000</v>
      </c>
      <c r="E40" s="4" t="str">
        <f>VLOOKUP(B40,'Data Q1'!$A$3:$B$27,2,FALSE)</f>
        <v>Digital Camera</v>
      </c>
    </row>
    <row r="41" spans="1:5" x14ac:dyDescent="0.35">
      <c r="A41" s="21">
        <v>45401</v>
      </c>
      <c r="B41" s="19" t="s">
        <v>186</v>
      </c>
      <c r="C41" s="19">
        <v>4</v>
      </c>
      <c r="D41" s="19">
        <v>8000</v>
      </c>
      <c r="E41" s="4" t="str">
        <f>VLOOKUP(B41,'Data Q1'!$A$3:$B$27,2,FALSE)</f>
        <v>Wireless Keyboard</v>
      </c>
    </row>
    <row r="42" spans="1:5" x14ac:dyDescent="0.35">
      <c r="A42" s="21">
        <v>45405</v>
      </c>
      <c r="B42" s="19" t="s">
        <v>147</v>
      </c>
      <c r="C42" s="19">
        <v>7</v>
      </c>
      <c r="D42" s="19">
        <v>4200</v>
      </c>
      <c r="E42" s="4" t="str">
        <f>VLOOKUP(B42,'Data Q1'!$A$3:$B$27,2,FALSE)</f>
        <v>Portable Charger</v>
      </c>
    </row>
    <row r="43" spans="1:5" x14ac:dyDescent="0.35">
      <c r="A43" s="21">
        <v>45408</v>
      </c>
      <c r="B43" s="19" t="s">
        <v>188</v>
      </c>
      <c r="C43" s="19">
        <v>10</v>
      </c>
      <c r="D43" s="19">
        <v>6000</v>
      </c>
      <c r="E43" s="4" t="str">
        <f>VLOOKUP(B43,'Data Q1'!$A$3:$B$27,2,FALSE)</f>
        <v>USB Hub</v>
      </c>
    </row>
    <row r="44" spans="1:5" x14ac:dyDescent="0.35">
      <c r="A44" s="21">
        <v>45412</v>
      </c>
      <c r="B44" s="19" t="s">
        <v>158</v>
      </c>
      <c r="C44" s="19">
        <v>3</v>
      </c>
      <c r="D44" s="19">
        <v>10500</v>
      </c>
      <c r="E44" s="4" t="str">
        <f>VLOOKUP(B44,'Data Q1'!$A$3:$B$27,2,FALSE)</f>
        <v>Mechanical Keyboard</v>
      </c>
    </row>
    <row r="45" spans="1:5" x14ac:dyDescent="0.35">
      <c r="A45" s="21">
        <v>45414</v>
      </c>
      <c r="B45" s="19" t="s">
        <v>140</v>
      </c>
      <c r="C45" s="19">
        <v>18</v>
      </c>
      <c r="D45" s="19">
        <v>1800</v>
      </c>
      <c r="E45" s="4" t="str">
        <f>VLOOKUP(B45,'Data Q1'!$A$3:$B$27,2,FALSE)</f>
        <v>USB-C Cable</v>
      </c>
    </row>
    <row r="46" spans="1:5" x14ac:dyDescent="0.35">
      <c r="A46" s="21">
        <v>45417</v>
      </c>
      <c r="B46" s="19" t="s">
        <v>171</v>
      </c>
      <c r="C46" s="19">
        <v>7</v>
      </c>
      <c r="D46" s="19">
        <v>2800</v>
      </c>
      <c r="E46" s="4" t="str">
        <f>VLOOKUP(B46,'Data Q1'!$A$3:$B$27,2,FALSE)</f>
        <v>USB Flash Drive</v>
      </c>
    </row>
    <row r="47" spans="1:5" x14ac:dyDescent="0.35">
      <c r="A47" s="21">
        <v>45420</v>
      </c>
      <c r="B47" s="19" t="s">
        <v>160</v>
      </c>
      <c r="C47" s="19">
        <v>4</v>
      </c>
      <c r="D47" s="19">
        <v>16000</v>
      </c>
      <c r="E47" s="4" t="str">
        <f>VLOOKUP(B47,'Data Q1'!$A$3:$B$27,2,FALSE)</f>
        <v>Smartwatch</v>
      </c>
    </row>
    <row r="48" spans="1:5" x14ac:dyDescent="0.35">
      <c r="A48" s="21">
        <v>45424</v>
      </c>
      <c r="B48" s="19" t="s">
        <v>153</v>
      </c>
      <c r="C48" s="19">
        <v>2</v>
      </c>
      <c r="D48" s="19">
        <v>11000</v>
      </c>
      <c r="E48" s="4" t="str">
        <f>VLOOKUP(B48,'Data Q1'!$A$3:$B$27,2,FALSE)</f>
        <v>External Hard Drive</v>
      </c>
    </row>
    <row r="49" spans="1:5" x14ac:dyDescent="0.35">
      <c r="A49" s="21">
        <v>45428</v>
      </c>
      <c r="B49" s="19" t="s">
        <v>182</v>
      </c>
      <c r="C49" s="19">
        <v>6</v>
      </c>
      <c r="D49" s="19">
        <v>7200</v>
      </c>
      <c r="E49" s="4" t="str">
        <f>VLOOKUP(B49,'Data Q1'!$A$3:$B$27,2,FALSE)</f>
        <v>Power Bank</v>
      </c>
    </row>
    <row r="50" spans="1:5" x14ac:dyDescent="0.35">
      <c r="A50" s="21">
        <v>45431</v>
      </c>
      <c r="B50" s="19" t="s">
        <v>166</v>
      </c>
      <c r="C50" s="19">
        <v>30</v>
      </c>
      <c r="D50" s="19">
        <v>4500</v>
      </c>
      <c r="E50" s="4" t="str">
        <f>VLOOKUP(B50,'Data Q1'!$A$3:$B$27,2,FALSE)</f>
        <v>Screen Protector</v>
      </c>
    </row>
    <row r="51" spans="1:5" x14ac:dyDescent="0.35">
      <c r="A51" s="21">
        <v>45435</v>
      </c>
      <c r="B51" s="19" t="s">
        <v>177</v>
      </c>
      <c r="C51" s="19">
        <v>1</v>
      </c>
      <c r="D51" s="19">
        <v>8000</v>
      </c>
      <c r="E51" s="4" t="str">
        <f>VLOOKUP(B51,'Data Q1'!$A$3:$B$27,2,FALSE)</f>
        <v>Action Camera</v>
      </c>
    </row>
    <row r="52" spans="1:5" x14ac:dyDescent="0.35">
      <c r="A52" s="21">
        <v>45439</v>
      </c>
      <c r="B52" s="19" t="s">
        <v>173</v>
      </c>
      <c r="C52" s="19">
        <v>4</v>
      </c>
      <c r="D52" s="19">
        <v>11200</v>
      </c>
      <c r="E52" s="4" t="str">
        <f>VLOOKUP(B52,'Data Q1'!$A$3:$B$27,2,FALSE)</f>
        <v>Fitness Tracker</v>
      </c>
    </row>
    <row r="53" spans="1:5" x14ac:dyDescent="0.35">
      <c r="A53" s="21">
        <v>45444</v>
      </c>
      <c r="B53" s="19" t="s">
        <v>136</v>
      </c>
      <c r="C53" s="19">
        <v>8</v>
      </c>
      <c r="D53" s="19">
        <v>3200</v>
      </c>
      <c r="E53" s="4" t="str">
        <f>VLOOKUP(B53,'Data Q1'!$A$3:$B$27,2,FALSE)</f>
        <v>Wireless Mouse</v>
      </c>
    </row>
    <row r="54" spans="1:5" x14ac:dyDescent="0.35">
      <c r="A54" s="21">
        <v>45447</v>
      </c>
      <c r="B54" s="19" t="s">
        <v>154</v>
      </c>
      <c r="C54" s="19">
        <v>5</v>
      </c>
      <c r="D54" s="19">
        <v>4000</v>
      </c>
      <c r="E54" s="4" t="str">
        <f>VLOOKUP(B54,'Data Q1'!$A$3:$B$27,2,FALSE)</f>
        <v>Laptop Stand</v>
      </c>
    </row>
    <row r="55" spans="1:5" x14ac:dyDescent="0.35">
      <c r="A55" s="21">
        <v>45450</v>
      </c>
      <c r="B55" s="19" t="s">
        <v>170</v>
      </c>
      <c r="C55" s="19">
        <v>3</v>
      </c>
      <c r="D55" s="19">
        <v>19500</v>
      </c>
      <c r="E55" s="4" t="str">
        <f>VLOOKUP(B55,'Data Q1'!$A$3:$B$27,2,FALSE)</f>
        <v>Portable SSD</v>
      </c>
    </row>
    <row r="56" spans="1:5" x14ac:dyDescent="0.35">
      <c r="A56" s="21">
        <v>45454</v>
      </c>
      <c r="B56" s="19" t="s">
        <v>150</v>
      </c>
      <c r="C56" s="19">
        <v>12</v>
      </c>
      <c r="D56" s="19">
        <v>3000</v>
      </c>
      <c r="E56" s="4" t="str">
        <f>VLOOKUP(B56,'Data Q1'!$A$3:$B$27,2,FALSE)</f>
        <v>Smartphone Case</v>
      </c>
    </row>
    <row r="57" spans="1:5" x14ac:dyDescent="0.35">
      <c r="A57" s="21">
        <v>45458</v>
      </c>
      <c r="B57" s="19" t="s">
        <v>168</v>
      </c>
      <c r="C57" s="19">
        <v>10</v>
      </c>
      <c r="D57" s="19">
        <v>3000</v>
      </c>
      <c r="E57" s="4" t="str">
        <f>VLOOKUP(B57,'Data Q1'!$A$3:$B$27,2,FALSE)</f>
        <v>HDMI Cable</v>
      </c>
    </row>
    <row r="58" spans="1:5" x14ac:dyDescent="0.35">
      <c r="A58" s="21">
        <v>45462</v>
      </c>
      <c r="B58" s="19" t="s">
        <v>180</v>
      </c>
      <c r="C58" s="19">
        <v>6</v>
      </c>
      <c r="D58" s="19">
        <v>9000</v>
      </c>
      <c r="E58" s="4" t="str">
        <f>VLOOKUP(B58,'Data Q1'!$A$3:$B$27,2,FALSE)</f>
        <v>Laptop Cooling Pad</v>
      </c>
    </row>
    <row r="59" spans="1:5" x14ac:dyDescent="0.35">
      <c r="A59" s="21">
        <v>45466</v>
      </c>
      <c r="B59" s="19" t="s">
        <v>186</v>
      </c>
      <c r="C59" s="19">
        <v>4</v>
      </c>
      <c r="D59" s="19">
        <v>8000</v>
      </c>
      <c r="E59" s="4" t="str">
        <f>VLOOKUP(B59,'Data Q1'!$A$3:$B$27,2,FALSE)</f>
        <v>Wireless Keyboard</v>
      </c>
    </row>
    <row r="60" spans="1:5" x14ac:dyDescent="0.35">
      <c r="A60" s="21">
        <v>45470</v>
      </c>
      <c r="B60" s="19" t="s">
        <v>147</v>
      </c>
      <c r="C60" s="19">
        <v>8</v>
      </c>
      <c r="D60" s="19">
        <v>4800</v>
      </c>
      <c r="E60" s="4" t="str">
        <f>VLOOKUP(B60,'Data Q1'!$A$3:$B$27,2,FALSE)</f>
        <v>Portable Charger</v>
      </c>
    </row>
    <row r="61" spans="1:5" x14ac:dyDescent="0.35">
      <c r="A61" s="21">
        <v>45474</v>
      </c>
      <c r="B61" s="19" t="s">
        <v>164</v>
      </c>
      <c r="C61" s="19">
        <v>10</v>
      </c>
      <c r="D61" s="19">
        <v>20000</v>
      </c>
      <c r="E61" s="4" t="str">
        <f>VLOOKUP(B61,'Data Q1'!$A$3:$B$27,2,FALSE)</f>
        <v>Wireless Earbuds</v>
      </c>
    </row>
    <row r="62" spans="1:5" x14ac:dyDescent="0.35">
      <c r="A62" s="21">
        <v>45478</v>
      </c>
      <c r="B62" s="19" t="s">
        <v>158</v>
      </c>
      <c r="C62" s="19">
        <v>2</v>
      </c>
      <c r="D62" s="19">
        <v>7000</v>
      </c>
      <c r="E62" s="4" t="str">
        <f>VLOOKUP(B62,'Data Q1'!$A$3:$B$27,2,FALSE)</f>
        <v>Mechanical Keyboard</v>
      </c>
    </row>
    <row r="63" spans="1:5" x14ac:dyDescent="0.35">
      <c r="A63" s="21">
        <v>45482</v>
      </c>
      <c r="B63" s="19" t="s">
        <v>188</v>
      </c>
      <c r="C63" s="19">
        <v>6</v>
      </c>
      <c r="D63" s="19">
        <v>3600</v>
      </c>
      <c r="E63" s="4" t="str">
        <f>VLOOKUP(B63,'Data Q1'!$A$3:$B$27,2,FALSE)</f>
        <v>USB Hub</v>
      </c>
    </row>
    <row r="64" spans="1:5" x14ac:dyDescent="0.35">
      <c r="A64" s="21">
        <v>45486</v>
      </c>
      <c r="B64" s="19" t="s">
        <v>163</v>
      </c>
      <c r="C64" s="19">
        <v>2</v>
      </c>
      <c r="D64" s="19">
        <v>20000</v>
      </c>
      <c r="E64" s="4" t="str">
        <f>VLOOKUP(B64,'Data Q1'!$A$3:$B$27,2,FALSE)</f>
        <v>Digital Camera</v>
      </c>
    </row>
    <row r="65" spans="1:5" x14ac:dyDescent="0.35">
      <c r="A65" s="21">
        <v>45490</v>
      </c>
      <c r="B65" s="19" t="s">
        <v>160</v>
      </c>
      <c r="C65" s="19">
        <v>1</v>
      </c>
      <c r="D65" s="19">
        <v>4000</v>
      </c>
      <c r="E65" s="4" t="str">
        <f>VLOOKUP(B65,'Data Q1'!$A$3:$B$27,2,FALSE)</f>
        <v>Smartwatch</v>
      </c>
    </row>
    <row r="66" spans="1:5" x14ac:dyDescent="0.35">
      <c r="A66" s="21">
        <v>45494</v>
      </c>
      <c r="B66" s="19" t="s">
        <v>182</v>
      </c>
      <c r="C66" s="19">
        <v>7</v>
      </c>
      <c r="D66" s="19">
        <v>8400</v>
      </c>
      <c r="E66" s="4" t="str">
        <f>VLOOKUP(B66,'Data Q1'!$A$3:$B$27,2,FALSE)</f>
        <v>Power Bank</v>
      </c>
    </row>
    <row r="67" spans="1:5" x14ac:dyDescent="0.35">
      <c r="A67" s="21">
        <v>45498</v>
      </c>
      <c r="B67" s="19" t="s">
        <v>177</v>
      </c>
      <c r="C67" s="19">
        <v>2</v>
      </c>
      <c r="D67" s="19">
        <v>16000</v>
      </c>
      <c r="E67" s="4" t="str">
        <f>VLOOKUP(B67,'Data Q1'!$A$3:$B$27,2,FALSE)</f>
        <v>Action Camera</v>
      </c>
    </row>
    <row r="68" spans="1:5" x14ac:dyDescent="0.35">
      <c r="A68" s="21">
        <v>45502</v>
      </c>
      <c r="B68" s="19" t="s">
        <v>144</v>
      </c>
      <c r="C68" s="19">
        <v>4</v>
      </c>
      <c r="D68" s="19">
        <v>10000</v>
      </c>
      <c r="E68" s="4" t="str">
        <f>VLOOKUP(B68,'Data Q1'!$A$3:$B$27,2,FALSE)</f>
        <v>Gaming Headset</v>
      </c>
    </row>
    <row r="69" spans="1:5" x14ac:dyDescent="0.35">
      <c r="A69" s="21">
        <v>45506</v>
      </c>
      <c r="B69" s="19" t="s">
        <v>173</v>
      </c>
      <c r="C69" s="19">
        <v>5</v>
      </c>
      <c r="D69" s="19">
        <v>14000</v>
      </c>
      <c r="E69" s="4" t="str">
        <f>VLOOKUP(B69,'Data Q1'!$A$3:$B$27,2,FALSE)</f>
        <v>Fitness Tracker</v>
      </c>
    </row>
    <row r="70" spans="1:5" x14ac:dyDescent="0.35">
      <c r="A70" s="21">
        <v>45510</v>
      </c>
      <c r="B70" s="19" t="s">
        <v>175</v>
      </c>
      <c r="C70" s="19">
        <v>6</v>
      </c>
      <c r="D70" s="19">
        <v>5400</v>
      </c>
      <c r="E70" s="4" t="str">
        <f>VLOOKUP(B70,'Data Q1'!$A$3:$B$27,2,FALSE)</f>
        <v>Tablet Stand</v>
      </c>
    </row>
    <row r="71" spans="1:5" x14ac:dyDescent="0.35">
      <c r="A71" s="21">
        <v>45514</v>
      </c>
      <c r="B71" s="19" t="s">
        <v>140</v>
      </c>
      <c r="C71" s="19">
        <v>12</v>
      </c>
      <c r="D71" s="19">
        <v>1200</v>
      </c>
      <c r="E71" s="4" t="str">
        <f>VLOOKUP(B71,'Data Q1'!$A$3:$B$27,2,FALSE)</f>
        <v>USB-C Cable</v>
      </c>
    </row>
    <row r="72" spans="1:5" x14ac:dyDescent="0.35">
      <c r="A72" s="21">
        <v>45518</v>
      </c>
      <c r="B72" s="19" t="s">
        <v>184</v>
      </c>
      <c r="C72" s="19">
        <v>3</v>
      </c>
      <c r="D72" s="19">
        <v>4800</v>
      </c>
      <c r="E72" s="4" t="str">
        <f>VLOOKUP(B72,'Data Q1'!$A$3:$B$27,2,FALSE)</f>
        <v>Wireless Charger</v>
      </c>
    </row>
    <row r="73" spans="1:5" x14ac:dyDescent="0.35">
      <c r="A73" s="21">
        <v>45522</v>
      </c>
      <c r="B73" s="19" t="s">
        <v>145</v>
      </c>
      <c r="C73" s="19">
        <v>4</v>
      </c>
      <c r="D73" s="19">
        <v>6000</v>
      </c>
      <c r="E73" s="4" t="str">
        <f>VLOOKUP(B73,'Data Q1'!$A$3:$B$27,2,FALSE)</f>
        <v>Bluetooth Speaker</v>
      </c>
    </row>
    <row r="74" spans="1:5" x14ac:dyDescent="0.35">
      <c r="A74" s="21">
        <v>45526</v>
      </c>
      <c r="B74" s="19" t="s">
        <v>153</v>
      </c>
      <c r="C74" s="19">
        <v>3</v>
      </c>
      <c r="D74" s="19">
        <v>16500</v>
      </c>
      <c r="E74" s="4" t="str">
        <f>VLOOKUP(B74,'Data Q1'!$A$3:$B$27,2,FALSE)</f>
        <v>External Hard Drive</v>
      </c>
    </row>
    <row r="75" spans="1:5" x14ac:dyDescent="0.35">
      <c r="A75" s="21">
        <v>45530</v>
      </c>
      <c r="B75" s="19" t="s">
        <v>168</v>
      </c>
      <c r="C75" s="19">
        <v>8</v>
      </c>
      <c r="D75" s="19">
        <v>2400</v>
      </c>
      <c r="E75" s="4" t="str">
        <f>VLOOKUP(B75,'Data Q1'!$A$3:$B$27,2,FALSE)</f>
        <v>HDMI Cable</v>
      </c>
    </row>
    <row r="76" spans="1:5" x14ac:dyDescent="0.35">
      <c r="A76" s="21">
        <v>45536</v>
      </c>
      <c r="B76" s="19" t="s">
        <v>166</v>
      </c>
      <c r="C76" s="19">
        <v>25</v>
      </c>
      <c r="D76" s="19">
        <v>3750</v>
      </c>
      <c r="E76" s="4" t="str">
        <f>VLOOKUP(B76,'Data Q1'!$A$3:$B$27,2,FALSE)</f>
        <v>Screen Protector</v>
      </c>
    </row>
    <row r="77" spans="1:5" x14ac:dyDescent="0.35">
      <c r="A77" s="21">
        <v>45540</v>
      </c>
      <c r="B77" s="19" t="s">
        <v>171</v>
      </c>
      <c r="C77" s="19">
        <v>8</v>
      </c>
      <c r="D77" s="19">
        <v>3200</v>
      </c>
      <c r="E77" s="4" t="str">
        <f>VLOOKUP(B77,'Data Q1'!$A$3:$B$27,2,FALSE)</f>
        <v>USB Flash Drive</v>
      </c>
    </row>
    <row r="78" spans="1:5" x14ac:dyDescent="0.35">
      <c r="A78" s="21">
        <v>45544</v>
      </c>
      <c r="B78" s="19" t="s">
        <v>170</v>
      </c>
      <c r="C78" s="19">
        <v>4</v>
      </c>
      <c r="D78" s="19">
        <v>26000</v>
      </c>
      <c r="E78" s="4" t="str">
        <f>VLOOKUP(B78,'Data Q1'!$A$3:$B$27,2,FALSE)</f>
        <v>Portable SSD</v>
      </c>
    </row>
    <row r="79" spans="1:5" x14ac:dyDescent="0.35">
      <c r="A79" s="21">
        <v>45548</v>
      </c>
      <c r="B79" s="19" t="s">
        <v>147</v>
      </c>
      <c r="C79" s="19">
        <v>5</v>
      </c>
      <c r="D79" s="19">
        <v>3000</v>
      </c>
      <c r="E79" s="4" t="str">
        <f>VLOOKUP(B79,'Data Q1'!$A$3:$B$27,2,FALSE)</f>
        <v>Portable Charger</v>
      </c>
    </row>
    <row r="80" spans="1:5" x14ac:dyDescent="0.35">
      <c r="A80" s="21">
        <v>45552</v>
      </c>
      <c r="B80" s="19" t="s">
        <v>180</v>
      </c>
      <c r="C80" s="19">
        <v>3</v>
      </c>
      <c r="D80" s="19">
        <v>4500</v>
      </c>
      <c r="E80" s="4" t="str">
        <f>VLOOKUP(B80,'Data Q1'!$A$3:$B$27,2,FALSE)</f>
        <v>Laptop Cooling Pad</v>
      </c>
    </row>
    <row r="81" spans="1:5" x14ac:dyDescent="0.35">
      <c r="A81" s="21">
        <v>45556</v>
      </c>
      <c r="B81" s="19" t="s">
        <v>136</v>
      </c>
      <c r="C81" s="19">
        <v>7</v>
      </c>
      <c r="D81" s="19">
        <v>2800</v>
      </c>
      <c r="E81" s="4" t="str">
        <f>VLOOKUP(B81,'Data Q1'!$A$3:$B$27,2,FALSE)</f>
        <v>Wireless Mouse</v>
      </c>
    </row>
    <row r="82" spans="1:5" x14ac:dyDescent="0.35">
      <c r="A82" s="21">
        <v>45560</v>
      </c>
      <c r="B82" s="19" t="s">
        <v>163</v>
      </c>
      <c r="C82" s="19">
        <v>2</v>
      </c>
      <c r="D82" s="19">
        <v>20000</v>
      </c>
      <c r="E82" s="4" t="str">
        <f>VLOOKUP(B82,'Data Q1'!$A$3:$B$27,2,FALSE)</f>
        <v>Digital Camera</v>
      </c>
    </row>
    <row r="83" spans="1:5" x14ac:dyDescent="0.35">
      <c r="A83" s="21">
        <v>45564</v>
      </c>
      <c r="B83" s="19" t="s">
        <v>175</v>
      </c>
      <c r="C83" s="19">
        <v>5</v>
      </c>
      <c r="D83" s="19">
        <v>4500</v>
      </c>
      <c r="E83" s="4" t="str">
        <f>VLOOKUP(B83,'Data Q1'!$A$3:$B$27,2,FALSE)</f>
        <v>Tablet Stand</v>
      </c>
    </row>
    <row r="84" spans="1:5" x14ac:dyDescent="0.35">
      <c r="A84" s="21">
        <v>45568</v>
      </c>
      <c r="B84" s="19" t="s">
        <v>144</v>
      </c>
      <c r="C84" s="19">
        <v>4</v>
      </c>
      <c r="D84" s="19">
        <v>10000</v>
      </c>
      <c r="E84" s="4" t="str">
        <f>VLOOKUP(B84,'Data Q1'!$A$3:$B$27,2,FALSE)</f>
        <v>Gaming Headset</v>
      </c>
    </row>
    <row r="85" spans="1:5" x14ac:dyDescent="0.35">
      <c r="A85" s="21">
        <v>45572</v>
      </c>
      <c r="B85" s="19" t="s">
        <v>154</v>
      </c>
      <c r="C85" s="19">
        <v>6</v>
      </c>
      <c r="D85" s="19">
        <v>4800</v>
      </c>
      <c r="E85" s="4" t="str">
        <f>VLOOKUP(B85,'Data Q1'!$A$3:$B$27,2,FALSE)</f>
        <v>Laptop Stand</v>
      </c>
    </row>
    <row r="86" spans="1:5" x14ac:dyDescent="0.35">
      <c r="A86" s="21">
        <v>45576</v>
      </c>
      <c r="B86" s="19" t="s">
        <v>150</v>
      </c>
      <c r="C86" s="19">
        <v>14</v>
      </c>
      <c r="D86" s="19">
        <v>3500</v>
      </c>
      <c r="E86" s="4" t="str">
        <f>VLOOKUP(B86,'Data Q1'!$A$3:$B$27,2,FALSE)</f>
        <v>Smartphone Case</v>
      </c>
    </row>
    <row r="87" spans="1:5" x14ac:dyDescent="0.35">
      <c r="A87" s="21">
        <v>45580</v>
      </c>
      <c r="B87" s="19" t="s">
        <v>160</v>
      </c>
      <c r="C87" s="19">
        <v>3</v>
      </c>
      <c r="D87" s="19">
        <v>12000</v>
      </c>
      <c r="E87" s="4" t="str">
        <f>VLOOKUP(B87,'Data Q1'!$A$3:$B$27,2,FALSE)</f>
        <v>Smartwatch</v>
      </c>
    </row>
    <row r="88" spans="1:5" x14ac:dyDescent="0.35">
      <c r="A88" s="21">
        <v>45584</v>
      </c>
      <c r="B88" s="19" t="s">
        <v>157</v>
      </c>
      <c r="C88" s="19">
        <v>1</v>
      </c>
      <c r="D88" s="19">
        <v>5000</v>
      </c>
      <c r="E88" s="4" t="str">
        <f>VLOOKUP(B88,'Data Q1'!$A$3:$B$27,2,FALSE)</f>
        <v>Noise Cancelling Headphones</v>
      </c>
    </row>
    <row r="89" spans="1:5" x14ac:dyDescent="0.35">
      <c r="A89" s="21">
        <v>45588</v>
      </c>
      <c r="B89" s="19" t="s">
        <v>186</v>
      </c>
      <c r="C89" s="19">
        <v>7</v>
      </c>
      <c r="D89" s="19">
        <v>14000</v>
      </c>
      <c r="E89" s="4" t="str">
        <f>VLOOKUP(B89,'Data Q1'!$A$3:$B$27,2,FALSE)</f>
        <v>Wireless Keyboard</v>
      </c>
    </row>
    <row r="90" spans="1:5" x14ac:dyDescent="0.35">
      <c r="A90" s="21">
        <v>45592</v>
      </c>
      <c r="B90" s="19" t="s">
        <v>188</v>
      </c>
      <c r="C90" s="19">
        <v>8</v>
      </c>
      <c r="D90" s="19">
        <v>4800</v>
      </c>
      <c r="E90" s="4" t="str">
        <f>VLOOKUP(B90,'Data Q1'!$A$3:$B$27,2,FALSE)</f>
        <v>USB Hub</v>
      </c>
    </row>
    <row r="91" spans="1:5" x14ac:dyDescent="0.35">
      <c r="A91" s="21">
        <v>45596</v>
      </c>
      <c r="B91" s="19" t="s">
        <v>158</v>
      </c>
      <c r="C91" s="19">
        <v>5</v>
      </c>
      <c r="D91" s="19">
        <v>17500</v>
      </c>
      <c r="E91" s="4" t="str">
        <f>VLOOKUP(B91,'Data Q1'!$A$3:$B$27,2,FALSE)</f>
        <v>Mechanical Keyboard</v>
      </c>
    </row>
    <row r="92" spans="1:5" x14ac:dyDescent="0.35">
      <c r="A92" s="21">
        <v>45599</v>
      </c>
      <c r="B92" s="19" t="s">
        <v>145</v>
      </c>
      <c r="C92" s="19">
        <v>3</v>
      </c>
      <c r="D92" s="19">
        <v>4500</v>
      </c>
      <c r="E92" s="4" t="str">
        <f>VLOOKUP(B92,'Data Q1'!$A$3:$B$27,2,FALSE)</f>
        <v>Bluetooth Speaker</v>
      </c>
    </row>
    <row r="93" spans="1:5" x14ac:dyDescent="0.35">
      <c r="A93" s="21">
        <v>45603</v>
      </c>
      <c r="B93" s="19" t="s">
        <v>153</v>
      </c>
      <c r="C93" s="19">
        <v>4</v>
      </c>
      <c r="D93" s="19">
        <v>22000</v>
      </c>
      <c r="E93" s="4" t="str">
        <f>VLOOKUP(B93,'Data Q1'!$A$3:$B$27,2,FALSE)</f>
        <v>External Hard Drive</v>
      </c>
    </row>
    <row r="94" spans="1:5" x14ac:dyDescent="0.35">
      <c r="A94" s="21">
        <v>45607</v>
      </c>
      <c r="B94" s="19" t="s">
        <v>177</v>
      </c>
      <c r="C94" s="19">
        <v>3</v>
      </c>
      <c r="D94" s="19">
        <v>24000</v>
      </c>
      <c r="E94" s="4" t="str">
        <f>VLOOKUP(B94,'Data Q1'!$A$3:$B$27,2,FALSE)</f>
        <v>Action Camera</v>
      </c>
    </row>
    <row r="95" spans="1:5" x14ac:dyDescent="0.35">
      <c r="A95" s="21">
        <v>45611</v>
      </c>
      <c r="B95" s="19" t="s">
        <v>173</v>
      </c>
      <c r="C95" s="19">
        <v>4</v>
      </c>
      <c r="D95" s="19">
        <v>11200</v>
      </c>
      <c r="E95" s="4" t="str">
        <f>VLOOKUP(B95,'Data Q1'!$A$3:$B$27,2,FALSE)</f>
        <v>Fitness Tracker</v>
      </c>
    </row>
    <row r="96" spans="1:5" x14ac:dyDescent="0.35">
      <c r="A96" s="21">
        <v>45615</v>
      </c>
      <c r="B96" s="19" t="s">
        <v>164</v>
      </c>
      <c r="C96" s="19">
        <v>6</v>
      </c>
      <c r="D96" s="19">
        <v>12000</v>
      </c>
      <c r="E96" s="4" t="str">
        <f>VLOOKUP(B96,'Data Q1'!$A$3:$B$27,2,FALSE)</f>
        <v>Wireless Earbuds</v>
      </c>
    </row>
    <row r="97" spans="1:5" x14ac:dyDescent="0.35">
      <c r="A97" s="21">
        <v>45619</v>
      </c>
      <c r="B97" s="19" t="s">
        <v>166</v>
      </c>
      <c r="C97" s="19">
        <v>20</v>
      </c>
      <c r="D97" s="19">
        <v>3000</v>
      </c>
      <c r="E97" s="4" t="str">
        <f>VLOOKUP(B97,'Data Q1'!$A$3:$B$27,2,FALSE)</f>
        <v>Screen Protector</v>
      </c>
    </row>
    <row r="98" spans="1:5" x14ac:dyDescent="0.35">
      <c r="A98" s="21">
        <v>45623</v>
      </c>
      <c r="B98" s="19" t="s">
        <v>184</v>
      </c>
      <c r="C98" s="19">
        <v>4</v>
      </c>
      <c r="D98" s="19">
        <v>6400</v>
      </c>
      <c r="E98" s="4" t="str">
        <f>VLOOKUP(B98,'Data Q1'!$A$3:$B$27,2,FALSE)</f>
        <v>Wireless Charger</v>
      </c>
    </row>
    <row r="99" spans="1:5" x14ac:dyDescent="0.35">
      <c r="A99" s="21">
        <v>45627</v>
      </c>
      <c r="B99" s="19" t="s">
        <v>171</v>
      </c>
      <c r="C99" s="19">
        <v>9</v>
      </c>
      <c r="D99" s="19">
        <v>3600</v>
      </c>
      <c r="E99" s="4" t="str">
        <f>VLOOKUP(B99,'Data Q1'!$A$3:$B$27,2,FALSE)</f>
        <v>USB Flash Drive</v>
      </c>
    </row>
    <row r="100" spans="1:5" x14ac:dyDescent="0.35">
      <c r="A100" s="21">
        <v>45631</v>
      </c>
      <c r="B100" s="19" t="s">
        <v>182</v>
      </c>
      <c r="C100" s="19">
        <v>7</v>
      </c>
      <c r="D100" s="19">
        <v>8400</v>
      </c>
      <c r="E100" s="4" t="str">
        <f>VLOOKUP(B100,'Data Q1'!$A$3:$B$27,2,FALSE)</f>
        <v>Power Bank</v>
      </c>
    </row>
    <row r="101" spans="1:5" x14ac:dyDescent="0.35">
      <c r="A101" s="21">
        <v>45635</v>
      </c>
      <c r="B101" s="19" t="s">
        <v>160</v>
      </c>
      <c r="C101" s="19">
        <v>2</v>
      </c>
      <c r="D101" s="19">
        <v>8000</v>
      </c>
      <c r="E101" s="4" t="str">
        <f>VLOOKUP(B101,'Data Q1'!$A$3:$B$27,2,FALSE)</f>
        <v>Smartwatch</v>
      </c>
    </row>
    <row r="102" spans="1:5" x14ac:dyDescent="0.35">
      <c r="A102" s="21">
        <v>45639</v>
      </c>
      <c r="B102" s="19" t="s">
        <v>188</v>
      </c>
      <c r="C102" s="19">
        <v>5</v>
      </c>
      <c r="D102" s="19">
        <v>3000</v>
      </c>
      <c r="E102" s="4" t="str">
        <f>VLOOKUP(B102,'Data Q1'!$A$3:$B$27,2,FALSE)</f>
        <v>USB Hub</v>
      </c>
    </row>
    <row r="103" spans="1:5" x14ac:dyDescent="0.35">
      <c r="A103" s="21">
        <v>45643</v>
      </c>
      <c r="B103" s="19" t="s">
        <v>154</v>
      </c>
      <c r="C103" s="19">
        <v>4</v>
      </c>
      <c r="D103" s="19">
        <v>3200</v>
      </c>
      <c r="E103" s="4" t="str">
        <f>VLOOKUP(B103,'Data Q1'!$A$3:$B$27,2,FALSE)</f>
        <v>Laptop Stand</v>
      </c>
    </row>
    <row r="104" spans="1:5" x14ac:dyDescent="0.35">
      <c r="A104" s="21">
        <v>45647</v>
      </c>
      <c r="B104" s="19" t="s">
        <v>175</v>
      </c>
      <c r="C104" s="19">
        <v>6</v>
      </c>
      <c r="D104" s="19">
        <v>5400</v>
      </c>
      <c r="E104" s="4" t="str">
        <f>VLOOKUP(B104,'Data Q1'!$A$3:$B$27,2,FALSE)</f>
        <v>Tablet Stand</v>
      </c>
    </row>
    <row r="105" spans="1:5" x14ac:dyDescent="0.35">
      <c r="A105" s="21">
        <v>45651</v>
      </c>
      <c r="B105" s="19" t="s">
        <v>170</v>
      </c>
      <c r="C105" s="19">
        <v>2</v>
      </c>
      <c r="D105" s="19">
        <v>13000</v>
      </c>
      <c r="E105" s="4" t="str">
        <f>VLOOKUP(B105,'Data Q1'!$A$3:$B$27,2,FALSE)</f>
        <v>Portable SSD</v>
      </c>
    </row>
    <row r="106" spans="1:5" x14ac:dyDescent="0.35">
      <c r="A106" s="21">
        <v>45655</v>
      </c>
      <c r="B106" s="19" t="s">
        <v>147</v>
      </c>
      <c r="C106" s="19">
        <v>8</v>
      </c>
      <c r="D106" s="19">
        <v>4800</v>
      </c>
      <c r="E106" s="4" t="str">
        <f>VLOOKUP(B106,'Data Q1'!$A$3:$B$27,2,FALSE)</f>
        <v>Portable Charger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5305-F9EB-4D4A-B208-48A544F5347F}">
  <dimension ref="A1:A15"/>
  <sheetViews>
    <sheetView workbookViewId="0"/>
  </sheetViews>
  <sheetFormatPr defaultRowHeight="14.5" x14ac:dyDescent="0.35"/>
  <sheetData>
    <row r="1" spans="1:1" x14ac:dyDescent="0.35">
      <c r="A1" t="s">
        <v>27</v>
      </c>
    </row>
    <row r="3" spans="1:1" x14ac:dyDescent="0.35">
      <c r="A3" t="s">
        <v>26</v>
      </c>
    </row>
    <row r="4" spans="1:1" x14ac:dyDescent="0.35">
      <c r="A4" t="s">
        <v>25</v>
      </c>
    </row>
    <row r="6" spans="1:1" x14ac:dyDescent="0.35">
      <c r="A6" t="s">
        <v>20</v>
      </c>
    </row>
    <row r="8" spans="1:1" x14ac:dyDescent="0.35">
      <c r="A8" t="s">
        <v>24</v>
      </c>
    </row>
    <row r="9" spans="1:1" x14ac:dyDescent="0.35">
      <c r="A9" t="s">
        <v>23</v>
      </c>
    </row>
    <row r="10" spans="1:1" x14ac:dyDescent="0.35">
      <c r="A10" t="s">
        <v>20</v>
      </c>
    </row>
    <row r="12" spans="1:1" x14ac:dyDescent="0.35">
      <c r="A12" t="s">
        <v>22</v>
      </c>
    </row>
    <row r="14" spans="1:1" x14ac:dyDescent="0.35">
      <c r="A14" t="s">
        <v>21</v>
      </c>
    </row>
    <row r="15" spans="1:1" x14ac:dyDescent="0.35">
      <c r="A15" t="s">
        <v>20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C94F-10E2-4240-B4ED-FF14EC62E60B}">
  <dimension ref="A1:D8"/>
  <sheetViews>
    <sheetView workbookViewId="0"/>
  </sheetViews>
  <sheetFormatPr defaultRowHeight="14.5" x14ac:dyDescent="0.35"/>
  <cols>
    <col min="1" max="1" width="18.453125" bestFit="1" customWidth="1"/>
    <col min="2" max="2" width="21.453125" bestFit="1" customWidth="1"/>
    <col min="3" max="3" width="35.36328125" bestFit="1" customWidth="1"/>
  </cols>
  <sheetData>
    <row r="1" spans="1:4" ht="42" x14ac:dyDescent="0.35">
      <c r="A1" s="12" t="s">
        <v>37</v>
      </c>
      <c r="B1" s="12" t="s">
        <v>36</v>
      </c>
      <c r="C1" s="11" t="s">
        <v>35</v>
      </c>
      <c r="D1" s="10"/>
    </row>
    <row r="2" spans="1:4" ht="16" x14ac:dyDescent="0.4">
      <c r="A2" s="9" t="s">
        <v>34</v>
      </c>
      <c r="B2" s="9">
        <v>4</v>
      </c>
      <c r="C2" s="9">
        <v>88</v>
      </c>
    </row>
    <row r="3" spans="1:4" ht="16" x14ac:dyDescent="0.4">
      <c r="A3" s="9" t="s">
        <v>33</v>
      </c>
      <c r="B3" s="9">
        <v>5</v>
      </c>
      <c r="C3" s="9">
        <v>74</v>
      </c>
    </row>
    <row r="4" spans="1:4" ht="16" x14ac:dyDescent="0.4">
      <c r="A4" s="9" t="s">
        <v>32</v>
      </c>
      <c r="B4" s="9">
        <v>6</v>
      </c>
      <c r="C4" s="9">
        <v>22</v>
      </c>
    </row>
    <row r="5" spans="1:4" ht="16" x14ac:dyDescent="0.4">
      <c r="A5" s="9" t="s">
        <v>31</v>
      </c>
      <c r="B5" s="9">
        <v>3</v>
      </c>
      <c r="C5" s="9">
        <v>90</v>
      </c>
    </row>
    <row r="6" spans="1:4" ht="16" x14ac:dyDescent="0.4">
      <c r="A6" s="9" t="s">
        <v>30</v>
      </c>
      <c r="B6" s="9">
        <v>4</v>
      </c>
      <c r="C6" s="9">
        <v>55</v>
      </c>
    </row>
    <row r="7" spans="1:4" ht="16" x14ac:dyDescent="0.4">
      <c r="A7" s="9" t="s">
        <v>29</v>
      </c>
      <c r="B7" s="9">
        <v>2</v>
      </c>
      <c r="C7" s="9">
        <v>124</v>
      </c>
    </row>
    <row r="8" spans="1:4" ht="16" x14ac:dyDescent="0.4">
      <c r="A8" s="9" t="s">
        <v>28</v>
      </c>
      <c r="B8" s="9">
        <v>8</v>
      </c>
      <c r="C8" s="9">
        <v>0</v>
      </c>
    </row>
  </sheetData>
  <conditionalFormatting sqref="A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{86991003-3EDE-4989-921A-EC6390CC8FF4}</x14:id>
        </ext>
      </extLst>
    </cfRule>
  </conditionalFormatting>
  <conditionalFormatting sqref="B1:B8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{02B37F0B-E0EF-44F3-8CCB-26037B1248E5}</x14:id>
        </ext>
      </extLst>
    </cfRule>
  </conditionalFormatting>
  <conditionalFormatting sqref="C1:C8">
    <cfRule type="aboveAverage" dxfId="1" priority="1" aboveAverage="0"/>
    <cfRule type="aboveAverage" dxfId="0" priority="2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991003-3EDE-4989-921A-EC6390CC8F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  <x14:conditionalFormatting xmlns:xm="http://schemas.microsoft.com/office/excel/2006/main">
          <x14:cfRule type="dataBar" id="{02B37F0B-E0EF-44F3-8CCB-26037B1248E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B1:B8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750B-0CA9-4A95-8D3B-7FCD702D901D}">
  <dimension ref="B3:C33"/>
  <sheetViews>
    <sheetView workbookViewId="0"/>
  </sheetViews>
  <sheetFormatPr defaultRowHeight="14.5" x14ac:dyDescent="0.35"/>
  <sheetData>
    <row r="3" spans="2:3" x14ac:dyDescent="0.35">
      <c r="B3" s="15" t="s">
        <v>40</v>
      </c>
      <c r="C3" s="15"/>
    </row>
    <row r="4" spans="2:3" x14ac:dyDescent="0.35">
      <c r="B4" s="13"/>
      <c r="C4" s="13"/>
    </row>
    <row r="5" spans="2:3" x14ac:dyDescent="0.35">
      <c r="B5" s="14" t="s">
        <v>39</v>
      </c>
      <c r="C5" s="14" t="s">
        <v>38</v>
      </c>
    </row>
    <row r="6" spans="2:3" x14ac:dyDescent="0.35">
      <c r="B6" s="13">
        <v>1</v>
      </c>
      <c r="C6" s="13">
        <v>168</v>
      </c>
    </row>
    <row r="7" spans="2:3" x14ac:dyDescent="0.35">
      <c r="B7" s="13">
        <v>2</v>
      </c>
      <c r="C7" s="13">
        <v>167</v>
      </c>
    </row>
    <row r="8" spans="2:3" x14ac:dyDescent="0.35">
      <c r="B8" s="13">
        <v>3</v>
      </c>
      <c r="C8" s="13">
        <v>168</v>
      </c>
    </row>
    <row r="9" spans="2:3" x14ac:dyDescent="0.35">
      <c r="B9" s="13">
        <v>4</v>
      </c>
      <c r="C9" s="13">
        <v>168</v>
      </c>
    </row>
    <row r="10" spans="2:3" x14ac:dyDescent="0.35">
      <c r="B10" s="13">
        <v>5</v>
      </c>
      <c r="C10" s="13">
        <v>165</v>
      </c>
    </row>
    <row r="11" spans="2:3" x14ac:dyDescent="0.35">
      <c r="B11" s="13">
        <v>6</v>
      </c>
      <c r="C11" s="13">
        <v>167</v>
      </c>
    </row>
    <row r="12" spans="2:3" x14ac:dyDescent="0.35">
      <c r="B12" s="13">
        <v>7</v>
      </c>
      <c r="C12" s="13">
        <v>165</v>
      </c>
    </row>
    <row r="13" spans="2:3" x14ac:dyDescent="0.35">
      <c r="B13" s="13">
        <v>8</v>
      </c>
      <c r="C13" s="13">
        <v>166</v>
      </c>
    </row>
    <row r="14" spans="2:3" x14ac:dyDescent="0.35">
      <c r="B14" s="13">
        <v>9</v>
      </c>
      <c r="C14" s="13">
        <v>164</v>
      </c>
    </row>
    <row r="15" spans="2:3" x14ac:dyDescent="0.35">
      <c r="B15" s="13">
        <v>10</v>
      </c>
      <c r="C15" s="13">
        <v>165</v>
      </c>
    </row>
    <row r="16" spans="2:3" x14ac:dyDescent="0.35">
      <c r="B16" s="13">
        <v>11</v>
      </c>
      <c r="C16" s="13">
        <v>164</v>
      </c>
    </row>
    <row r="17" spans="2:3" x14ac:dyDescent="0.35">
      <c r="B17" s="13">
        <v>12</v>
      </c>
      <c r="C17" s="13">
        <v>167</v>
      </c>
    </row>
    <row r="18" spans="2:3" x14ac:dyDescent="0.35">
      <c r="B18" s="13">
        <v>13</v>
      </c>
      <c r="C18" s="13">
        <v>166</v>
      </c>
    </row>
    <row r="19" spans="2:3" x14ac:dyDescent="0.35">
      <c r="B19" s="13">
        <v>14</v>
      </c>
      <c r="C19" s="13">
        <v>167</v>
      </c>
    </row>
    <row r="20" spans="2:3" x14ac:dyDescent="0.35">
      <c r="B20" s="13">
        <v>15</v>
      </c>
      <c r="C20" s="13">
        <v>162</v>
      </c>
    </row>
    <row r="21" spans="2:3" x14ac:dyDescent="0.35">
      <c r="B21" s="13">
        <v>16</v>
      </c>
      <c r="C21" s="13">
        <v>164</v>
      </c>
    </row>
    <row r="22" spans="2:3" x14ac:dyDescent="0.35">
      <c r="B22" s="13">
        <v>17</v>
      </c>
      <c r="C22" s="13">
        <v>164</v>
      </c>
    </row>
    <row r="23" spans="2:3" x14ac:dyDescent="0.35">
      <c r="B23" s="13">
        <v>18</v>
      </c>
      <c r="C23" s="13">
        <v>165</v>
      </c>
    </row>
    <row r="24" spans="2:3" x14ac:dyDescent="0.35">
      <c r="B24" s="13">
        <v>19</v>
      </c>
      <c r="C24" s="13">
        <v>163</v>
      </c>
    </row>
    <row r="25" spans="2:3" x14ac:dyDescent="0.35">
      <c r="B25" s="13">
        <v>20</v>
      </c>
      <c r="C25" s="13">
        <v>163</v>
      </c>
    </row>
    <row r="26" spans="2:3" x14ac:dyDescent="0.35">
      <c r="B26" s="13">
        <v>21</v>
      </c>
      <c r="C26" s="13">
        <v>165</v>
      </c>
    </row>
    <row r="27" spans="2:3" x14ac:dyDescent="0.35">
      <c r="B27" s="13">
        <v>22</v>
      </c>
      <c r="C27" s="13">
        <v>165</v>
      </c>
    </row>
    <row r="28" spans="2:3" x14ac:dyDescent="0.35">
      <c r="B28" s="13">
        <v>23</v>
      </c>
      <c r="C28" s="13">
        <v>165</v>
      </c>
    </row>
    <row r="29" spans="2:3" x14ac:dyDescent="0.35">
      <c r="B29" s="13">
        <v>24</v>
      </c>
      <c r="C29" s="13">
        <v>166</v>
      </c>
    </row>
    <row r="30" spans="2:3" x14ac:dyDescent="0.35">
      <c r="B30" s="13">
        <v>25</v>
      </c>
      <c r="C30" s="13">
        <v>164</v>
      </c>
    </row>
    <row r="31" spans="2:3" x14ac:dyDescent="0.35">
      <c r="B31" s="13">
        <v>26</v>
      </c>
      <c r="C31" s="13">
        <v>164</v>
      </c>
    </row>
    <row r="32" spans="2:3" x14ac:dyDescent="0.35">
      <c r="B32" s="13">
        <v>27</v>
      </c>
      <c r="C32" s="13">
        <v>165</v>
      </c>
    </row>
    <row r="33" spans="2:3" x14ac:dyDescent="0.35">
      <c r="B33" s="13">
        <v>28</v>
      </c>
      <c r="C33" s="13">
        <v>165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9037-99C7-4507-AF1A-23C172FEC890}">
  <dimension ref="A1:I105"/>
  <sheetViews>
    <sheetView workbookViewId="0">
      <selection activeCell="H6" sqref="H6"/>
    </sheetView>
  </sheetViews>
  <sheetFormatPr defaultRowHeight="14.5" x14ac:dyDescent="0.35"/>
  <cols>
    <col min="1" max="1" width="21.54296875" bestFit="1" customWidth="1"/>
    <col min="2" max="2" width="10.54296875" bestFit="1" customWidth="1"/>
    <col min="3" max="3" width="17.54296875" customWidth="1"/>
    <col min="4" max="4" width="17.90625" bestFit="1" customWidth="1"/>
    <col min="5" max="5" width="17.81640625" bestFit="1" customWidth="1"/>
    <col min="7" max="7" width="32.81640625" bestFit="1" customWidth="1"/>
    <col min="8" max="8" width="11.1796875" bestFit="1" customWidth="1"/>
  </cols>
  <sheetData>
    <row r="1" spans="1:9" x14ac:dyDescent="0.35">
      <c r="A1" t="s">
        <v>0</v>
      </c>
      <c r="B1" s="2">
        <v>100000</v>
      </c>
    </row>
    <row r="2" spans="1:9" x14ac:dyDescent="0.35">
      <c r="A2" t="s">
        <v>1</v>
      </c>
      <c r="B2" s="1">
        <f>9%/12</f>
        <v>7.4999999999999997E-3</v>
      </c>
    </row>
    <row r="3" spans="1:9" x14ac:dyDescent="0.35">
      <c r="A3" t="s">
        <v>2</v>
      </c>
      <c r="B3">
        <f>8*12</f>
        <v>96</v>
      </c>
      <c r="G3" t="s">
        <v>10</v>
      </c>
      <c r="H3" s="8">
        <f>SUM(C9:C69)</f>
        <v>33971.428566110117</v>
      </c>
      <c r="I3" t="s">
        <v>17</v>
      </c>
    </row>
    <row r="4" spans="1:9" x14ac:dyDescent="0.35">
      <c r="G4" t="s">
        <v>18</v>
      </c>
      <c r="H4" s="8">
        <f>VLOOKUP(12,$A$8:$E$69,3)</f>
        <v>688.74820225614417</v>
      </c>
      <c r="I4" t="s">
        <v>17</v>
      </c>
    </row>
    <row r="5" spans="1:9" x14ac:dyDescent="0.35">
      <c r="A5" t="s">
        <v>3</v>
      </c>
      <c r="B5" s="3">
        <f>PMT(B2,B3,-B1)</f>
        <v>1465.0203273692966</v>
      </c>
      <c r="C5" t="s">
        <v>4</v>
      </c>
      <c r="G5" t="s">
        <v>19</v>
      </c>
      <c r="H5" s="8">
        <f>VLOOKUP(12,$A$8:$E$69,4)</f>
        <v>776.27212511315247</v>
      </c>
      <c r="I5" t="s">
        <v>17</v>
      </c>
    </row>
    <row r="6" spans="1:9" x14ac:dyDescent="0.35">
      <c r="G6" t="s">
        <v>15</v>
      </c>
      <c r="H6" s="3">
        <f>SUM(C46:C57)</f>
        <v>5876.7947949556719</v>
      </c>
      <c r="I6" t="s">
        <v>17</v>
      </c>
    </row>
    <row r="7" spans="1:9" x14ac:dyDescent="0.35">
      <c r="A7" t="s">
        <v>11</v>
      </c>
      <c r="B7" t="s">
        <v>12</v>
      </c>
      <c r="C7" t="s">
        <v>13</v>
      </c>
      <c r="D7" t="s">
        <v>13</v>
      </c>
      <c r="E7" t="s">
        <v>14</v>
      </c>
      <c r="G7" t="s">
        <v>16</v>
      </c>
      <c r="H7" s="3">
        <f>SUM(D46:D57)</f>
        <v>11703.449133475888</v>
      </c>
      <c r="I7" t="s">
        <v>17</v>
      </c>
    </row>
    <row r="8" spans="1:9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</row>
    <row r="9" spans="1:9" x14ac:dyDescent="0.35">
      <c r="A9" s="4">
        <v>0</v>
      </c>
      <c r="B9" s="5">
        <v>0</v>
      </c>
      <c r="C9" s="5">
        <v>0</v>
      </c>
      <c r="D9" s="5">
        <v>0</v>
      </c>
      <c r="E9" s="6">
        <f>$B$1</f>
        <v>100000</v>
      </c>
    </row>
    <row r="10" spans="1:9" x14ac:dyDescent="0.35">
      <c r="A10" s="4">
        <v>1</v>
      </c>
      <c r="B10" s="7">
        <f>$B$5</f>
        <v>1465.0203273692966</v>
      </c>
      <c r="C10" s="7">
        <f>E9*$B$2</f>
        <v>750</v>
      </c>
      <c r="D10" s="7">
        <f>B10-C10</f>
        <v>715.02032736929664</v>
      </c>
      <c r="E10" s="7">
        <f>E9-D10</f>
        <v>99284.97967263071</v>
      </c>
    </row>
    <row r="11" spans="1:9" x14ac:dyDescent="0.35">
      <c r="A11" s="4">
        <f>A10+1</f>
        <v>2</v>
      </c>
      <c r="B11" s="7">
        <f t="shared" ref="B11:B74" si="0">$B$5</f>
        <v>1465.0203273692966</v>
      </c>
      <c r="C11" s="7">
        <f t="shared" ref="C11:C69" si="1">E10*$B$2</f>
        <v>744.63734754473035</v>
      </c>
      <c r="D11" s="7">
        <f t="shared" ref="D11:D69" si="2">B11-C11</f>
        <v>720.38297982456629</v>
      </c>
      <c r="E11" s="7">
        <f t="shared" ref="E11:E69" si="3">E10-D11</f>
        <v>98564.596692806139</v>
      </c>
    </row>
    <row r="12" spans="1:9" x14ac:dyDescent="0.35">
      <c r="A12" s="4">
        <f t="shared" ref="A12:A75" si="4">A11+1</f>
        <v>3</v>
      </c>
      <c r="B12" s="7">
        <f t="shared" si="0"/>
        <v>1465.0203273692966</v>
      </c>
      <c r="C12" s="7">
        <f t="shared" si="1"/>
        <v>739.23447519604599</v>
      </c>
      <c r="D12" s="7">
        <f t="shared" si="2"/>
        <v>725.78585217325065</v>
      </c>
      <c r="E12" s="7">
        <f t="shared" si="3"/>
        <v>97838.810840632883</v>
      </c>
    </row>
    <row r="13" spans="1:9" x14ac:dyDescent="0.35">
      <c r="A13" s="4">
        <f t="shared" si="4"/>
        <v>4</v>
      </c>
      <c r="B13" s="7">
        <f t="shared" si="0"/>
        <v>1465.0203273692966</v>
      </c>
      <c r="C13" s="7">
        <f t="shared" si="1"/>
        <v>733.79108130474663</v>
      </c>
      <c r="D13" s="7">
        <f t="shared" si="2"/>
        <v>731.22924606455001</v>
      </c>
      <c r="E13" s="7">
        <f t="shared" si="3"/>
        <v>97107.581594568328</v>
      </c>
    </row>
    <row r="14" spans="1:9" x14ac:dyDescent="0.35">
      <c r="A14" s="4">
        <f t="shared" si="4"/>
        <v>5</v>
      </c>
      <c r="B14" s="7">
        <f t="shared" si="0"/>
        <v>1465.0203273692966</v>
      </c>
      <c r="C14" s="7">
        <f t="shared" si="1"/>
        <v>728.30686195926239</v>
      </c>
      <c r="D14" s="7">
        <f t="shared" si="2"/>
        <v>736.71346541003425</v>
      </c>
      <c r="E14" s="7">
        <f t="shared" si="3"/>
        <v>96370.868129158291</v>
      </c>
    </row>
    <row r="15" spans="1:9" x14ac:dyDescent="0.35">
      <c r="A15" s="4">
        <f t="shared" si="4"/>
        <v>6</v>
      </c>
      <c r="B15" s="7">
        <f t="shared" si="0"/>
        <v>1465.0203273692966</v>
      </c>
      <c r="C15" s="7">
        <f t="shared" si="1"/>
        <v>722.78151096868714</v>
      </c>
      <c r="D15" s="7">
        <f t="shared" si="2"/>
        <v>742.23881640060949</v>
      </c>
      <c r="E15" s="7">
        <f t="shared" si="3"/>
        <v>95628.629312757679</v>
      </c>
    </row>
    <row r="16" spans="1:9" x14ac:dyDescent="0.35">
      <c r="A16" s="4">
        <f t="shared" si="4"/>
        <v>7</v>
      </c>
      <c r="B16" s="7">
        <f t="shared" si="0"/>
        <v>1465.0203273692966</v>
      </c>
      <c r="C16" s="7">
        <f t="shared" si="1"/>
        <v>717.21471984568257</v>
      </c>
      <c r="D16" s="7">
        <f t="shared" si="2"/>
        <v>747.80560752361407</v>
      </c>
      <c r="E16" s="7">
        <f t="shared" si="3"/>
        <v>94880.82370523407</v>
      </c>
    </row>
    <row r="17" spans="1:5" x14ac:dyDescent="0.35">
      <c r="A17" s="4">
        <f t="shared" si="4"/>
        <v>8</v>
      </c>
      <c r="B17" s="7">
        <f t="shared" si="0"/>
        <v>1465.0203273692966</v>
      </c>
      <c r="C17" s="7">
        <f t="shared" si="1"/>
        <v>711.60617778925553</v>
      </c>
      <c r="D17" s="7">
        <f t="shared" si="2"/>
        <v>753.41414958004111</v>
      </c>
      <c r="E17" s="7">
        <f t="shared" si="3"/>
        <v>94127.409555654027</v>
      </c>
    </row>
    <row r="18" spans="1:5" x14ac:dyDescent="0.35">
      <c r="A18" s="4">
        <f t="shared" si="4"/>
        <v>9</v>
      </c>
      <c r="B18" s="7">
        <f t="shared" si="0"/>
        <v>1465.0203273692966</v>
      </c>
      <c r="C18" s="7">
        <f t="shared" si="1"/>
        <v>705.95557166740514</v>
      </c>
      <c r="D18" s="7">
        <f t="shared" si="2"/>
        <v>759.0647557018915</v>
      </c>
      <c r="E18" s="7">
        <f t="shared" si="3"/>
        <v>93368.34479995213</v>
      </c>
    </row>
    <row r="19" spans="1:5" x14ac:dyDescent="0.35">
      <c r="A19" s="4">
        <f t="shared" si="4"/>
        <v>10</v>
      </c>
      <c r="B19" s="7">
        <f t="shared" si="0"/>
        <v>1465.0203273692966</v>
      </c>
      <c r="C19" s="7">
        <f t="shared" si="1"/>
        <v>700.26258599964092</v>
      </c>
      <c r="D19" s="7">
        <f t="shared" si="2"/>
        <v>764.75774136965572</v>
      </c>
      <c r="E19" s="7">
        <f t="shared" si="3"/>
        <v>92603.587058582474</v>
      </c>
    </row>
    <row r="20" spans="1:5" x14ac:dyDescent="0.35">
      <c r="A20" s="4">
        <f t="shared" si="4"/>
        <v>11</v>
      </c>
      <c r="B20" s="7">
        <f t="shared" si="0"/>
        <v>1465.0203273692966</v>
      </c>
      <c r="C20" s="7">
        <f t="shared" si="1"/>
        <v>694.52690293936848</v>
      </c>
      <c r="D20" s="7">
        <f t="shared" si="2"/>
        <v>770.49342442992815</v>
      </c>
      <c r="E20" s="7">
        <f t="shared" si="3"/>
        <v>91833.093634152552</v>
      </c>
    </row>
    <row r="21" spans="1:5" x14ac:dyDescent="0.35">
      <c r="A21" s="4">
        <f t="shared" si="4"/>
        <v>12</v>
      </c>
      <c r="B21" s="7">
        <f t="shared" si="0"/>
        <v>1465.0203273692966</v>
      </c>
      <c r="C21" s="7">
        <f t="shared" si="1"/>
        <v>688.74820225614417</v>
      </c>
      <c r="D21" s="7">
        <f t="shared" si="2"/>
        <v>776.27212511315247</v>
      </c>
      <c r="E21" s="7">
        <f t="shared" si="3"/>
        <v>91056.821509039393</v>
      </c>
    </row>
    <row r="22" spans="1:5" x14ac:dyDescent="0.35">
      <c r="A22" s="4">
        <f t="shared" si="4"/>
        <v>13</v>
      </c>
      <c r="B22" s="7">
        <f t="shared" si="0"/>
        <v>1465.0203273692966</v>
      </c>
      <c r="C22" s="7">
        <f t="shared" si="1"/>
        <v>682.92616131779539</v>
      </c>
      <c r="D22" s="7">
        <f t="shared" si="2"/>
        <v>782.09416605150125</v>
      </c>
      <c r="E22" s="7">
        <f t="shared" si="3"/>
        <v>90274.727342987899</v>
      </c>
    </row>
    <row r="23" spans="1:5" x14ac:dyDescent="0.35">
      <c r="A23" s="4">
        <f t="shared" si="4"/>
        <v>14</v>
      </c>
      <c r="B23" s="7">
        <f t="shared" si="0"/>
        <v>1465.0203273692966</v>
      </c>
      <c r="C23" s="7">
        <f t="shared" si="1"/>
        <v>677.06045507240924</v>
      </c>
      <c r="D23" s="7">
        <f t="shared" si="2"/>
        <v>787.9598722968874</v>
      </c>
      <c r="E23" s="7">
        <f t="shared" si="3"/>
        <v>89486.767470691018</v>
      </c>
    </row>
    <row r="24" spans="1:5" x14ac:dyDescent="0.35">
      <c r="A24" s="4">
        <f t="shared" si="4"/>
        <v>15</v>
      </c>
      <c r="B24" s="7">
        <f t="shared" si="0"/>
        <v>1465.0203273692966</v>
      </c>
      <c r="C24" s="7">
        <f t="shared" si="1"/>
        <v>671.15075603018261</v>
      </c>
      <c r="D24" s="7">
        <f t="shared" si="2"/>
        <v>793.86957133911403</v>
      </c>
      <c r="E24" s="7">
        <f t="shared" si="3"/>
        <v>88692.897899351898</v>
      </c>
    </row>
    <row r="25" spans="1:5" x14ac:dyDescent="0.35">
      <c r="A25" s="4">
        <f t="shared" si="4"/>
        <v>16</v>
      </c>
      <c r="B25" s="7">
        <f t="shared" si="0"/>
        <v>1465.0203273692966</v>
      </c>
      <c r="C25" s="7">
        <f t="shared" si="1"/>
        <v>665.19673424513917</v>
      </c>
      <c r="D25" s="7">
        <f t="shared" si="2"/>
        <v>799.82359312415747</v>
      </c>
      <c r="E25" s="7">
        <f t="shared" si="3"/>
        <v>87893.074306227747</v>
      </c>
    </row>
    <row r="26" spans="1:5" x14ac:dyDescent="0.35">
      <c r="A26" s="4">
        <f t="shared" si="4"/>
        <v>17</v>
      </c>
      <c r="B26" s="7">
        <f t="shared" si="0"/>
        <v>1465.0203273692966</v>
      </c>
      <c r="C26" s="7">
        <f t="shared" si="1"/>
        <v>659.19805729670804</v>
      </c>
      <c r="D26" s="7">
        <f t="shared" si="2"/>
        <v>805.82227007258859</v>
      </c>
      <c r="E26" s="7">
        <f t="shared" si="3"/>
        <v>87087.252036155158</v>
      </c>
    </row>
    <row r="27" spans="1:5" x14ac:dyDescent="0.35">
      <c r="A27" s="4">
        <f t="shared" si="4"/>
        <v>18</v>
      </c>
      <c r="B27" s="7">
        <f t="shared" si="0"/>
        <v>1465.0203273692966</v>
      </c>
      <c r="C27" s="7">
        <f t="shared" si="1"/>
        <v>653.15439027116361</v>
      </c>
      <c r="D27" s="7">
        <f t="shared" si="2"/>
        <v>811.86593709813303</v>
      </c>
      <c r="E27" s="7">
        <f t="shared" si="3"/>
        <v>86275.386099057025</v>
      </c>
    </row>
    <row r="28" spans="1:5" x14ac:dyDescent="0.35">
      <c r="A28" s="4">
        <f t="shared" si="4"/>
        <v>19</v>
      </c>
      <c r="B28" s="7">
        <f t="shared" si="0"/>
        <v>1465.0203273692966</v>
      </c>
      <c r="C28" s="7">
        <f t="shared" si="1"/>
        <v>647.06539574292765</v>
      </c>
      <c r="D28" s="7">
        <f t="shared" si="2"/>
        <v>817.95493162636899</v>
      </c>
      <c r="E28" s="7">
        <f t="shared" si="3"/>
        <v>85457.431167430652</v>
      </c>
    </row>
    <row r="29" spans="1:5" x14ac:dyDescent="0.35">
      <c r="A29" s="4">
        <f t="shared" si="4"/>
        <v>20</v>
      </c>
      <c r="B29" s="7">
        <f t="shared" si="0"/>
        <v>1465.0203273692966</v>
      </c>
      <c r="C29" s="7">
        <f t="shared" si="1"/>
        <v>640.93073375572988</v>
      </c>
      <c r="D29" s="7">
        <f t="shared" si="2"/>
        <v>824.08959361356676</v>
      </c>
      <c r="E29" s="7">
        <f t="shared" si="3"/>
        <v>84633.341573817088</v>
      </c>
    </row>
    <row r="30" spans="1:5" x14ac:dyDescent="0.35">
      <c r="A30" s="4">
        <f>A29+1</f>
        <v>21</v>
      </c>
      <c r="B30" s="7">
        <f t="shared" si="0"/>
        <v>1465.0203273692966</v>
      </c>
      <c r="C30" s="7">
        <f t="shared" si="1"/>
        <v>634.75006180362811</v>
      </c>
      <c r="D30" s="7">
        <f t="shared" si="2"/>
        <v>830.27026556566852</v>
      </c>
      <c r="E30" s="7">
        <f t="shared" si="3"/>
        <v>83803.071308251412</v>
      </c>
    </row>
    <row r="31" spans="1:5" x14ac:dyDescent="0.35">
      <c r="A31" s="4">
        <f t="shared" si="4"/>
        <v>22</v>
      </c>
      <c r="B31" s="7">
        <f t="shared" si="0"/>
        <v>1465.0203273692966</v>
      </c>
      <c r="C31" s="7">
        <f t="shared" si="1"/>
        <v>628.52303481188562</v>
      </c>
      <c r="D31" s="7">
        <f t="shared" si="2"/>
        <v>836.49729255741101</v>
      </c>
      <c r="E31" s="7">
        <f t="shared" si="3"/>
        <v>82966.574015694001</v>
      </c>
    </row>
    <row r="32" spans="1:5" x14ac:dyDescent="0.35">
      <c r="A32" s="4">
        <f t="shared" si="4"/>
        <v>23</v>
      </c>
      <c r="B32" s="7">
        <f t="shared" si="0"/>
        <v>1465.0203273692966</v>
      </c>
      <c r="C32" s="7">
        <f t="shared" si="1"/>
        <v>622.24930511770503</v>
      </c>
      <c r="D32" s="7">
        <f t="shared" si="2"/>
        <v>842.7710222515916</v>
      </c>
      <c r="E32" s="7">
        <f t="shared" si="3"/>
        <v>82123.802993442412</v>
      </c>
    </row>
    <row r="33" spans="1:5" x14ac:dyDescent="0.35">
      <c r="A33" s="4">
        <f t="shared" si="4"/>
        <v>24</v>
      </c>
      <c r="B33" s="7">
        <f t="shared" si="0"/>
        <v>1465.0203273692966</v>
      </c>
      <c r="C33" s="7">
        <f t="shared" si="1"/>
        <v>615.92852245081804</v>
      </c>
      <c r="D33" s="7">
        <f t="shared" si="2"/>
        <v>849.0918049184786</v>
      </c>
      <c r="E33" s="7">
        <f t="shared" si="3"/>
        <v>81274.711188523928</v>
      </c>
    </row>
    <row r="34" spans="1:5" x14ac:dyDescent="0.35">
      <c r="A34" s="4">
        <f t="shared" si="4"/>
        <v>25</v>
      </c>
      <c r="B34" s="7">
        <f t="shared" si="0"/>
        <v>1465.0203273692966</v>
      </c>
      <c r="C34" s="7">
        <f t="shared" si="1"/>
        <v>609.56033391392941</v>
      </c>
      <c r="D34" s="7">
        <f t="shared" si="2"/>
        <v>855.45999345536723</v>
      </c>
      <c r="E34" s="7">
        <f t="shared" si="3"/>
        <v>80419.251195068558</v>
      </c>
    </row>
    <row r="35" spans="1:5" x14ac:dyDescent="0.35">
      <c r="A35" s="4">
        <f t="shared" si="4"/>
        <v>26</v>
      </c>
      <c r="B35" s="7">
        <f t="shared" si="0"/>
        <v>1465.0203273692966</v>
      </c>
      <c r="C35" s="7">
        <f t="shared" si="1"/>
        <v>603.14438396301421</v>
      </c>
      <c r="D35" s="7">
        <f t="shared" si="2"/>
        <v>861.87594340628243</v>
      </c>
      <c r="E35" s="7">
        <f t="shared" si="3"/>
        <v>79557.375251662277</v>
      </c>
    </row>
    <row r="36" spans="1:5" x14ac:dyDescent="0.35">
      <c r="A36" s="4">
        <f t="shared" si="4"/>
        <v>27</v>
      </c>
      <c r="B36" s="7">
        <f t="shared" si="0"/>
        <v>1465.0203273692966</v>
      </c>
      <c r="C36" s="7">
        <f t="shared" si="1"/>
        <v>596.68031438746709</v>
      </c>
      <c r="D36" s="7">
        <f t="shared" si="2"/>
        <v>868.34001298182955</v>
      </c>
      <c r="E36" s="7">
        <f t="shared" si="3"/>
        <v>78689.035238680444</v>
      </c>
    </row>
    <row r="37" spans="1:5" x14ac:dyDescent="0.35">
      <c r="A37" s="4">
        <f t="shared" si="4"/>
        <v>28</v>
      </c>
      <c r="B37" s="7">
        <f t="shared" si="0"/>
        <v>1465.0203273692966</v>
      </c>
      <c r="C37" s="7">
        <f t="shared" si="1"/>
        <v>590.16776429010326</v>
      </c>
      <c r="D37" s="7">
        <f t="shared" si="2"/>
        <v>874.85256307919337</v>
      </c>
      <c r="E37" s="7">
        <f t="shared" si="3"/>
        <v>77814.182675601245</v>
      </c>
    </row>
    <row r="38" spans="1:5" x14ac:dyDescent="0.35">
      <c r="A38" s="4">
        <f t="shared" si="4"/>
        <v>29</v>
      </c>
      <c r="B38" s="7">
        <f t="shared" si="0"/>
        <v>1465.0203273692966</v>
      </c>
      <c r="C38" s="7">
        <f t="shared" si="1"/>
        <v>583.60637006700927</v>
      </c>
      <c r="D38" s="7">
        <f t="shared" si="2"/>
        <v>881.41395730228737</v>
      </c>
      <c r="E38" s="7">
        <f t="shared" si="3"/>
        <v>76932.768718298961</v>
      </c>
    </row>
    <row r="39" spans="1:5" x14ac:dyDescent="0.35">
      <c r="A39" s="4">
        <f t="shared" si="4"/>
        <v>30</v>
      </c>
      <c r="B39" s="7">
        <f t="shared" si="0"/>
        <v>1465.0203273692966</v>
      </c>
      <c r="C39" s="7">
        <f t="shared" si="1"/>
        <v>576.99576538724216</v>
      </c>
      <c r="D39" s="7">
        <f t="shared" si="2"/>
        <v>888.02456198205448</v>
      </c>
      <c r="E39" s="7">
        <f t="shared" si="3"/>
        <v>76044.744156316912</v>
      </c>
    </row>
    <row r="40" spans="1:5" x14ac:dyDescent="0.35">
      <c r="A40" s="4">
        <f t="shared" si="4"/>
        <v>31</v>
      </c>
      <c r="B40" s="7">
        <f t="shared" si="0"/>
        <v>1465.0203273692966</v>
      </c>
      <c r="C40" s="7">
        <f t="shared" si="1"/>
        <v>570.33558117237681</v>
      </c>
      <c r="D40" s="7">
        <f t="shared" si="2"/>
        <v>894.68474619691983</v>
      </c>
      <c r="E40" s="7">
        <f t="shared" si="3"/>
        <v>75150.059410119997</v>
      </c>
    </row>
    <row r="41" spans="1:5" x14ac:dyDescent="0.35">
      <c r="A41" s="4">
        <f t="shared" si="4"/>
        <v>32</v>
      </c>
      <c r="B41" s="7">
        <f t="shared" si="0"/>
        <v>1465.0203273692966</v>
      </c>
      <c r="C41" s="7">
        <f t="shared" si="1"/>
        <v>563.6254455758999</v>
      </c>
      <c r="D41" s="7">
        <f t="shared" si="2"/>
        <v>901.39488179339673</v>
      </c>
      <c r="E41" s="7">
        <f t="shared" si="3"/>
        <v>74248.664528326597</v>
      </c>
    </row>
    <row r="42" spans="1:5" x14ac:dyDescent="0.35">
      <c r="A42" s="4">
        <f t="shared" si="4"/>
        <v>33</v>
      </c>
      <c r="B42" s="7">
        <f t="shared" si="0"/>
        <v>1465.0203273692966</v>
      </c>
      <c r="C42" s="7">
        <f t="shared" si="1"/>
        <v>556.8649839624494</v>
      </c>
      <c r="D42" s="7">
        <f t="shared" si="2"/>
        <v>908.15534340684724</v>
      </c>
      <c r="E42" s="7">
        <f t="shared" si="3"/>
        <v>73340.509184919749</v>
      </c>
    </row>
    <row r="43" spans="1:5" x14ac:dyDescent="0.35">
      <c r="A43" s="4">
        <f t="shared" si="4"/>
        <v>34</v>
      </c>
      <c r="B43" s="7">
        <f t="shared" si="0"/>
        <v>1465.0203273692966</v>
      </c>
      <c r="C43" s="7">
        <f t="shared" si="1"/>
        <v>550.05381888689806</v>
      </c>
      <c r="D43" s="7">
        <f t="shared" si="2"/>
        <v>914.96650848239858</v>
      </c>
      <c r="E43" s="7">
        <f t="shared" si="3"/>
        <v>72425.542676437355</v>
      </c>
    </row>
    <row r="44" spans="1:5" x14ac:dyDescent="0.35">
      <c r="A44" s="4">
        <f t="shared" si="4"/>
        <v>35</v>
      </c>
      <c r="B44" s="7">
        <f t="shared" si="0"/>
        <v>1465.0203273692966</v>
      </c>
      <c r="C44" s="7">
        <f t="shared" si="1"/>
        <v>543.1915700732801</v>
      </c>
      <c r="D44" s="7">
        <f t="shared" si="2"/>
        <v>921.82875729601653</v>
      </c>
      <c r="E44" s="7">
        <f t="shared" si="3"/>
        <v>71503.713919141344</v>
      </c>
    </row>
    <row r="45" spans="1:5" x14ac:dyDescent="0.35">
      <c r="A45" s="4">
        <f t="shared" si="4"/>
        <v>36</v>
      </c>
      <c r="B45" s="7">
        <f t="shared" si="0"/>
        <v>1465.0203273692966</v>
      </c>
      <c r="C45" s="7">
        <f t="shared" si="1"/>
        <v>536.27785439356012</v>
      </c>
      <c r="D45" s="7">
        <f t="shared" si="2"/>
        <v>928.74247297573652</v>
      </c>
      <c r="E45" s="7">
        <f t="shared" si="3"/>
        <v>70574.971446165611</v>
      </c>
    </row>
    <row r="46" spans="1:5" x14ac:dyDescent="0.35">
      <c r="A46" s="4">
        <f t="shared" si="4"/>
        <v>37</v>
      </c>
      <c r="B46" s="7">
        <f t="shared" si="0"/>
        <v>1465.0203273692966</v>
      </c>
      <c r="C46" s="7">
        <f t="shared" si="1"/>
        <v>529.31228584624205</v>
      </c>
      <c r="D46" s="7">
        <f t="shared" si="2"/>
        <v>935.70804152305459</v>
      </c>
      <c r="E46" s="7">
        <f t="shared" si="3"/>
        <v>69639.263404642552</v>
      </c>
    </row>
    <row r="47" spans="1:5" x14ac:dyDescent="0.35">
      <c r="A47" s="4">
        <f t="shared" si="4"/>
        <v>38</v>
      </c>
      <c r="B47" s="7">
        <f t="shared" si="0"/>
        <v>1465.0203273692966</v>
      </c>
      <c r="C47" s="7">
        <f t="shared" si="1"/>
        <v>522.29447553481907</v>
      </c>
      <c r="D47" s="7">
        <f t="shared" si="2"/>
        <v>942.72585183447757</v>
      </c>
      <c r="E47" s="7">
        <f t="shared" si="3"/>
        <v>68696.537552808077</v>
      </c>
    </row>
    <row r="48" spans="1:5" x14ac:dyDescent="0.35">
      <c r="A48" s="4">
        <f t="shared" si="4"/>
        <v>39</v>
      </c>
      <c r="B48" s="7">
        <f t="shared" si="0"/>
        <v>1465.0203273692966</v>
      </c>
      <c r="C48" s="7">
        <f t="shared" si="1"/>
        <v>515.22403164606055</v>
      </c>
      <c r="D48" s="7">
        <f t="shared" si="2"/>
        <v>949.79629572323608</v>
      </c>
      <c r="E48" s="7">
        <f t="shared" si="3"/>
        <v>67746.741257084839</v>
      </c>
    </row>
    <row r="49" spans="1:5" x14ac:dyDescent="0.35">
      <c r="A49" s="4">
        <f t="shared" si="4"/>
        <v>40</v>
      </c>
      <c r="B49" s="7">
        <f t="shared" si="0"/>
        <v>1465.0203273692966</v>
      </c>
      <c r="C49" s="7">
        <f t="shared" si="1"/>
        <v>508.10055942813625</v>
      </c>
      <c r="D49" s="7">
        <f t="shared" si="2"/>
        <v>956.91976794116044</v>
      </c>
      <c r="E49" s="7">
        <f t="shared" si="3"/>
        <v>66789.82148914368</v>
      </c>
    </row>
    <row r="50" spans="1:5" x14ac:dyDescent="0.35">
      <c r="A50" s="4">
        <f t="shared" si="4"/>
        <v>41</v>
      </c>
      <c r="B50" s="7">
        <f t="shared" si="0"/>
        <v>1465.0203273692966</v>
      </c>
      <c r="C50" s="7">
        <f t="shared" si="1"/>
        <v>500.92366116857761</v>
      </c>
      <c r="D50" s="7">
        <f t="shared" si="2"/>
        <v>964.09666620071903</v>
      </c>
      <c r="E50" s="7">
        <f t="shared" si="3"/>
        <v>65825.724822942968</v>
      </c>
    </row>
    <row r="51" spans="1:5" x14ac:dyDescent="0.35">
      <c r="A51" s="4">
        <f t="shared" si="4"/>
        <v>42</v>
      </c>
      <c r="B51" s="7">
        <f t="shared" si="0"/>
        <v>1465.0203273692966</v>
      </c>
      <c r="C51" s="7">
        <f t="shared" si="1"/>
        <v>493.69293617207222</v>
      </c>
      <c r="D51" s="7">
        <f t="shared" si="2"/>
        <v>971.32739119722442</v>
      </c>
      <c r="E51" s="7">
        <f t="shared" si="3"/>
        <v>64854.397431745747</v>
      </c>
    </row>
    <row r="52" spans="1:5" x14ac:dyDescent="0.35">
      <c r="A52" s="4">
        <f t="shared" si="4"/>
        <v>43</v>
      </c>
      <c r="B52" s="7">
        <f t="shared" si="0"/>
        <v>1465.0203273692966</v>
      </c>
      <c r="C52" s="7">
        <f t="shared" si="1"/>
        <v>486.4079807380931</v>
      </c>
      <c r="D52" s="7">
        <f t="shared" si="2"/>
        <v>978.61234663120354</v>
      </c>
      <c r="E52" s="7">
        <f t="shared" si="3"/>
        <v>63875.785085114541</v>
      </c>
    </row>
    <row r="53" spans="1:5" x14ac:dyDescent="0.35">
      <c r="A53" s="4">
        <f t="shared" si="4"/>
        <v>44</v>
      </c>
      <c r="B53" s="7">
        <f t="shared" si="0"/>
        <v>1465.0203273692966</v>
      </c>
      <c r="C53" s="7">
        <f t="shared" si="1"/>
        <v>479.06838813835907</v>
      </c>
      <c r="D53" s="7">
        <f t="shared" si="2"/>
        <v>985.95193923093757</v>
      </c>
      <c r="E53" s="7">
        <f t="shared" si="3"/>
        <v>62889.833145883604</v>
      </c>
    </row>
    <row r="54" spans="1:5" x14ac:dyDescent="0.35">
      <c r="A54" s="4">
        <f t="shared" si="4"/>
        <v>45</v>
      </c>
      <c r="B54" s="7">
        <f t="shared" si="0"/>
        <v>1465.0203273692966</v>
      </c>
      <c r="C54" s="7">
        <f t="shared" si="1"/>
        <v>471.67374859412701</v>
      </c>
      <c r="D54" s="7">
        <f t="shared" si="2"/>
        <v>993.34657877516963</v>
      </c>
      <c r="E54" s="7">
        <f t="shared" si="3"/>
        <v>61896.486567108434</v>
      </c>
    </row>
    <row r="55" spans="1:5" x14ac:dyDescent="0.35">
      <c r="A55" s="4">
        <f t="shared" si="4"/>
        <v>46</v>
      </c>
      <c r="B55" s="7">
        <f t="shared" si="0"/>
        <v>1465.0203273692966</v>
      </c>
      <c r="C55" s="7">
        <f t="shared" si="1"/>
        <v>464.22364925331323</v>
      </c>
      <c r="D55" s="7">
        <f t="shared" si="2"/>
        <v>1000.7966781159835</v>
      </c>
      <c r="E55" s="7">
        <f t="shared" si="3"/>
        <v>60895.689888992449</v>
      </c>
    </row>
    <row r="56" spans="1:5" x14ac:dyDescent="0.35">
      <c r="A56" s="4">
        <f t="shared" si="4"/>
        <v>47</v>
      </c>
      <c r="B56" s="7">
        <f t="shared" si="0"/>
        <v>1465.0203273692966</v>
      </c>
      <c r="C56" s="7">
        <f t="shared" si="1"/>
        <v>456.71767416744336</v>
      </c>
      <c r="D56" s="7">
        <f t="shared" si="2"/>
        <v>1008.3026532018532</v>
      </c>
      <c r="E56" s="7">
        <f t="shared" si="3"/>
        <v>59887.387235790593</v>
      </c>
    </row>
    <row r="57" spans="1:5" x14ac:dyDescent="0.35">
      <c r="A57" s="4">
        <f t="shared" si="4"/>
        <v>48</v>
      </c>
      <c r="B57" s="7">
        <f t="shared" si="0"/>
        <v>1465.0203273692966</v>
      </c>
      <c r="C57" s="7">
        <f t="shared" si="1"/>
        <v>449.15540426842944</v>
      </c>
      <c r="D57" s="7">
        <f t="shared" si="2"/>
        <v>1015.8649231008671</v>
      </c>
      <c r="E57" s="7">
        <f t="shared" si="3"/>
        <v>58871.522312689725</v>
      </c>
    </row>
    <row r="58" spans="1:5" x14ac:dyDescent="0.35">
      <c r="A58" s="4">
        <f t="shared" si="4"/>
        <v>49</v>
      </c>
      <c r="B58" s="7">
        <f t="shared" si="0"/>
        <v>1465.0203273692966</v>
      </c>
      <c r="C58" s="7">
        <f t="shared" si="1"/>
        <v>441.53641734517294</v>
      </c>
      <c r="D58" s="7">
        <f t="shared" si="2"/>
        <v>1023.4839100241237</v>
      </c>
      <c r="E58" s="7">
        <f t="shared" si="3"/>
        <v>57848.038402665603</v>
      </c>
    </row>
    <row r="59" spans="1:5" x14ac:dyDescent="0.35">
      <c r="A59" s="4">
        <f t="shared" si="4"/>
        <v>50</v>
      </c>
      <c r="B59" s="7">
        <f t="shared" si="0"/>
        <v>1465.0203273692966</v>
      </c>
      <c r="C59" s="7">
        <f t="shared" si="1"/>
        <v>433.86028801999203</v>
      </c>
      <c r="D59" s="7">
        <f t="shared" si="2"/>
        <v>1031.1600393493045</v>
      </c>
      <c r="E59" s="7">
        <f t="shared" si="3"/>
        <v>56816.878363316297</v>
      </c>
    </row>
    <row r="60" spans="1:5" x14ac:dyDescent="0.35">
      <c r="A60" s="4">
        <f t="shared" si="4"/>
        <v>51</v>
      </c>
      <c r="B60" s="7">
        <f t="shared" si="0"/>
        <v>1465.0203273692966</v>
      </c>
      <c r="C60" s="7">
        <f t="shared" si="1"/>
        <v>426.12658772487219</v>
      </c>
      <c r="D60" s="7">
        <f t="shared" si="2"/>
        <v>1038.8937396444244</v>
      </c>
      <c r="E60" s="7">
        <f t="shared" si="3"/>
        <v>55777.984623671873</v>
      </c>
    </row>
    <row r="61" spans="1:5" x14ac:dyDescent="0.35">
      <c r="A61" s="4">
        <f t="shared" si="4"/>
        <v>52</v>
      </c>
      <c r="B61" s="7">
        <f t="shared" si="0"/>
        <v>1465.0203273692966</v>
      </c>
      <c r="C61" s="7">
        <f t="shared" si="1"/>
        <v>418.33488467753904</v>
      </c>
      <c r="D61" s="7">
        <f t="shared" si="2"/>
        <v>1046.6854426917575</v>
      </c>
      <c r="E61" s="7">
        <f t="shared" si="3"/>
        <v>54731.299180980117</v>
      </c>
    </row>
    <row r="62" spans="1:5" x14ac:dyDescent="0.35">
      <c r="A62" s="4">
        <f t="shared" si="4"/>
        <v>53</v>
      </c>
      <c r="B62" s="7">
        <f t="shared" si="0"/>
        <v>1465.0203273692966</v>
      </c>
      <c r="C62" s="7">
        <f t="shared" si="1"/>
        <v>410.48474385735085</v>
      </c>
      <c r="D62" s="7">
        <f t="shared" si="2"/>
        <v>1054.5355835119458</v>
      </c>
      <c r="E62" s="7">
        <f t="shared" si="3"/>
        <v>53676.763597468169</v>
      </c>
    </row>
    <row r="63" spans="1:5" x14ac:dyDescent="0.35">
      <c r="A63" s="4">
        <f t="shared" si="4"/>
        <v>54</v>
      </c>
      <c r="B63" s="7">
        <f t="shared" si="0"/>
        <v>1465.0203273692966</v>
      </c>
      <c r="C63" s="7">
        <f t="shared" si="1"/>
        <v>402.57572698101126</v>
      </c>
      <c r="D63" s="7">
        <f t="shared" si="2"/>
        <v>1062.4446003882854</v>
      </c>
      <c r="E63" s="7">
        <f t="shared" si="3"/>
        <v>52614.318997079885</v>
      </c>
    </row>
    <row r="64" spans="1:5" x14ac:dyDescent="0.35">
      <c r="A64" s="4">
        <f t="shared" si="4"/>
        <v>55</v>
      </c>
      <c r="B64" s="7">
        <f t="shared" si="0"/>
        <v>1465.0203273692966</v>
      </c>
      <c r="C64" s="7">
        <f t="shared" si="1"/>
        <v>394.60739247809914</v>
      </c>
      <c r="D64" s="7">
        <f t="shared" si="2"/>
        <v>1070.4129348911974</v>
      </c>
      <c r="E64" s="7">
        <f t="shared" si="3"/>
        <v>51543.906062188689</v>
      </c>
    </row>
    <row r="65" spans="1:5" x14ac:dyDescent="0.35">
      <c r="A65" s="4">
        <f t="shared" si="4"/>
        <v>56</v>
      </c>
      <c r="B65" s="7">
        <f t="shared" si="0"/>
        <v>1465.0203273692966</v>
      </c>
      <c r="C65" s="7">
        <f t="shared" si="1"/>
        <v>386.57929546641515</v>
      </c>
      <c r="D65" s="7">
        <f t="shared" si="2"/>
        <v>1078.4410319028816</v>
      </c>
      <c r="E65" s="7">
        <f t="shared" si="3"/>
        <v>50465.465030285806</v>
      </c>
    </row>
    <row r="66" spans="1:5" x14ac:dyDescent="0.35">
      <c r="A66" s="4">
        <f t="shared" si="4"/>
        <v>57</v>
      </c>
      <c r="B66" s="7">
        <f t="shared" si="0"/>
        <v>1465.0203273692966</v>
      </c>
      <c r="C66" s="7">
        <f t="shared" si="1"/>
        <v>378.49098772714353</v>
      </c>
      <c r="D66" s="7">
        <f t="shared" si="2"/>
        <v>1086.529339642153</v>
      </c>
      <c r="E66" s="7">
        <f t="shared" si="3"/>
        <v>49378.935690643651</v>
      </c>
    </row>
    <row r="67" spans="1:5" x14ac:dyDescent="0.35">
      <c r="A67" s="4">
        <f t="shared" si="4"/>
        <v>58</v>
      </c>
      <c r="B67" s="7">
        <f t="shared" si="0"/>
        <v>1465.0203273692966</v>
      </c>
      <c r="C67" s="7">
        <f t="shared" si="1"/>
        <v>370.34201767982739</v>
      </c>
      <c r="D67" s="7">
        <f t="shared" si="2"/>
        <v>1094.6783096894692</v>
      </c>
      <c r="E67" s="7">
        <f t="shared" si="3"/>
        <v>48284.257380954179</v>
      </c>
    </row>
    <row r="68" spans="1:5" x14ac:dyDescent="0.35">
      <c r="A68" s="4">
        <f t="shared" si="4"/>
        <v>59</v>
      </c>
      <c r="B68" s="7">
        <f t="shared" si="0"/>
        <v>1465.0203273692966</v>
      </c>
      <c r="C68" s="7">
        <f t="shared" si="1"/>
        <v>362.13193035715631</v>
      </c>
      <c r="D68" s="7">
        <f t="shared" si="2"/>
        <v>1102.8883970121403</v>
      </c>
      <c r="E68" s="7">
        <f t="shared" si="3"/>
        <v>47181.36898394204</v>
      </c>
    </row>
    <row r="69" spans="1:5" x14ac:dyDescent="0.35">
      <c r="A69" s="4">
        <f t="shared" si="4"/>
        <v>60</v>
      </c>
      <c r="B69" s="7">
        <f t="shared" si="0"/>
        <v>1465.0203273692966</v>
      </c>
      <c r="C69" s="7">
        <f t="shared" si="1"/>
        <v>353.8602673795653</v>
      </c>
      <c r="D69" s="7">
        <f t="shared" si="2"/>
        <v>1111.1600599897313</v>
      </c>
      <c r="E69" s="7">
        <f t="shared" si="3"/>
        <v>46070.208923952312</v>
      </c>
    </row>
    <row r="70" spans="1:5" x14ac:dyDescent="0.35">
      <c r="A70" s="4">
        <f t="shared" si="4"/>
        <v>61</v>
      </c>
      <c r="B70" s="7">
        <f t="shared" si="0"/>
        <v>1465.0203273692966</v>
      </c>
      <c r="C70" s="7">
        <f t="shared" ref="C70:C89" si="5">E69*$B$2</f>
        <v>345.52656692964234</v>
      </c>
      <c r="D70" s="7">
        <f t="shared" ref="D70:D89" si="6">B70-C70</f>
        <v>1119.4937604396544</v>
      </c>
      <c r="E70" s="7">
        <f t="shared" ref="E70:E89" si="7">E69-D70</f>
        <v>44950.715163512657</v>
      </c>
    </row>
    <row r="71" spans="1:5" x14ac:dyDescent="0.35">
      <c r="A71" s="4">
        <f t="shared" si="4"/>
        <v>62</v>
      </c>
      <c r="B71" s="7">
        <f t="shared" si="0"/>
        <v>1465.0203273692966</v>
      </c>
      <c r="C71" s="7">
        <f t="shared" si="5"/>
        <v>337.13036372634491</v>
      </c>
      <c r="D71" s="7">
        <f t="shared" si="6"/>
        <v>1127.8899636429517</v>
      </c>
      <c r="E71" s="7">
        <f t="shared" si="7"/>
        <v>43822.825199869709</v>
      </c>
    </row>
    <row r="72" spans="1:5" x14ac:dyDescent="0.35">
      <c r="A72" s="4">
        <f t="shared" si="4"/>
        <v>63</v>
      </c>
      <c r="B72" s="7">
        <f t="shared" si="0"/>
        <v>1465.0203273692966</v>
      </c>
      <c r="C72" s="7">
        <f t="shared" si="5"/>
        <v>328.67118899902283</v>
      </c>
      <c r="D72" s="7">
        <f t="shared" si="6"/>
        <v>1136.3491383702737</v>
      </c>
      <c r="E72" s="7">
        <f t="shared" si="7"/>
        <v>42686.476061499437</v>
      </c>
    </row>
    <row r="73" spans="1:5" x14ac:dyDescent="0.35">
      <c r="A73" s="4">
        <f t="shared" si="4"/>
        <v>64</v>
      </c>
      <c r="B73" s="7">
        <f t="shared" si="0"/>
        <v>1465.0203273692966</v>
      </c>
      <c r="C73" s="7">
        <f t="shared" si="5"/>
        <v>320.14857046124575</v>
      </c>
      <c r="D73" s="7">
        <f t="shared" si="6"/>
        <v>1144.8717569080509</v>
      </c>
      <c r="E73" s="7">
        <f t="shared" si="7"/>
        <v>41541.604304591383</v>
      </c>
    </row>
    <row r="74" spans="1:5" x14ac:dyDescent="0.35">
      <c r="A74" s="4">
        <f t="shared" si="4"/>
        <v>65</v>
      </c>
      <c r="B74" s="7">
        <f t="shared" si="0"/>
        <v>1465.0203273692966</v>
      </c>
      <c r="C74" s="7">
        <f t="shared" si="5"/>
        <v>311.56203228443536</v>
      </c>
      <c r="D74" s="7">
        <f t="shared" si="6"/>
        <v>1153.4582950848612</v>
      </c>
      <c r="E74" s="7">
        <f t="shared" si="7"/>
        <v>40388.146009506519</v>
      </c>
    </row>
    <row r="75" spans="1:5" x14ac:dyDescent="0.35">
      <c r="A75" s="4">
        <f t="shared" si="4"/>
        <v>66</v>
      </c>
      <c r="B75" s="7">
        <f t="shared" ref="B75:B105" si="8">$B$5</f>
        <v>1465.0203273692966</v>
      </c>
      <c r="C75" s="7">
        <f t="shared" si="5"/>
        <v>302.91109507129886</v>
      </c>
      <c r="D75" s="7">
        <f t="shared" si="6"/>
        <v>1162.1092322979978</v>
      </c>
      <c r="E75" s="7">
        <f t="shared" si="7"/>
        <v>39226.036777208523</v>
      </c>
    </row>
    <row r="76" spans="1:5" x14ac:dyDescent="0.35">
      <c r="A76" s="4">
        <f t="shared" ref="A76:A105" si="9">A75+1</f>
        <v>67</v>
      </c>
      <c r="B76" s="7">
        <f t="shared" si="8"/>
        <v>1465.0203273692966</v>
      </c>
      <c r="C76" s="7">
        <f t="shared" si="5"/>
        <v>294.19527582906392</v>
      </c>
      <c r="D76" s="7">
        <f t="shared" si="6"/>
        <v>1170.8250515402328</v>
      </c>
      <c r="E76" s="7">
        <f t="shared" si="7"/>
        <v>38055.21172566829</v>
      </c>
    </row>
    <row r="77" spans="1:5" x14ac:dyDescent="0.35">
      <c r="A77" s="4">
        <f t="shared" si="9"/>
        <v>68</v>
      </c>
      <c r="B77" s="7">
        <f t="shared" si="8"/>
        <v>1465.0203273692966</v>
      </c>
      <c r="C77" s="7">
        <f t="shared" si="5"/>
        <v>285.41408794251214</v>
      </c>
      <c r="D77" s="7">
        <f t="shared" si="6"/>
        <v>1179.6062394267844</v>
      </c>
      <c r="E77" s="7">
        <f t="shared" si="7"/>
        <v>36875.605486241504</v>
      </c>
    </row>
    <row r="78" spans="1:5" x14ac:dyDescent="0.35">
      <c r="A78" s="4">
        <f t="shared" si="9"/>
        <v>69</v>
      </c>
      <c r="B78" s="7">
        <f t="shared" si="8"/>
        <v>1465.0203273692966</v>
      </c>
      <c r="C78" s="7">
        <f t="shared" si="5"/>
        <v>276.56704114681128</v>
      </c>
      <c r="D78" s="7">
        <f t="shared" si="6"/>
        <v>1188.4532862224853</v>
      </c>
      <c r="E78" s="7">
        <f t="shared" si="7"/>
        <v>35687.152200019016</v>
      </c>
    </row>
    <row r="79" spans="1:5" x14ac:dyDescent="0.35">
      <c r="A79" s="4">
        <f t="shared" si="9"/>
        <v>70</v>
      </c>
      <c r="B79" s="7">
        <f t="shared" si="8"/>
        <v>1465.0203273692966</v>
      </c>
      <c r="C79" s="7">
        <f t="shared" si="5"/>
        <v>267.65364150014261</v>
      </c>
      <c r="D79" s="7">
        <f t="shared" si="6"/>
        <v>1197.366685869154</v>
      </c>
      <c r="E79" s="7">
        <f t="shared" si="7"/>
        <v>34489.785514149858</v>
      </c>
    </row>
    <row r="80" spans="1:5" x14ac:dyDescent="0.35">
      <c r="A80" s="4">
        <f t="shared" si="9"/>
        <v>71</v>
      </c>
      <c r="B80" s="7">
        <f t="shared" si="8"/>
        <v>1465.0203273692966</v>
      </c>
      <c r="C80" s="7">
        <f t="shared" si="5"/>
        <v>258.67339135612394</v>
      </c>
      <c r="D80" s="7">
        <f t="shared" si="6"/>
        <v>1206.3469360131726</v>
      </c>
      <c r="E80" s="7">
        <f t="shared" si="7"/>
        <v>33283.438578136687</v>
      </c>
    </row>
    <row r="81" spans="1:5" x14ac:dyDescent="0.35">
      <c r="A81" s="4">
        <f t="shared" si="9"/>
        <v>72</v>
      </c>
      <c r="B81" s="7">
        <f t="shared" si="8"/>
        <v>1465.0203273692966</v>
      </c>
      <c r="C81" s="7">
        <f t="shared" si="5"/>
        <v>249.62578933602515</v>
      </c>
      <c r="D81" s="7">
        <f t="shared" si="6"/>
        <v>1215.3945380332716</v>
      </c>
      <c r="E81" s="7">
        <f t="shared" si="7"/>
        <v>32068.044040103414</v>
      </c>
    </row>
    <row r="82" spans="1:5" x14ac:dyDescent="0.35">
      <c r="A82" s="4">
        <f t="shared" si="9"/>
        <v>73</v>
      </c>
      <c r="B82" s="7">
        <f t="shared" si="8"/>
        <v>1465.0203273692966</v>
      </c>
      <c r="C82" s="7">
        <f t="shared" si="5"/>
        <v>240.51033030077559</v>
      </c>
      <c r="D82" s="7">
        <f t="shared" si="6"/>
        <v>1224.509997068521</v>
      </c>
      <c r="E82" s="7">
        <f t="shared" si="7"/>
        <v>30843.534043034892</v>
      </c>
    </row>
    <row r="83" spans="1:5" x14ac:dyDescent="0.35">
      <c r="A83" s="4">
        <f t="shared" si="9"/>
        <v>74</v>
      </c>
      <c r="B83" s="7">
        <f t="shared" si="8"/>
        <v>1465.0203273692966</v>
      </c>
      <c r="C83" s="7">
        <f t="shared" si="5"/>
        <v>231.32650532276168</v>
      </c>
      <c r="D83" s="7">
        <f t="shared" si="6"/>
        <v>1233.6938220465349</v>
      </c>
      <c r="E83" s="7">
        <f t="shared" si="7"/>
        <v>29609.840220988357</v>
      </c>
    </row>
    <row r="84" spans="1:5" x14ac:dyDescent="0.35">
      <c r="A84" s="4">
        <f t="shared" si="9"/>
        <v>75</v>
      </c>
      <c r="B84" s="7">
        <f t="shared" si="8"/>
        <v>1465.0203273692966</v>
      </c>
      <c r="C84" s="7">
        <f t="shared" si="5"/>
        <v>222.07380165741267</v>
      </c>
      <c r="D84" s="7">
        <f t="shared" si="6"/>
        <v>1242.9465257118841</v>
      </c>
      <c r="E84" s="7">
        <f t="shared" si="7"/>
        <v>28366.893695276474</v>
      </c>
    </row>
    <row r="85" spans="1:5" x14ac:dyDescent="0.35">
      <c r="A85" s="4">
        <f t="shared" si="9"/>
        <v>76</v>
      </c>
      <c r="B85" s="7">
        <f t="shared" si="8"/>
        <v>1465.0203273692966</v>
      </c>
      <c r="C85" s="7">
        <f t="shared" si="5"/>
        <v>212.75170271457355</v>
      </c>
      <c r="D85" s="7">
        <f t="shared" si="6"/>
        <v>1252.268624654723</v>
      </c>
      <c r="E85" s="7">
        <f t="shared" si="7"/>
        <v>27114.625070621751</v>
      </c>
    </row>
    <row r="86" spans="1:5" x14ac:dyDescent="0.35">
      <c r="A86" s="4">
        <f t="shared" si="9"/>
        <v>77</v>
      </c>
      <c r="B86" s="7">
        <f t="shared" si="8"/>
        <v>1465.0203273692966</v>
      </c>
      <c r="C86" s="7">
        <f t="shared" si="5"/>
        <v>203.35968802966312</v>
      </c>
      <c r="D86" s="7">
        <f t="shared" si="6"/>
        <v>1261.6606393396335</v>
      </c>
      <c r="E86" s="7">
        <f t="shared" si="7"/>
        <v>25852.964431282118</v>
      </c>
    </row>
    <row r="87" spans="1:5" x14ac:dyDescent="0.35">
      <c r="A87" s="4">
        <f t="shared" si="9"/>
        <v>78</v>
      </c>
      <c r="B87" s="7">
        <f t="shared" si="8"/>
        <v>1465.0203273692966</v>
      </c>
      <c r="C87" s="7">
        <f t="shared" si="5"/>
        <v>193.89723323461587</v>
      </c>
      <c r="D87" s="7">
        <f t="shared" si="6"/>
        <v>1271.1230941346807</v>
      </c>
      <c r="E87" s="7">
        <f t="shared" si="7"/>
        <v>24581.841337147438</v>
      </c>
    </row>
    <row r="88" spans="1:5" x14ac:dyDescent="0.35">
      <c r="A88" s="4">
        <f t="shared" si="9"/>
        <v>79</v>
      </c>
      <c r="B88" s="7">
        <f t="shared" si="8"/>
        <v>1465.0203273692966</v>
      </c>
      <c r="C88" s="7">
        <f t="shared" si="5"/>
        <v>184.36381002860577</v>
      </c>
      <c r="D88" s="7">
        <f t="shared" si="6"/>
        <v>1280.6565173406909</v>
      </c>
      <c r="E88" s="7">
        <f t="shared" si="7"/>
        <v>23301.184819806746</v>
      </c>
    </row>
    <row r="89" spans="1:5" x14ac:dyDescent="0.35">
      <c r="A89" s="4">
        <f t="shared" si="9"/>
        <v>80</v>
      </c>
      <c r="B89" s="7">
        <f t="shared" si="8"/>
        <v>1465.0203273692966</v>
      </c>
      <c r="C89" s="7">
        <f t="shared" si="5"/>
        <v>174.75888614855057</v>
      </c>
      <c r="D89" s="7">
        <f t="shared" si="6"/>
        <v>1290.2614412207461</v>
      </c>
      <c r="E89" s="7">
        <f t="shared" si="7"/>
        <v>22010.923378585998</v>
      </c>
    </row>
    <row r="90" spans="1:5" x14ac:dyDescent="0.35">
      <c r="A90" s="4">
        <f t="shared" si="9"/>
        <v>81</v>
      </c>
      <c r="B90" s="7">
        <f t="shared" si="8"/>
        <v>1465.0203273692966</v>
      </c>
      <c r="C90" s="7">
        <f t="shared" ref="C90:C105" si="10">E89*$B$2</f>
        <v>165.08192533939499</v>
      </c>
      <c r="D90" s="7">
        <f t="shared" ref="D90:D105" si="11">B90-C90</f>
        <v>1299.9384020299017</v>
      </c>
      <c r="E90" s="7">
        <f t="shared" ref="E90:E105" si="12">E89-D90</f>
        <v>20710.984976556098</v>
      </c>
    </row>
    <row r="91" spans="1:5" x14ac:dyDescent="0.35">
      <c r="A91" s="4">
        <f t="shared" si="9"/>
        <v>82</v>
      </c>
      <c r="B91" s="7">
        <f t="shared" si="8"/>
        <v>1465.0203273692966</v>
      </c>
      <c r="C91" s="7">
        <f t="shared" si="10"/>
        <v>155.33238732417072</v>
      </c>
      <c r="D91" s="7">
        <f t="shared" si="11"/>
        <v>1309.687940045126</v>
      </c>
      <c r="E91" s="7">
        <f t="shared" si="12"/>
        <v>19401.297036510972</v>
      </c>
    </row>
    <row r="92" spans="1:5" x14ac:dyDescent="0.35">
      <c r="A92" s="4">
        <f t="shared" si="9"/>
        <v>83</v>
      </c>
      <c r="B92" s="7">
        <f t="shared" si="8"/>
        <v>1465.0203273692966</v>
      </c>
      <c r="C92" s="7">
        <f t="shared" si="10"/>
        <v>145.50972777383228</v>
      </c>
      <c r="D92" s="7">
        <f t="shared" si="11"/>
        <v>1319.5105995954643</v>
      </c>
      <c r="E92" s="7">
        <f t="shared" si="12"/>
        <v>18081.786436915507</v>
      </c>
    </row>
    <row r="93" spans="1:5" x14ac:dyDescent="0.35">
      <c r="A93" s="4">
        <f t="shared" si="9"/>
        <v>84</v>
      </c>
      <c r="B93" s="7">
        <f t="shared" si="8"/>
        <v>1465.0203273692966</v>
      </c>
      <c r="C93" s="7">
        <f t="shared" si="10"/>
        <v>135.61339827686629</v>
      </c>
      <c r="D93" s="7">
        <f t="shared" si="11"/>
        <v>1329.4069290924303</v>
      </c>
      <c r="E93" s="7">
        <f t="shared" si="12"/>
        <v>16752.379507823076</v>
      </c>
    </row>
    <row r="94" spans="1:5" x14ac:dyDescent="0.35">
      <c r="A94" s="4">
        <f t="shared" si="9"/>
        <v>85</v>
      </c>
      <c r="B94" s="7">
        <f t="shared" si="8"/>
        <v>1465.0203273692966</v>
      </c>
      <c r="C94" s="7">
        <f t="shared" si="10"/>
        <v>125.64284630867307</v>
      </c>
      <c r="D94" s="7">
        <f t="shared" si="11"/>
        <v>1339.3774810606235</v>
      </c>
      <c r="E94" s="7">
        <f t="shared" si="12"/>
        <v>15413.002026762453</v>
      </c>
    </row>
    <row r="95" spans="1:5" x14ac:dyDescent="0.35">
      <c r="A95" s="4">
        <f t="shared" si="9"/>
        <v>86</v>
      </c>
      <c r="B95" s="7">
        <f t="shared" si="8"/>
        <v>1465.0203273692966</v>
      </c>
      <c r="C95" s="7">
        <f t="shared" si="10"/>
        <v>115.59751520071839</v>
      </c>
      <c r="D95" s="7">
        <f t="shared" si="11"/>
        <v>1349.4228121685783</v>
      </c>
      <c r="E95" s="7">
        <f t="shared" si="12"/>
        <v>14063.579214593876</v>
      </c>
    </row>
    <row r="96" spans="1:5" x14ac:dyDescent="0.35">
      <c r="A96" s="4">
        <f t="shared" si="9"/>
        <v>87</v>
      </c>
      <c r="B96" s="7">
        <f t="shared" si="8"/>
        <v>1465.0203273692966</v>
      </c>
      <c r="C96" s="7">
        <f t="shared" si="10"/>
        <v>105.47684410945406</v>
      </c>
      <c r="D96" s="7">
        <f t="shared" si="11"/>
        <v>1359.5434832598426</v>
      </c>
      <c r="E96" s="7">
        <f t="shared" si="12"/>
        <v>12704.035731334034</v>
      </c>
    </row>
    <row r="97" spans="1:5" x14ac:dyDescent="0.35">
      <c r="A97" s="4">
        <f t="shared" si="9"/>
        <v>88</v>
      </c>
      <c r="B97" s="7">
        <f t="shared" si="8"/>
        <v>1465.0203273692966</v>
      </c>
      <c r="C97" s="7">
        <f t="shared" si="10"/>
        <v>95.280267985005253</v>
      </c>
      <c r="D97" s="7">
        <f t="shared" si="11"/>
        <v>1369.7400593842913</v>
      </c>
      <c r="E97" s="7">
        <f t="shared" si="12"/>
        <v>11334.295671949742</v>
      </c>
    </row>
    <row r="98" spans="1:5" x14ac:dyDescent="0.35">
      <c r="A98" s="4">
        <f t="shared" si="9"/>
        <v>89</v>
      </c>
      <c r="B98" s="7">
        <f t="shared" si="8"/>
        <v>1465.0203273692966</v>
      </c>
      <c r="C98" s="7">
        <f t="shared" si="10"/>
        <v>85.007217539623056</v>
      </c>
      <c r="D98" s="7">
        <f t="shared" si="11"/>
        <v>1380.0131098296736</v>
      </c>
      <c r="E98" s="7">
        <f t="shared" si="12"/>
        <v>9954.2825621200682</v>
      </c>
    </row>
    <row r="99" spans="1:5" x14ac:dyDescent="0.35">
      <c r="A99" s="4">
        <f t="shared" si="9"/>
        <v>90</v>
      </c>
      <c r="B99" s="7">
        <f t="shared" si="8"/>
        <v>1465.0203273692966</v>
      </c>
      <c r="C99" s="7">
        <f t="shared" si="10"/>
        <v>74.657119215900508</v>
      </c>
      <c r="D99" s="7">
        <f t="shared" si="11"/>
        <v>1390.363208153396</v>
      </c>
      <c r="E99" s="7">
        <f t="shared" si="12"/>
        <v>8563.9193539666721</v>
      </c>
    </row>
    <row r="100" spans="1:5" x14ac:dyDescent="0.35">
      <c r="A100" s="4">
        <f t="shared" si="9"/>
        <v>91</v>
      </c>
      <c r="B100" s="7">
        <f t="shared" si="8"/>
        <v>1465.0203273692966</v>
      </c>
      <c r="C100" s="7">
        <f t="shared" si="10"/>
        <v>64.229395154750037</v>
      </c>
      <c r="D100" s="7">
        <f t="shared" si="11"/>
        <v>1400.7909322145465</v>
      </c>
      <c r="E100" s="7">
        <f t="shared" si="12"/>
        <v>7163.1284217521261</v>
      </c>
    </row>
    <row r="101" spans="1:5" x14ac:dyDescent="0.35">
      <c r="A101" s="4">
        <f t="shared" si="9"/>
        <v>92</v>
      </c>
      <c r="B101" s="7">
        <f t="shared" si="8"/>
        <v>1465.0203273692966</v>
      </c>
      <c r="C101" s="7">
        <f t="shared" si="10"/>
        <v>53.723463163140941</v>
      </c>
      <c r="D101" s="7">
        <f t="shared" si="11"/>
        <v>1411.2968642061558</v>
      </c>
      <c r="E101" s="7">
        <f t="shared" si="12"/>
        <v>5751.8315575459701</v>
      </c>
    </row>
    <row r="102" spans="1:5" x14ac:dyDescent="0.35">
      <c r="A102" s="4">
        <f t="shared" si="9"/>
        <v>93</v>
      </c>
      <c r="B102" s="7">
        <f t="shared" si="8"/>
        <v>1465.0203273692966</v>
      </c>
      <c r="C102" s="7">
        <f t="shared" si="10"/>
        <v>43.138736681594771</v>
      </c>
      <c r="D102" s="7">
        <f t="shared" si="11"/>
        <v>1421.8815906877019</v>
      </c>
      <c r="E102" s="7">
        <f t="shared" si="12"/>
        <v>4329.9499668582685</v>
      </c>
    </row>
    <row r="103" spans="1:5" x14ac:dyDescent="0.35">
      <c r="A103" s="4">
        <f t="shared" si="9"/>
        <v>94</v>
      </c>
      <c r="B103" s="7">
        <f t="shared" si="8"/>
        <v>1465.0203273692966</v>
      </c>
      <c r="C103" s="7">
        <f t="shared" si="10"/>
        <v>32.474624751437013</v>
      </c>
      <c r="D103" s="7">
        <f t="shared" si="11"/>
        <v>1432.5457026178597</v>
      </c>
      <c r="E103" s="7">
        <f t="shared" si="12"/>
        <v>2897.4042642404088</v>
      </c>
    </row>
    <row r="104" spans="1:5" x14ac:dyDescent="0.35">
      <c r="A104" s="4">
        <f t="shared" si="9"/>
        <v>95</v>
      </c>
      <c r="B104" s="7">
        <f t="shared" si="8"/>
        <v>1465.0203273692966</v>
      </c>
      <c r="C104" s="7">
        <f t="shared" si="10"/>
        <v>21.730531981803065</v>
      </c>
      <c r="D104" s="7">
        <f t="shared" si="11"/>
        <v>1443.2897953874935</v>
      </c>
      <c r="E104" s="7">
        <f t="shared" si="12"/>
        <v>1454.1144688529153</v>
      </c>
    </row>
    <row r="105" spans="1:5" x14ac:dyDescent="0.35">
      <c r="A105" s="4">
        <f t="shared" si="9"/>
        <v>96</v>
      </c>
      <c r="B105" s="7">
        <f t="shared" si="8"/>
        <v>1465.0203273692966</v>
      </c>
      <c r="C105" s="7">
        <f t="shared" si="10"/>
        <v>10.905858516396863</v>
      </c>
      <c r="D105" s="7">
        <f t="shared" si="11"/>
        <v>1454.1144688528998</v>
      </c>
      <c r="E105" s="7">
        <f t="shared" si="12"/>
        <v>1.546140993013978E-11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ED02-4D42-4D24-BE39-C66D8009E1C4}">
  <dimension ref="A1:A114"/>
  <sheetViews>
    <sheetView workbookViewId="0">
      <selection activeCell="B2" sqref="B2"/>
    </sheetView>
  </sheetViews>
  <sheetFormatPr defaultRowHeight="14.5" x14ac:dyDescent="0.35"/>
  <sheetData>
    <row r="1" spans="1:1" ht="16" x14ac:dyDescent="0.35">
      <c r="A1" s="16" t="s">
        <v>41</v>
      </c>
    </row>
    <row r="2" spans="1:1" ht="16" x14ac:dyDescent="0.35">
      <c r="A2" s="16"/>
    </row>
    <row r="3" spans="1:1" ht="16" x14ac:dyDescent="0.35">
      <c r="A3" s="16" t="s">
        <v>42</v>
      </c>
    </row>
    <row r="4" spans="1:1" ht="16" x14ac:dyDescent="0.35">
      <c r="A4" s="16"/>
    </row>
    <row r="5" spans="1:1" ht="16" x14ac:dyDescent="0.35">
      <c r="A5" s="16" t="s">
        <v>43</v>
      </c>
    </row>
    <row r="6" spans="1:1" ht="16" x14ac:dyDescent="0.35">
      <c r="A6" s="16" t="s">
        <v>44</v>
      </c>
    </row>
    <row r="7" spans="1:1" ht="16" x14ac:dyDescent="0.35">
      <c r="A7" s="16" t="s">
        <v>45</v>
      </c>
    </row>
    <row r="8" spans="1:1" ht="16" x14ac:dyDescent="0.35">
      <c r="A8" s="16" t="s">
        <v>46</v>
      </c>
    </row>
    <row r="9" spans="1:1" ht="16" x14ac:dyDescent="0.35">
      <c r="A9" s="16" t="s">
        <v>47</v>
      </c>
    </row>
    <row r="10" spans="1:1" ht="16" x14ac:dyDescent="0.35">
      <c r="A10" s="16" t="s">
        <v>48</v>
      </c>
    </row>
    <row r="11" spans="1:1" ht="16" x14ac:dyDescent="0.35">
      <c r="A11" s="16" t="s">
        <v>49</v>
      </c>
    </row>
    <row r="12" spans="1:1" ht="16" x14ac:dyDescent="0.35">
      <c r="A12" s="16" t="s">
        <v>50</v>
      </c>
    </row>
    <row r="13" spans="1:1" ht="16" x14ac:dyDescent="0.35">
      <c r="A13" s="16" t="s">
        <v>51</v>
      </c>
    </row>
    <row r="14" spans="1:1" ht="16" x14ac:dyDescent="0.35">
      <c r="A14" s="16" t="s">
        <v>52</v>
      </c>
    </row>
    <row r="15" spans="1:1" ht="16" x14ac:dyDescent="0.35">
      <c r="A15" s="16" t="s">
        <v>53</v>
      </c>
    </row>
    <row r="16" spans="1:1" ht="16" x14ac:dyDescent="0.35">
      <c r="A16" s="16"/>
    </row>
    <row r="17" spans="1:1" ht="16" x14ac:dyDescent="0.35">
      <c r="A17" s="16" t="s">
        <v>54</v>
      </c>
    </row>
    <row r="18" spans="1:1" ht="16" x14ac:dyDescent="0.35">
      <c r="A18" s="16"/>
    </row>
    <row r="19" spans="1:1" ht="16" x14ac:dyDescent="0.35">
      <c r="A19" s="16" t="s">
        <v>55</v>
      </c>
    </row>
    <row r="20" spans="1:1" ht="16" x14ac:dyDescent="0.35">
      <c r="A20" s="16" t="s">
        <v>56</v>
      </c>
    </row>
    <row r="21" spans="1:1" ht="16" x14ac:dyDescent="0.35">
      <c r="A21" s="16"/>
    </row>
    <row r="22" spans="1:1" ht="16" x14ac:dyDescent="0.35">
      <c r="A22" s="16" t="s">
        <v>57</v>
      </c>
    </row>
    <row r="23" spans="1:1" ht="16" x14ac:dyDescent="0.35">
      <c r="A23" s="16" t="s">
        <v>58</v>
      </c>
    </row>
    <row r="24" spans="1:1" ht="16" x14ac:dyDescent="0.35">
      <c r="A24" s="16" t="s">
        <v>59</v>
      </c>
    </row>
    <row r="25" spans="1:1" ht="16" x14ac:dyDescent="0.35">
      <c r="A25" s="16" t="s">
        <v>60</v>
      </c>
    </row>
    <row r="26" spans="1:1" ht="16" x14ac:dyDescent="0.35">
      <c r="A26" s="16" t="s">
        <v>61</v>
      </c>
    </row>
    <row r="27" spans="1:1" ht="16" x14ac:dyDescent="0.35">
      <c r="A27" s="16" t="s">
        <v>62</v>
      </c>
    </row>
    <row r="28" spans="1:1" ht="16" x14ac:dyDescent="0.35">
      <c r="A28" s="16" t="s">
        <v>59</v>
      </c>
    </row>
    <row r="29" spans="1:1" ht="16" x14ac:dyDescent="0.35">
      <c r="A29" s="16" t="s">
        <v>63</v>
      </c>
    </row>
    <row r="30" spans="1:1" ht="16" x14ac:dyDescent="0.35">
      <c r="A30" s="16" t="s">
        <v>61</v>
      </c>
    </row>
    <row r="31" spans="1:1" ht="16" x14ac:dyDescent="0.35">
      <c r="A31" s="16" t="s">
        <v>64</v>
      </c>
    </row>
    <row r="32" spans="1:1" ht="16" x14ac:dyDescent="0.35">
      <c r="A32" s="16" t="s">
        <v>59</v>
      </c>
    </row>
    <row r="33" spans="1:1" ht="16" x14ac:dyDescent="0.35">
      <c r="A33" s="16" t="s">
        <v>65</v>
      </c>
    </row>
    <row r="34" spans="1:1" ht="16" x14ac:dyDescent="0.35">
      <c r="A34" s="16" t="s">
        <v>61</v>
      </c>
    </row>
    <row r="35" spans="1:1" ht="16" x14ac:dyDescent="0.35">
      <c r="A35" s="16" t="s">
        <v>66</v>
      </c>
    </row>
    <row r="36" spans="1:1" ht="16" x14ac:dyDescent="0.35">
      <c r="A36" s="16" t="s">
        <v>59</v>
      </c>
    </row>
    <row r="37" spans="1:1" ht="16" x14ac:dyDescent="0.35">
      <c r="A37" s="16" t="s">
        <v>67</v>
      </c>
    </row>
    <row r="38" spans="1:1" ht="16" x14ac:dyDescent="0.35">
      <c r="A38" s="16" t="s">
        <v>61</v>
      </c>
    </row>
    <row r="39" spans="1:1" ht="16" x14ac:dyDescent="0.35">
      <c r="A39" s="16" t="s">
        <v>68</v>
      </c>
    </row>
    <row r="40" spans="1:1" ht="16" x14ac:dyDescent="0.35">
      <c r="A40" s="16"/>
    </row>
    <row r="41" spans="1:1" ht="16" x14ac:dyDescent="0.35">
      <c r="A41" s="16" t="s">
        <v>69</v>
      </c>
    </row>
    <row r="42" spans="1:1" ht="16" x14ac:dyDescent="0.35">
      <c r="A42" s="16" t="s">
        <v>70</v>
      </c>
    </row>
    <row r="43" spans="1:1" ht="16" x14ac:dyDescent="0.35">
      <c r="A43" s="16" t="s">
        <v>71</v>
      </c>
    </row>
    <row r="44" spans="1:1" ht="16" x14ac:dyDescent="0.35">
      <c r="A44" s="16" t="s">
        <v>65</v>
      </c>
    </row>
    <row r="45" spans="1:1" ht="16" x14ac:dyDescent="0.35">
      <c r="A45" s="16" t="s">
        <v>61</v>
      </c>
    </row>
    <row r="46" spans="1:1" ht="16" x14ac:dyDescent="0.35">
      <c r="A46" s="16" t="s">
        <v>68</v>
      </c>
    </row>
    <row r="47" spans="1:1" ht="16" x14ac:dyDescent="0.35">
      <c r="A47" s="16"/>
    </row>
    <row r="48" spans="1:1" ht="16" x14ac:dyDescent="0.35">
      <c r="A48" s="16" t="s">
        <v>72</v>
      </c>
    </row>
    <row r="49" spans="1:1" ht="16" x14ac:dyDescent="0.35">
      <c r="A49" s="16" t="s">
        <v>73</v>
      </c>
    </row>
    <row r="50" spans="1:1" ht="16" x14ac:dyDescent="0.35">
      <c r="A50" s="16" t="s">
        <v>74</v>
      </c>
    </row>
    <row r="51" spans="1:1" ht="16" x14ac:dyDescent="0.35">
      <c r="A51" s="16" t="s">
        <v>75</v>
      </c>
    </row>
    <row r="52" spans="1:1" ht="16" x14ac:dyDescent="0.35">
      <c r="A52" s="16" t="s">
        <v>76</v>
      </c>
    </row>
    <row r="53" spans="1:1" ht="16" x14ac:dyDescent="0.35">
      <c r="A53" s="16" t="s">
        <v>68</v>
      </c>
    </row>
    <row r="54" spans="1:1" ht="16" x14ac:dyDescent="0.35">
      <c r="A54" s="16" t="s">
        <v>77</v>
      </c>
    </row>
    <row r="55" spans="1:1" ht="16" x14ac:dyDescent="0.35">
      <c r="A55" s="16" t="s">
        <v>78</v>
      </c>
    </row>
    <row r="56" spans="1:1" ht="16" x14ac:dyDescent="0.35">
      <c r="A56" s="16" t="s">
        <v>79</v>
      </c>
    </row>
    <row r="57" spans="1:1" ht="16" x14ac:dyDescent="0.35">
      <c r="A57" s="16" t="s">
        <v>80</v>
      </c>
    </row>
    <row r="58" spans="1:1" ht="16" x14ac:dyDescent="0.35">
      <c r="A58" s="16" t="s">
        <v>77</v>
      </c>
    </row>
    <row r="59" spans="1:1" ht="16" x14ac:dyDescent="0.35">
      <c r="A59" s="16" t="s">
        <v>81</v>
      </c>
    </row>
    <row r="60" spans="1:1" ht="16" x14ac:dyDescent="0.35">
      <c r="A60" s="16" t="s">
        <v>82</v>
      </c>
    </row>
    <row r="61" spans="1:1" ht="16" x14ac:dyDescent="0.35">
      <c r="A61" s="16" t="s">
        <v>77</v>
      </c>
    </row>
    <row r="62" spans="1:1" ht="16" x14ac:dyDescent="0.35">
      <c r="A62" s="16" t="s">
        <v>83</v>
      </c>
    </row>
    <row r="63" spans="1:1" ht="16" x14ac:dyDescent="0.35">
      <c r="A63" s="16" t="s">
        <v>84</v>
      </c>
    </row>
    <row r="64" spans="1:1" ht="16" x14ac:dyDescent="0.35">
      <c r="A64" s="16" t="s">
        <v>85</v>
      </c>
    </row>
    <row r="65" spans="1:1" ht="16" x14ac:dyDescent="0.35">
      <c r="A65" s="16" t="s">
        <v>86</v>
      </c>
    </row>
    <row r="66" spans="1:1" ht="16" x14ac:dyDescent="0.35">
      <c r="A66" s="16" t="s">
        <v>87</v>
      </c>
    </row>
    <row r="67" spans="1:1" ht="16" x14ac:dyDescent="0.35">
      <c r="A67" s="16" t="s">
        <v>77</v>
      </c>
    </row>
    <row r="68" spans="1:1" ht="16" x14ac:dyDescent="0.35">
      <c r="A68" s="16" t="s">
        <v>88</v>
      </c>
    </row>
    <row r="69" spans="1:1" ht="16" x14ac:dyDescent="0.35">
      <c r="A69" s="16" t="s">
        <v>89</v>
      </c>
    </row>
    <row r="70" spans="1:1" ht="16" x14ac:dyDescent="0.35">
      <c r="A70" s="16" t="s">
        <v>77</v>
      </c>
    </row>
    <row r="71" spans="1:1" ht="16" x14ac:dyDescent="0.35">
      <c r="A71" s="16" t="s">
        <v>90</v>
      </c>
    </row>
    <row r="72" spans="1:1" ht="16" x14ac:dyDescent="0.35">
      <c r="A72" s="16"/>
    </row>
    <row r="73" spans="1:1" ht="16" x14ac:dyDescent="0.35">
      <c r="A73" s="16" t="s">
        <v>91</v>
      </c>
    </row>
    <row r="74" spans="1:1" ht="16" x14ac:dyDescent="0.35">
      <c r="A74" s="16" t="s">
        <v>92</v>
      </c>
    </row>
    <row r="75" spans="1:1" ht="16" x14ac:dyDescent="0.35">
      <c r="A75" s="16" t="s">
        <v>93</v>
      </c>
    </row>
    <row r="76" spans="1:1" ht="16" x14ac:dyDescent="0.35">
      <c r="A76" s="16" t="s">
        <v>94</v>
      </c>
    </row>
    <row r="77" spans="1:1" ht="16" x14ac:dyDescent="0.35">
      <c r="A77" s="16" t="s">
        <v>95</v>
      </c>
    </row>
    <row r="78" spans="1:1" ht="16" x14ac:dyDescent="0.35">
      <c r="A78" s="16" t="s">
        <v>96</v>
      </c>
    </row>
    <row r="79" spans="1:1" ht="16" x14ac:dyDescent="0.35">
      <c r="A79" s="16" t="s">
        <v>97</v>
      </c>
    </row>
    <row r="80" spans="1:1" ht="16" x14ac:dyDescent="0.35">
      <c r="A80" s="16" t="s">
        <v>90</v>
      </c>
    </row>
    <row r="81" spans="1:1" ht="16" x14ac:dyDescent="0.35">
      <c r="A81" s="16"/>
    </row>
    <row r="82" spans="1:1" ht="16" x14ac:dyDescent="0.35">
      <c r="A82" s="16" t="s">
        <v>98</v>
      </c>
    </row>
    <row r="83" spans="1:1" ht="16" x14ac:dyDescent="0.35">
      <c r="A83" s="16" t="s">
        <v>99</v>
      </c>
    </row>
    <row r="84" spans="1:1" ht="16" x14ac:dyDescent="0.35">
      <c r="A84" s="16" t="s">
        <v>100</v>
      </c>
    </row>
    <row r="85" spans="1:1" ht="16" x14ac:dyDescent="0.35">
      <c r="A85" s="16" t="s">
        <v>90</v>
      </c>
    </row>
    <row r="86" spans="1:1" ht="16" x14ac:dyDescent="0.35">
      <c r="A86" s="16"/>
    </row>
    <row r="87" spans="1:1" ht="16" x14ac:dyDescent="0.35">
      <c r="A87" s="16" t="s">
        <v>101</v>
      </c>
    </row>
    <row r="88" spans="1:1" ht="16" x14ac:dyDescent="0.35">
      <c r="A88" s="16" t="s">
        <v>102</v>
      </c>
    </row>
    <row r="89" spans="1:1" ht="16" x14ac:dyDescent="0.35">
      <c r="A89" s="16" t="s">
        <v>103</v>
      </c>
    </row>
    <row r="90" spans="1:1" ht="16" x14ac:dyDescent="0.35">
      <c r="A90" s="16" t="s">
        <v>104</v>
      </c>
    </row>
    <row r="91" spans="1:1" ht="16" x14ac:dyDescent="0.35">
      <c r="A91" s="16" t="s">
        <v>105</v>
      </c>
    </row>
    <row r="92" spans="1:1" ht="16" x14ac:dyDescent="0.35">
      <c r="A92" s="16" t="s">
        <v>106</v>
      </c>
    </row>
    <row r="93" spans="1:1" ht="16" x14ac:dyDescent="0.35">
      <c r="A93" s="16" t="s">
        <v>77</v>
      </c>
    </row>
    <row r="94" spans="1:1" ht="16" x14ac:dyDescent="0.35">
      <c r="A94" s="16" t="s">
        <v>107</v>
      </c>
    </row>
    <row r="95" spans="1:1" ht="16" x14ac:dyDescent="0.35">
      <c r="A95" s="16" t="s">
        <v>108</v>
      </c>
    </row>
    <row r="96" spans="1:1" ht="16" x14ac:dyDescent="0.35">
      <c r="A96" s="16" t="s">
        <v>109</v>
      </c>
    </row>
    <row r="97" spans="1:1" ht="16" x14ac:dyDescent="0.35">
      <c r="A97" s="16" t="s">
        <v>110</v>
      </c>
    </row>
    <row r="98" spans="1:1" ht="16" x14ac:dyDescent="0.35">
      <c r="A98" s="16" t="s">
        <v>77</v>
      </c>
    </row>
    <row r="99" spans="1:1" ht="16" x14ac:dyDescent="0.35">
      <c r="A99" s="16" t="s">
        <v>111</v>
      </c>
    </row>
    <row r="100" spans="1:1" ht="16" x14ac:dyDescent="0.35">
      <c r="A100" s="16" t="s">
        <v>112</v>
      </c>
    </row>
    <row r="101" spans="1:1" ht="16" x14ac:dyDescent="0.35">
      <c r="A101" s="16" t="s">
        <v>113</v>
      </c>
    </row>
    <row r="102" spans="1:1" ht="16" x14ac:dyDescent="0.35">
      <c r="A102" s="16" t="s">
        <v>90</v>
      </c>
    </row>
    <row r="103" spans="1:1" ht="16" x14ac:dyDescent="0.35">
      <c r="A103" s="16" t="s">
        <v>114</v>
      </c>
    </row>
    <row r="104" spans="1:1" ht="16" x14ac:dyDescent="0.35">
      <c r="A104" s="16"/>
    </row>
    <row r="105" spans="1:1" ht="16" x14ac:dyDescent="0.35">
      <c r="A105" s="16" t="s">
        <v>115</v>
      </c>
    </row>
    <row r="106" spans="1:1" ht="16" x14ac:dyDescent="0.35">
      <c r="A106" s="16"/>
    </row>
    <row r="107" spans="1:1" ht="16" x14ac:dyDescent="0.35">
      <c r="A107" s="16" t="s">
        <v>116</v>
      </c>
    </row>
    <row r="108" spans="1:1" ht="16" x14ac:dyDescent="0.35">
      <c r="A108" s="16"/>
    </row>
    <row r="109" spans="1:1" ht="16" x14ac:dyDescent="0.35">
      <c r="A109" s="16" t="s">
        <v>55</v>
      </c>
    </row>
    <row r="110" spans="1:1" ht="16" x14ac:dyDescent="0.35">
      <c r="A110" s="16" t="s">
        <v>117</v>
      </c>
    </row>
    <row r="111" spans="1:1" ht="16" x14ac:dyDescent="0.35">
      <c r="A111" s="16" t="s">
        <v>118</v>
      </c>
    </row>
    <row r="112" spans="1:1" ht="16" x14ac:dyDescent="0.35">
      <c r="A112" s="16" t="s">
        <v>119</v>
      </c>
    </row>
    <row r="113" spans="1:1" ht="16" x14ac:dyDescent="0.35">
      <c r="A113" s="16" t="s">
        <v>90</v>
      </c>
    </row>
    <row r="114" spans="1:1" ht="16" x14ac:dyDescent="0.35">
      <c r="A114" s="16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 Q1</vt:lpstr>
      <vt:lpstr>Q1 B Solution</vt:lpstr>
      <vt:lpstr>Q1 C Solution</vt:lpstr>
      <vt:lpstr>2A Solution</vt:lpstr>
      <vt:lpstr>2B Solution</vt:lpstr>
      <vt:lpstr>2C Solution</vt:lpstr>
      <vt:lpstr>Q3 A</vt:lpstr>
      <vt:lpstr>Q3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Somani</dc:creator>
  <cp:lastModifiedBy>Nidhi Somani</cp:lastModifiedBy>
  <dcterms:created xsi:type="dcterms:W3CDTF">2024-10-13T12:28:07Z</dcterms:created>
  <dcterms:modified xsi:type="dcterms:W3CDTF">2024-10-17T18:07:17Z</dcterms:modified>
</cp:coreProperties>
</file>