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bhavy\Desktop\IAQS 2.0\BSC Sem 5\MDA\2024\Exam Papers\"/>
    </mc:Choice>
  </mc:AlternateContent>
  <xr:revisionPtr revIDLastSave="0" documentId="13_ncr:1_{FB5F0F8A-D15A-43C6-8103-F2B41EA0CAF6}" xr6:coauthVersionLast="47" xr6:coauthVersionMax="47" xr10:uidLastSave="{00000000-0000-0000-0000-000000000000}"/>
  <bookViews>
    <workbookView xWindow="-108" yWindow="-108" windowWidth="23256" windowHeight="12456" activeTab="4" xr2:uid="{06E4A59C-7932-4684-9D71-557F3D291601}"/>
  </bookViews>
  <sheets>
    <sheet name="Audit trail" sheetId="1" r:id="rId1"/>
    <sheet name="Data" sheetId="2" r:id="rId2"/>
    <sheet name="Parameters" sheetId="3" r:id="rId3"/>
    <sheet name="Base Scenario" sheetId="4" r:id="rId4"/>
    <sheet name="Increased Rent" sheetId="5" r:id="rId5"/>
  </sheets>
  <externalReferences>
    <externalReference r:id="rId6"/>
  </externalReferences>
  <definedNames>
    <definedName name="cost_choc_syrup" localSheetId="0">[1]Parameters!$D$5</definedName>
    <definedName name="cost_choc_syrup" localSheetId="3">[1]Parameters!$D$5</definedName>
    <definedName name="cost_choc_syrup" localSheetId="4">[1]Parameters!$D$5</definedName>
    <definedName name="cost_choc_syrup">Parameters!$D$5</definedName>
    <definedName name="Cost_Icecream" localSheetId="0">[1]Parameters!$D$4</definedName>
    <definedName name="Cost_Icecream" localSheetId="3">[1]Parameters!$D$4</definedName>
    <definedName name="Cost_Icecream" localSheetId="4">[1]Parameters!$D$4</definedName>
    <definedName name="Cost_Icecream">Parameters!$D$4</definedName>
    <definedName name="cost_straw_syrup" localSheetId="0">[1]Parameters!$D$6</definedName>
    <definedName name="cost_straw_syrup" localSheetId="3">[1]Parameters!$D$6</definedName>
    <definedName name="cost_straw_syrup" localSheetId="4">[1]Parameters!$D$6</definedName>
    <definedName name="cost_straw_syrup">Parameters!$D$6</definedName>
    <definedName name="Disc_Rate" localSheetId="0">[1]Graph!$C$16</definedName>
    <definedName name="Disc_Rate">[1]Graph!$C$16</definedName>
    <definedName name="Disc_Rate_PM" localSheetId="0">[1]Parameters!$E$25</definedName>
    <definedName name="Disc_Rate_PM" localSheetId="3">[1]Parameters!$E$25</definedName>
    <definedName name="Disc_Rate_PM" localSheetId="4">[1]Parameters!$E$25</definedName>
    <definedName name="Disc_Rate_PM">Parameters!$E$24</definedName>
    <definedName name="Electr_Summer" localSheetId="0">[1]Parameters!$D$17</definedName>
    <definedName name="Electr_Summer" localSheetId="3">[1]Parameters!$D$17</definedName>
    <definedName name="Electr_Summer" localSheetId="4">[1]Parameters!$D$17</definedName>
    <definedName name="Electr_Summer">Parameters!$D$18</definedName>
    <definedName name="Electr_winter" localSheetId="0">[1]Parameters!$E$17</definedName>
    <definedName name="Electr_winter" localSheetId="3">[1]Parameters!$E$17</definedName>
    <definedName name="Electr_winter" localSheetId="4">[1]Parameters!$E$17</definedName>
    <definedName name="Electr_winter">Parameters!$E$18</definedName>
    <definedName name="Interest" localSheetId="0">[1]Parameters!$D$21</definedName>
    <definedName name="Interest" localSheetId="3">[1]Parameters!$D$21</definedName>
    <definedName name="Interest" localSheetId="4">[1]Parameters!$D$21</definedName>
    <definedName name="Interest">Parameters!#REF!</definedName>
    <definedName name="Loan" localSheetId="0">[1]Parameters!$D$20</definedName>
    <definedName name="Loan" localSheetId="3">[1]Parameters!$D$20</definedName>
    <definedName name="Loan" localSheetId="4">[1]Parameters!$D$20</definedName>
    <definedName name="Loan">Parameters!#REF!</definedName>
    <definedName name="prop_choc_syrup" localSheetId="0">[1]Parameters!$D$8</definedName>
    <definedName name="prop_choc_syrup" localSheetId="3">[1]Parameters!$D$8</definedName>
    <definedName name="prop_choc_syrup" localSheetId="4">[1]Parameters!$D$8</definedName>
    <definedName name="prop_choc_syrup">Parameters!$D$8</definedName>
    <definedName name="prop_straw_syrup" localSheetId="0">[1]Parameters!$D$9</definedName>
    <definedName name="prop_straw_syrup" localSheetId="3">[1]Parameters!$D$9</definedName>
    <definedName name="prop_straw_syrup" localSheetId="4">[1]Parameters!$D$9</definedName>
    <definedName name="prop_straw_syrup">Parameters!$D$9</definedName>
    <definedName name="Rent" localSheetId="0">[1]Parameters!$D$15</definedName>
    <definedName name="Rent" localSheetId="3">[1]Parameters!$D$15</definedName>
    <definedName name="Rent" localSheetId="4">[1]Parameters!$D$15</definedName>
    <definedName name="Rent">Parameters!$D$15</definedName>
    <definedName name="Salary" localSheetId="0">[1]Parameters!$D$16</definedName>
    <definedName name="Salary" localSheetId="3">[1]Parameters!$D$16</definedName>
    <definedName name="Salary" localSheetId="4">[1]Parameters!$D$16</definedName>
    <definedName name="Salary">Parameters!$D$17</definedName>
    <definedName name="SP_choc_syrup" localSheetId="0">[1]Parameters!$D$12</definedName>
    <definedName name="SP_choc_syrup" localSheetId="3">[1]Parameters!$D$12</definedName>
    <definedName name="SP_choc_syrup" localSheetId="4">[1]Parameters!$D$12</definedName>
    <definedName name="SP_choc_syrup">Parameters!$D$12</definedName>
    <definedName name="SP_icecream" localSheetId="0">[1]Parameters!$D$11</definedName>
    <definedName name="SP_icecream" localSheetId="3">[1]Parameters!$D$11</definedName>
    <definedName name="SP_icecream" localSheetId="4">[1]Parameters!$D$11</definedName>
    <definedName name="SP_icecream">Parameters!$D$11</definedName>
    <definedName name="SP_icecream_winter" localSheetId="0">[1]Parameters!$E$11</definedName>
    <definedName name="SP_icecream_winter" localSheetId="3">[1]Parameters!$E$11</definedName>
    <definedName name="SP_icecream_winter" localSheetId="4">[1]Parameters!$E$11</definedName>
    <definedName name="SP_icecream_winter">Parameters!$E$11</definedName>
    <definedName name="SP_straw_syrup" localSheetId="0">[1]Parameters!$D$13</definedName>
    <definedName name="SP_straw_syrup" localSheetId="3">[1]Parameters!$D$13</definedName>
    <definedName name="SP_straw_syrup" localSheetId="4">[1]Parameters!$D$13</definedName>
    <definedName name="SP_straw_syrup">Parameters!$D$13</definedName>
    <definedName name="Tax_rate" localSheetId="0">[1]Parameters!$D$23</definedName>
    <definedName name="Tax_rate" localSheetId="3">[1]Parameters!$D$23</definedName>
    <definedName name="Tax_rate" localSheetId="4">[1]Parameters!$D$23</definedName>
    <definedName name="Tax_rate">Parameters!$D$22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2" i="4" l="1"/>
  <c r="N121" i="4"/>
  <c r="N120" i="4"/>
  <c r="N119" i="4"/>
  <c r="N118" i="4"/>
  <c r="N117" i="4"/>
  <c r="N116" i="4"/>
  <c r="N115" i="4"/>
  <c r="N114" i="4"/>
  <c r="N113" i="4"/>
  <c r="N112" i="4"/>
  <c r="N111" i="4"/>
  <c r="N110" i="4"/>
  <c r="N109" i="4"/>
  <c r="N108" i="4"/>
  <c r="N107" i="4"/>
  <c r="N106" i="4"/>
  <c r="N105" i="4"/>
  <c r="N104" i="4"/>
  <c r="N103" i="4"/>
  <c r="N102" i="4"/>
  <c r="N101" i="4"/>
  <c r="N100" i="4"/>
  <c r="N99" i="4"/>
  <c r="N98" i="4"/>
  <c r="N97" i="4"/>
  <c r="N96" i="4"/>
  <c r="N95" i="4"/>
  <c r="N94" i="4"/>
  <c r="N93" i="4"/>
  <c r="N92" i="4"/>
  <c r="N91" i="4"/>
  <c r="N90" i="4"/>
  <c r="N89" i="4"/>
  <c r="N88" i="4"/>
  <c r="N87" i="4"/>
  <c r="N86" i="4"/>
  <c r="N85" i="4"/>
  <c r="N84" i="4"/>
  <c r="N83" i="4"/>
  <c r="N82" i="4"/>
  <c r="N81" i="4"/>
  <c r="N80" i="4"/>
  <c r="N79" i="4"/>
  <c r="N78" i="4"/>
  <c r="N77" i="4"/>
  <c r="N76" i="4"/>
  <c r="N75" i="4"/>
  <c r="N74" i="4"/>
  <c r="N73" i="4"/>
  <c r="N72" i="4"/>
  <c r="N71" i="4"/>
  <c r="N70" i="4"/>
  <c r="N69" i="4"/>
  <c r="N68" i="4"/>
  <c r="N67" i="4"/>
  <c r="N66" i="4"/>
  <c r="N65" i="4"/>
  <c r="N6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N14" i="4"/>
  <c r="N13" i="4"/>
  <c r="N12" i="4"/>
  <c r="N11" i="4"/>
  <c r="N10" i="4"/>
  <c r="N9" i="4"/>
  <c r="N8" i="4"/>
  <c r="N7" i="4"/>
  <c r="N6" i="4"/>
  <c r="N5" i="4"/>
  <c r="N4" i="4"/>
  <c r="N3" i="4"/>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I4" i="5" l="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I38" i="5" s="1"/>
  <c r="I39" i="5" s="1"/>
  <c r="I40" i="5" s="1"/>
  <c r="I41" i="5" s="1"/>
  <c r="I42" i="5" s="1"/>
  <c r="I43" i="5" s="1"/>
  <c r="I44" i="5" s="1"/>
  <c r="I45" i="5" s="1"/>
  <c r="I46" i="5" s="1"/>
  <c r="I47" i="5" s="1"/>
  <c r="I48" i="5" s="1"/>
  <c r="I49" i="5" s="1"/>
  <c r="I50" i="5" s="1"/>
  <c r="I51" i="5" s="1"/>
  <c r="I52" i="5" s="1"/>
  <c r="I53" i="5" s="1"/>
  <c r="I54" i="5" s="1"/>
  <c r="I55" i="5" s="1"/>
  <c r="I56" i="5" s="1"/>
  <c r="I57" i="5" s="1"/>
  <c r="I58" i="5" s="1"/>
  <c r="I59" i="5" s="1"/>
  <c r="I60" i="5" s="1"/>
  <c r="I61" i="5" s="1"/>
  <c r="I62" i="5" s="1"/>
  <c r="I63" i="5" s="1"/>
  <c r="I64" i="5" s="1"/>
  <c r="I65" i="5" s="1"/>
  <c r="I66" i="5" s="1"/>
  <c r="I67" i="5" s="1"/>
  <c r="I68" i="5" s="1"/>
  <c r="I69" i="5" s="1"/>
  <c r="I70" i="5" s="1"/>
  <c r="I71" i="5" s="1"/>
  <c r="I72" i="5" s="1"/>
  <c r="I73" i="5" s="1"/>
  <c r="I74" i="5" s="1"/>
  <c r="I75" i="5" s="1"/>
  <c r="I76" i="5" s="1"/>
  <c r="I77" i="5" s="1"/>
  <c r="I78" i="5" s="1"/>
  <c r="I79" i="5" s="1"/>
  <c r="I80" i="5" s="1"/>
  <c r="I81" i="5" s="1"/>
  <c r="I82" i="5" s="1"/>
  <c r="I83" i="5" s="1"/>
  <c r="I84" i="5" s="1"/>
  <c r="I85" i="5" s="1"/>
  <c r="I86" i="5" s="1"/>
  <c r="I87" i="5" s="1"/>
  <c r="I88" i="5" s="1"/>
  <c r="I89" i="5" s="1"/>
  <c r="I90" i="5" s="1"/>
  <c r="I91" i="5" s="1"/>
  <c r="I92" i="5" s="1"/>
  <c r="I93" i="5" s="1"/>
  <c r="I94" i="5" s="1"/>
  <c r="I95" i="5" s="1"/>
  <c r="I96" i="5" s="1"/>
  <c r="I97" i="5" s="1"/>
  <c r="I98" i="5" s="1"/>
  <c r="I99" i="5" s="1"/>
  <c r="I100" i="5" s="1"/>
  <c r="I101" i="5" s="1"/>
  <c r="I102" i="5" s="1"/>
  <c r="I103" i="5" s="1"/>
  <c r="I104" i="5" s="1"/>
  <c r="I105" i="5" s="1"/>
  <c r="I106" i="5" s="1"/>
  <c r="I107" i="5" s="1"/>
  <c r="I108" i="5" s="1"/>
  <c r="I109" i="5" s="1"/>
  <c r="I110" i="5" s="1"/>
  <c r="I111" i="5" s="1"/>
  <c r="I112" i="5" s="1"/>
  <c r="I113" i="5" s="1"/>
  <c r="I114" i="5" s="1"/>
  <c r="I115" i="5" s="1"/>
  <c r="I116" i="5" s="1"/>
  <c r="I117" i="5" s="1"/>
  <c r="I118" i="5" s="1"/>
  <c r="I119" i="5" s="1"/>
  <c r="I120" i="5" s="1"/>
  <c r="I121" i="5" s="1"/>
  <c r="I122" i="5" s="1"/>
  <c r="G122" i="5"/>
  <c r="F122" i="5"/>
  <c r="E122" i="5"/>
  <c r="H122" i="5" s="1" a="1"/>
  <c r="H122" i="5" s="1"/>
  <c r="D122" i="5"/>
  <c r="L121" i="5"/>
  <c r="K121" i="5"/>
  <c r="H121" i="5" a="1"/>
  <c r="H121" i="5" s="1"/>
  <c r="G121" i="5"/>
  <c r="E121" i="5"/>
  <c r="D121" i="5"/>
  <c r="F121" i="5" s="1"/>
  <c r="K120" i="5"/>
  <c r="G120" i="5"/>
  <c r="D120" i="5"/>
  <c r="K119" i="5"/>
  <c r="G119" i="5"/>
  <c r="D119" i="5"/>
  <c r="F119" i="5" s="1"/>
  <c r="G118" i="5"/>
  <c r="K118" i="5" s="1"/>
  <c r="D118" i="5"/>
  <c r="G117" i="5"/>
  <c r="K117" i="5" s="1"/>
  <c r="F117" i="5"/>
  <c r="E117" i="5"/>
  <c r="D117" i="5"/>
  <c r="G116" i="5"/>
  <c r="F116" i="5"/>
  <c r="E116" i="5"/>
  <c r="H116" i="5" s="1" a="1"/>
  <c r="H116" i="5" s="1"/>
  <c r="D116" i="5"/>
  <c r="G115" i="5"/>
  <c r="K115" i="5" s="1"/>
  <c r="D115" i="5"/>
  <c r="G114" i="5"/>
  <c r="K114" i="5" s="1"/>
  <c r="F114" i="5"/>
  <c r="D114" i="5"/>
  <c r="K113" i="5"/>
  <c r="G113" i="5"/>
  <c r="F113" i="5"/>
  <c r="E113" i="5"/>
  <c r="D113" i="5"/>
  <c r="G112" i="5"/>
  <c r="K112" i="5" s="1"/>
  <c r="D112" i="5"/>
  <c r="K111" i="5"/>
  <c r="G111" i="5"/>
  <c r="D111" i="5"/>
  <c r="L110" i="5"/>
  <c r="K110" i="5"/>
  <c r="H110" i="5" a="1"/>
  <c r="H110" i="5" s="1"/>
  <c r="G110" i="5"/>
  <c r="F110" i="5"/>
  <c r="E110" i="5"/>
  <c r="D110" i="5"/>
  <c r="L109" i="5"/>
  <c r="K109" i="5"/>
  <c r="H109" i="5"/>
  <c r="H109" i="5" a="1"/>
  <c r="G109" i="5"/>
  <c r="E109" i="5"/>
  <c r="D109" i="5"/>
  <c r="F109" i="5" s="1"/>
  <c r="K108" i="5"/>
  <c r="G108" i="5"/>
  <c r="D108" i="5"/>
  <c r="L107" i="5"/>
  <c r="K107" i="5"/>
  <c r="H107" i="5"/>
  <c r="H107" i="5" a="1"/>
  <c r="G107" i="5"/>
  <c r="E107" i="5"/>
  <c r="D107" i="5"/>
  <c r="F107" i="5" s="1"/>
  <c r="G106" i="5"/>
  <c r="K106" i="5" s="1"/>
  <c r="F106" i="5"/>
  <c r="E106" i="5"/>
  <c r="L106" i="5" s="1"/>
  <c r="D106" i="5"/>
  <c r="G105" i="5"/>
  <c r="K105" i="5" s="1"/>
  <c r="D105" i="5"/>
  <c r="G104" i="5"/>
  <c r="L104" i="5" s="1"/>
  <c r="F104" i="5"/>
  <c r="E104" i="5"/>
  <c r="H104" i="5" s="1" a="1"/>
  <c r="H104" i="5" s="1"/>
  <c r="D104" i="5"/>
  <c r="G103" i="5"/>
  <c r="K103" i="5" s="1"/>
  <c r="D103" i="5"/>
  <c r="F103" i="5" s="1"/>
  <c r="G102" i="5"/>
  <c r="K102" i="5" s="1"/>
  <c r="F102" i="5"/>
  <c r="D102" i="5"/>
  <c r="G101" i="5"/>
  <c r="K101" i="5" s="1"/>
  <c r="D101" i="5"/>
  <c r="G100" i="5"/>
  <c r="K100" i="5" s="1"/>
  <c r="D100" i="5"/>
  <c r="E100" i="5" s="1"/>
  <c r="K99" i="5"/>
  <c r="G99" i="5"/>
  <c r="D99" i="5"/>
  <c r="E99" i="5" s="1"/>
  <c r="L98" i="5"/>
  <c r="K98" i="5"/>
  <c r="H98" i="5"/>
  <c r="G98" i="5"/>
  <c r="F98" i="5"/>
  <c r="E98" i="5"/>
  <c r="H98" i="5" s="1" a="1"/>
  <c r="D98" i="5"/>
  <c r="H97" i="5" a="1"/>
  <c r="H97" i="5" s="1"/>
  <c r="G97" i="5"/>
  <c r="L97" i="5" s="1"/>
  <c r="E97" i="5"/>
  <c r="D97" i="5"/>
  <c r="F97" i="5" s="1"/>
  <c r="G96" i="5"/>
  <c r="K96" i="5" s="1"/>
  <c r="D96" i="5"/>
  <c r="K95" i="5"/>
  <c r="G95" i="5"/>
  <c r="D95" i="5"/>
  <c r="G94" i="5"/>
  <c r="K94" i="5" s="1"/>
  <c r="D94" i="5"/>
  <c r="G93" i="5"/>
  <c r="K93" i="5" s="1"/>
  <c r="D93" i="5"/>
  <c r="L92" i="5"/>
  <c r="K92" i="5"/>
  <c r="G92" i="5"/>
  <c r="F92" i="5"/>
  <c r="H92" i="5" s="1" a="1"/>
  <c r="H92" i="5" s="1"/>
  <c r="E92" i="5"/>
  <c r="D92" i="5"/>
  <c r="L91" i="5"/>
  <c r="G91" i="5"/>
  <c r="K91" i="5" s="1"/>
  <c r="E91" i="5"/>
  <c r="H91" i="5" s="1" a="1"/>
  <c r="H91" i="5" s="1"/>
  <c r="D91" i="5"/>
  <c r="F91" i="5" s="1"/>
  <c r="G90" i="5"/>
  <c r="K90" i="5" s="1"/>
  <c r="F90" i="5"/>
  <c r="D90" i="5"/>
  <c r="G89" i="5"/>
  <c r="K89" i="5" s="1"/>
  <c r="D89" i="5"/>
  <c r="G88" i="5"/>
  <c r="K88" i="5" s="1"/>
  <c r="D88" i="5"/>
  <c r="G87" i="5"/>
  <c r="K87" i="5" s="1"/>
  <c r="D87" i="5"/>
  <c r="H86" i="5" a="1"/>
  <c r="H86" i="5" s="1"/>
  <c r="G86" i="5"/>
  <c r="F86" i="5"/>
  <c r="E86" i="5"/>
  <c r="D86" i="5"/>
  <c r="H85" i="5" a="1"/>
  <c r="H85" i="5" s="1"/>
  <c r="G85" i="5"/>
  <c r="K85" i="5" s="1"/>
  <c r="E85" i="5"/>
  <c r="D85" i="5"/>
  <c r="F85" i="5" s="1"/>
  <c r="G84" i="5"/>
  <c r="K84" i="5" s="1"/>
  <c r="D84" i="5"/>
  <c r="K83" i="5"/>
  <c r="G83" i="5"/>
  <c r="E83" i="5"/>
  <c r="D83" i="5"/>
  <c r="G82" i="5"/>
  <c r="K82" i="5" s="1"/>
  <c r="D82" i="5"/>
  <c r="K81" i="5"/>
  <c r="G81" i="5"/>
  <c r="D81" i="5"/>
  <c r="K80" i="5"/>
  <c r="G80" i="5"/>
  <c r="F80" i="5"/>
  <c r="L80" i="5" s="1"/>
  <c r="E80" i="5"/>
  <c r="D80" i="5"/>
  <c r="G79" i="5"/>
  <c r="K79" i="5" s="1"/>
  <c r="D79" i="5"/>
  <c r="G78" i="5"/>
  <c r="K78" i="5" s="1"/>
  <c r="D78" i="5"/>
  <c r="K77" i="5"/>
  <c r="G77" i="5"/>
  <c r="F77" i="5"/>
  <c r="D77" i="5"/>
  <c r="L76" i="5"/>
  <c r="G76" i="5"/>
  <c r="K76" i="5" s="1"/>
  <c r="F76" i="5"/>
  <c r="E76" i="5"/>
  <c r="H76" i="5" s="1" a="1"/>
  <c r="H76" i="5" s="1"/>
  <c r="D76" i="5"/>
  <c r="K75" i="5"/>
  <c r="G75" i="5"/>
  <c r="D75" i="5"/>
  <c r="F75" i="5" s="1"/>
  <c r="G74" i="5"/>
  <c r="F74" i="5"/>
  <c r="E74" i="5"/>
  <c r="H74" i="5" s="1" a="1"/>
  <c r="H74" i="5" s="1"/>
  <c r="D74" i="5"/>
  <c r="H73" i="5" a="1"/>
  <c r="H73" i="5" s="1"/>
  <c r="G73" i="5"/>
  <c r="E73" i="5"/>
  <c r="D73" i="5"/>
  <c r="F73" i="5" s="1"/>
  <c r="G72" i="5"/>
  <c r="K72" i="5" s="1"/>
  <c r="D72" i="5"/>
  <c r="K71" i="5"/>
  <c r="G71" i="5"/>
  <c r="D71" i="5"/>
  <c r="F71" i="5" s="1"/>
  <c r="G70" i="5"/>
  <c r="K70" i="5" s="1"/>
  <c r="D70" i="5"/>
  <c r="G69" i="5"/>
  <c r="K69" i="5" s="1"/>
  <c r="D69" i="5"/>
  <c r="G68" i="5"/>
  <c r="F68" i="5"/>
  <c r="E68" i="5"/>
  <c r="H68" i="5" s="1" a="1"/>
  <c r="H68" i="5" s="1"/>
  <c r="D68" i="5"/>
  <c r="G67" i="5"/>
  <c r="K67" i="5" s="1"/>
  <c r="D67" i="5"/>
  <c r="G66" i="5"/>
  <c r="K66" i="5" s="1"/>
  <c r="D66" i="5"/>
  <c r="K65" i="5"/>
  <c r="G65" i="5"/>
  <c r="F65" i="5"/>
  <c r="E65" i="5"/>
  <c r="D65" i="5"/>
  <c r="G64" i="5"/>
  <c r="K64" i="5" s="1"/>
  <c r="D64" i="5"/>
  <c r="G63" i="5"/>
  <c r="K63" i="5" s="1"/>
  <c r="D63" i="5"/>
  <c r="L62" i="5"/>
  <c r="K62" i="5"/>
  <c r="G62" i="5"/>
  <c r="F62" i="5"/>
  <c r="H62" i="5" s="1" a="1"/>
  <c r="H62" i="5" s="1"/>
  <c r="E62" i="5"/>
  <c r="D62" i="5"/>
  <c r="L61" i="5"/>
  <c r="K61" i="5"/>
  <c r="H61" i="5" a="1"/>
  <c r="H61" i="5" s="1"/>
  <c r="G61" i="5"/>
  <c r="E61" i="5"/>
  <c r="D61" i="5"/>
  <c r="F61" i="5" s="1"/>
  <c r="G60" i="5"/>
  <c r="K60" i="5" s="1"/>
  <c r="D60" i="5"/>
  <c r="L59" i="5"/>
  <c r="K59" i="5"/>
  <c r="G59" i="5"/>
  <c r="E59" i="5"/>
  <c r="H59" i="5" s="1" a="1"/>
  <c r="H59" i="5" s="1"/>
  <c r="D59" i="5"/>
  <c r="F59" i="5" s="1"/>
  <c r="L58" i="5"/>
  <c r="G58" i="5"/>
  <c r="K58" i="5" s="1"/>
  <c r="F58" i="5"/>
  <c r="E58" i="5"/>
  <c r="D58" i="5"/>
  <c r="G57" i="5"/>
  <c r="F57" i="5"/>
  <c r="D57" i="5"/>
  <c r="G56" i="5"/>
  <c r="F56" i="5"/>
  <c r="E56" i="5"/>
  <c r="H56" i="5" s="1" a="1"/>
  <c r="H56" i="5" s="1"/>
  <c r="D56" i="5"/>
  <c r="G55" i="5"/>
  <c r="K55" i="5" s="1"/>
  <c r="D55" i="5"/>
  <c r="G54" i="5"/>
  <c r="K54" i="5" s="1"/>
  <c r="D54" i="5"/>
  <c r="G53" i="5"/>
  <c r="K53" i="5" s="1"/>
  <c r="F53" i="5"/>
  <c r="D53" i="5"/>
  <c r="G52" i="5"/>
  <c r="K52" i="5" s="1"/>
  <c r="D52" i="5"/>
  <c r="E52" i="5" s="1"/>
  <c r="G51" i="5"/>
  <c r="K51" i="5" s="1"/>
  <c r="D51" i="5"/>
  <c r="F51" i="5" s="1"/>
  <c r="L50" i="5"/>
  <c r="K50" i="5"/>
  <c r="G50" i="5"/>
  <c r="F50" i="5"/>
  <c r="E50" i="5"/>
  <c r="H50" i="5" s="1" a="1"/>
  <c r="H50" i="5" s="1"/>
  <c r="D50" i="5"/>
  <c r="L49" i="5"/>
  <c r="K49" i="5"/>
  <c r="H49" i="5" a="1"/>
  <c r="H49" i="5" s="1"/>
  <c r="G49" i="5"/>
  <c r="E49" i="5"/>
  <c r="D49" i="5"/>
  <c r="F49" i="5" s="1"/>
  <c r="K48" i="5"/>
  <c r="G48" i="5"/>
  <c r="D48" i="5"/>
  <c r="K47" i="5"/>
  <c r="G47" i="5"/>
  <c r="E47" i="5"/>
  <c r="D47" i="5"/>
  <c r="G46" i="5"/>
  <c r="K46" i="5" s="1"/>
  <c r="D46" i="5"/>
  <c r="E46" i="5" s="1"/>
  <c r="G45" i="5"/>
  <c r="K45" i="5" s="1"/>
  <c r="D45" i="5"/>
  <c r="G44" i="5"/>
  <c r="F44" i="5"/>
  <c r="H44" i="5" s="1" a="1"/>
  <c r="H44" i="5" s="1"/>
  <c r="E44" i="5"/>
  <c r="D44" i="5"/>
  <c r="G43" i="5"/>
  <c r="K43" i="5" s="1"/>
  <c r="E43" i="5"/>
  <c r="H43" i="5" s="1" a="1"/>
  <c r="H43" i="5" s="1"/>
  <c r="D43" i="5"/>
  <c r="F43" i="5" s="1"/>
  <c r="G42" i="5"/>
  <c r="K42" i="5" s="1"/>
  <c r="D42" i="5"/>
  <c r="F42" i="5" s="1"/>
  <c r="K41" i="5"/>
  <c r="G41" i="5"/>
  <c r="F41" i="5"/>
  <c r="D41" i="5"/>
  <c r="G40" i="5"/>
  <c r="K40" i="5" s="1"/>
  <c r="F40" i="5"/>
  <c r="E40" i="5"/>
  <c r="H40" i="5" s="1" a="1"/>
  <c r="H40" i="5" s="1"/>
  <c r="D40" i="5"/>
  <c r="G39" i="5"/>
  <c r="K39" i="5" s="1"/>
  <c r="F39" i="5"/>
  <c r="D39" i="5"/>
  <c r="L38" i="5"/>
  <c r="K38" i="5"/>
  <c r="H38" i="5"/>
  <c r="G38" i="5"/>
  <c r="F38" i="5"/>
  <c r="E38" i="5"/>
  <c r="H38" i="5" s="1" a="1"/>
  <c r="D38" i="5"/>
  <c r="G37" i="5"/>
  <c r="K37" i="5" s="1"/>
  <c r="D37" i="5"/>
  <c r="K36" i="5"/>
  <c r="G36" i="5"/>
  <c r="F36" i="5"/>
  <c r="D36" i="5"/>
  <c r="G35" i="5"/>
  <c r="K35" i="5" s="1"/>
  <c r="D35" i="5"/>
  <c r="G34" i="5"/>
  <c r="K34" i="5" s="1"/>
  <c r="D34" i="5"/>
  <c r="G33" i="5"/>
  <c r="K33" i="5" s="1"/>
  <c r="F33" i="5"/>
  <c r="E33" i="5"/>
  <c r="D33" i="5"/>
  <c r="B33" i="5"/>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B107" i="5" s="1"/>
  <c r="B108" i="5" s="1"/>
  <c r="B109" i="5" s="1"/>
  <c r="B110" i="5" s="1"/>
  <c r="B111" i="5" s="1"/>
  <c r="B112" i="5" s="1"/>
  <c r="B113" i="5" s="1"/>
  <c r="B114" i="5" s="1"/>
  <c r="B115" i="5" s="1"/>
  <c r="B116" i="5" s="1"/>
  <c r="B117" i="5" s="1"/>
  <c r="B118" i="5" s="1"/>
  <c r="B119" i="5" s="1"/>
  <c r="B120" i="5" s="1"/>
  <c r="B121" i="5" s="1"/>
  <c r="B122" i="5" s="1"/>
  <c r="L32" i="5"/>
  <c r="K32" i="5"/>
  <c r="G32" i="5"/>
  <c r="F32" i="5"/>
  <c r="E32" i="5"/>
  <c r="H32" i="5" s="1" a="1"/>
  <c r="H32" i="5" s="1"/>
  <c r="D32" i="5"/>
  <c r="G31" i="5"/>
  <c r="K31" i="5" s="1"/>
  <c r="D31" i="5"/>
  <c r="K30" i="5"/>
  <c r="G30" i="5"/>
  <c r="D30" i="5"/>
  <c r="J29" i="5"/>
  <c r="J30" i="5" s="1"/>
  <c r="J31" i="5" s="1"/>
  <c r="J32" i="5" s="1"/>
  <c r="J33" i="5" s="1"/>
  <c r="J34" i="5" s="1"/>
  <c r="J35" i="5" s="1"/>
  <c r="J36" i="5" s="1"/>
  <c r="J37" i="5" s="1"/>
  <c r="J38" i="5" s="1"/>
  <c r="J39" i="5" s="1"/>
  <c r="J40" i="5" s="1"/>
  <c r="J41" i="5" s="1"/>
  <c r="J42" i="5" s="1"/>
  <c r="J43" i="5" s="1"/>
  <c r="J44" i="5" s="1"/>
  <c r="J45" i="5" s="1"/>
  <c r="J46" i="5" s="1"/>
  <c r="J47" i="5" s="1"/>
  <c r="J48" i="5" s="1"/>
  <c r="J49" i="5" s="1"/>
  <c r="J50" i="5" s="1"/>
  <c r="J51" i="5" s="1"/>
  <c r="J52" i="5" s="1"/>
  <c r="J53" i="5" s="1"/>
  <c r="J54" i="5" s="1"/>
  <c r="J55" i="5" s="1"/>
  <c r="J56" i="5" s="1"/>
  <c r="J57" i="5" s="1"/>
  <c r="J58" i="5" s="1"/>
  <c r="J59" i="5" s="1"/>
  <c r="J60" i="5" s="1"/>
  <c r="J61" i="5" s="1"/>
  <c r="J62" i="5" s="1"/>
  <c r="J63" i="5" s="1"/>
  <c r="J64" i="5" s="1"/>
  <c r="J65" i="5" s="1"/>
  <c r="J66" i="5" s="1"/>
  <c r="J67" i="5" s="1"/>
  <c r="J68" i="5" s="1"/>
  <c r="J69" i="5" s="1"/>
  <c r="J70" i="5" s="1"/>
  <c r="J71" i="5" s="1"/>
  <c r="J72" i="5" s="1"/>
  <c r="J73" i="5" s="1"/>
  <c r="J74" i="5" s="1"/>
  <c r="J75" i="5" s="1"/>
  <c r="J76" i="5" s="1"/>
  <c r="J77" i="5" s="1"/>
  <c r="J78" i="5" s="1"/>
  <c r="J79" i="5" s="1"/>
  <c r="J80" i="5" s="1"/>
  <c r="J81" i="5" s="1"/>
  <c r="J82" i="5" s="1"/>
  <c r="J83" i="5" s="1"/>
  <c r="J84" i="5" s="1"/>
  <c r="J85" i="5" s="1"/>
  <c r="J86" i="5" s="1"/>
  <c r="J87" i="5" s="1"/>
  <c r="J88" i="5" s="1"/>
  <c r="J89" i="5" s="1"/>
  <c r="J90" i="5" s="1"/>
  <c r="J91" i="5" s="1"/>
  <c r="J92" i="5" s="1"/>
  <c r="J93" i="5" s="1"/>
  <c r="J94" i="5" s="1"/>
  <c r="J95" i="5" s="1"/>
  <c r="J96" i="5" s="1"/>
  <c r="J97" i="5" s="1"/>
  <c r="J98" i="5" s="1"/>
  <c r="J99" i="5" s="1"/>
  <c r="J100" i="5" s="1"/>
  <c r="J101" i="5" s="1"/>
  <c r="J102" i="5" s="1"/>
  <c r="J103" i="5" s="1"/>
  <c r="J104" i="5" s="1"/>
  <c r="J105" i="5" s="1"/>
  <c r="J106" i="5" s="1"/>
  <c r="J107" i="5" s="1"/>
  <c r="J108" i="5" s="1"/>
  <c r="J109" i="5" s="1"/>
  <c r="J110" i="5" s="1"/>
  <c r="J111" i="5" s="1"/>
  <c r="J112" i="5" s="1"/>
  <c r="J113" i="5" s="1"/>
  <c r="J114" i="5" s="1"/>
  <c r="J115" i="5" s="1"/>
  <c r="J116" i="5" s="1"/>
  <c r="J117" i="5" s="1"/>
  <c r="J118" i="5" s="1"/>
  <c r="J119" i="5" s="1"/>
  <c r="J120" i="5" s="1"/>
  <c r="J121" i="5" s="1"/>
  <c r="J122" i="5" s="1"/>
  <c r="G29" i="5"/>
  <c r="K29" i="5" s="1"/>
  <c r="F29" i="5"/>
  <c r="E29" i="5"/>
  <c r="H29" i="5" s="1" a="1"/>
  <c r="H29" i="5" s="1"/>
  <c r="D29" i="5"/>
  <c r="G28" i="5"/>
  <c r="K28" i="5" s="1"/>
  <c r="D28" i="5"/>
  <c r="G27" i="5"/>
  <c r="K27" i="5" s="1"/>
  <c r="E27" i="5"/>
  <c r="D27" i="5"/>
  <c r="G26" i="5"/>
  <c r="K26" i="5" s="1"/>
  <c r="F26" i="5"/>
  <c r="E26" i="5"/>
  <c r="H26" i="5" s="1" a="1"/>
  <c r="H26" i="5" s="1"/>
  <c r="D26" i="5"/>
  <c r="G25" i="5"/>
  <c r="K25" i="5" s="1"/>
  <c r="D25" i="5"/>
  <c r="K24" i="5"/>
  <c r="G24" i="5"/>
  <c r="D24" i="5"/>
  <c r="K23" i="5"/>
  <c r="G23" i="5"/>
  <c r="D23" i="5"/>
  <c r="G22" i="5"/>
  <c r="K22" i="5" s="1"/>
  <c r="D22" i="5"/>
  <c r="G21" i="5"/>
  <c r="K21" i="5" s="1"/>
  <c r="D21" i="5"/>
  <c r="G20" i="5"/>
  <c r="D20" i="5"/>
  <c r="F20" i="5" s="1"/>
  <c r="G19" i="5"/>
  <c r="K19" i="5" s="1"/>
  <c r="D19" i="5"/>
  <c r="E19" i="5" s="1"/>
  <c r="L18" i="5"/>
  <c r="K18" i="5"/>
  <c r="H18" i="5" a="1"/>
  <c r="H18" i="5" s="1"/>
  <c r="G18" i="5"/>
  <c r="F18" i="5"/>
  <c r="E18" i="5"/>
  <c r="D18" i="5"/>
  <c r="K17" i="5"/>
  <c r="G17" i="5"/>
  <c r="D17" i="5"/>
  <c r="E17" i="5" s="1"/>
  <c r="K16" i="5"/>
  <c r="G16" i="5"/>
  <c r="D16" i="5"/>
  <c r="F16" i="5" s="1"/>
  <c r="K15" i="5"/>
  <c r="J15" i="5"/>
  <c r="J16" i="5" s="1"/>
  <c r="J17" i="5" s="1"/>
  <c r="J18" i="5" s="1"/>
  <c r="J19" i="5" s="1"/>
  <c r="J20" i="5" s="1"/>
  <c r="J21" i="5" s="1"/>
  <c r="J22" i="5" s="1"/>
  <c r="J23" i="5" s="1"/>
  <c r="J24" i="5" s="1"/>
  <c r="J25" i="5" s="1"/>
  <c r="J26" i="5" s="1"/>
  <c r="J27" i="5" s="1"/>
  <c r="J28" i="5" s="1"/>
  <c r="G15" i="5"/>
  <c r="D15" i="5"/>
  <c r="K14" i="5"/>
  <c r="G14" i="5"/>
  <c r="D14" i="5"/>
  <c r="K13" i="5"/>
  <c r="G13" i="5"/>
  <c r="D13" i="5"/>
  <c r="E13" i="5" s="1"/>
  <c r="K12" i="5"/>
  <c r="G12" i="5"/>
  <c r="D12" i="5"/>
  <c r="F12" i="5" s="1"/>
  <c r="G11" i="5"/>
  <c r="K11" i="5" s="1"/>
  <c r="D11" i="5"/>
  <c r="F11" i="5" s="1"/>
  <c r="B11" i="5"/>
  <c r="B12" i="5" s="1"/>
  <c r="B13" i="5" s="1"/>
  <c r="B14" i="5" s="1"/>
  <c r="B15" i="5" s="1"/>
  <c r="B16" i="5" s="1"/>
  <c r="B17" i="5" s="1"/>
  <c r="B18" i="5" s="1"/>
  <c r="B19" i="5" s="1"/>
  <c r="B20" i="5" s="1"/>
  <c r="B21" i="5" s="1"/>
  <c r="B22" i="5" s="1"/>
  <c r="B23" i="5" s="1"/>
  <c r="B24" i="5" s="1"/>
  <c r="B25" i="5" s="1"/>
  <c r="B26" i="5" s="1"/>
  <c r="B27" i="5" s="1"/>
  <c r="B28" i="5" s="1"/>
  <c r="B29" i="5" s="1"/>
  <c r="B30" i="5" s="1"/>
  <c r="B31" i="5" s="1"/>
  <c r="B32" i="5" s="1"/>
  <c r="K10" i="5"/>
  <c r="G10" i="5"/>
  <c r="D10" i="5"/>
  <c r="E10" i="5" s="1"/>
  <c r="B10" i="5"/>
  <c r="K9" i="5"/>
  <c r="G9" i="5"/>
  <c r="D9" i="5"/>
  <c r="K8" i="5"/>
  <c r="J8" i="5"/>
  <c r="J9" i="5" s="1"/>
  <c r="J10" i="5" s="1"/>
  <c r="J11" i="5" s="1"/>
  <c r="J12" i="5" s="1"/>
  <c r="J13" i="5" s="1"/>
  <c r="J14" i="5" s="1"/>
  <c r="G8" i="5"/>
  <c r="D8" i="5"/>
  <c r="F8" i="5" s="1"/>
  <c r="K7" i="5"/>
  <c r="J7" i="5"/>
  <c r="G7" i="5"/>
  <c r="D7" i="5"/>
  <c r="E7" i="5" s="1"/>
  <c r="L6" i="5"/>
  <c r="K6" i="5"/>
  <c r="H6" i="5" a="1"/>
  <c r="H6" i="5" s="1"/>
  <c r="G6" i="5"/>
  <c r="F6" i="5"/>
  <c r="E6" i="5"/>
  <c r="D6" i="5"/>
  <c r="K5" i="5"/>
  <c r="J5" i="5"/>
  <c r="J6" i="5" s="1"/>
  <c r="G5" i="5"/>
  <c r="D5" i="5"/>
  <c r="B5" i="5"/>
  <c r="B6" i="5" s="1"/>
  <c r="B7" i="5" s="1"/>
  <c r="B8" i="5" s="1"/>
  <c r="B9" i="5" s="1"/>
  <c r="K4" i="5"/>
  <c r="J4" i="5"/>
  <c r="G4" i="5"/>
  <c r="D4" i="5"/>
  <c r="E4" i="5" s="1"/>
  <c r="B4" i="5"/>
  <c r="J3" i="5"/>
  <c r="I3" i="5"/>
  <c r="G3" i="5"/>
  <c r="D3" i="5"/>
  <c r="E3" i="5" s="1"/>
  <c r="G3" i="4"/>
  <c r="G4" i="4"/>
  <c r="G5" i="4"/>
  <c r="G6" i="4"/>
  <c r="G7" i="4"/>
  <c r="K7" i="4" s="1"/>
  <c r="G8" i="4"/>
  <c r="K8" i="4" s="1"/>
  <c r="G9" i="4"/>
  <c r="K9" i="4" s="1"/>
  <c r="G10" i="4"/>
  <c r="K10" i="4" s="1"/>
  <c r="G11" i="4"/>
  <c r="K11" i="4" s="1"/>
  <c r="G12" i="4"/>
  <c r="K12" i="4" s="1"/>
  <c r="G13" i="4"/>
  <c r="K13" i="4" s="1"/>
  <c r="G14" i="4"/>
  <c r="K14" i="4" s="1"/>
  <c r="G15" i="4"/>
  <c r="G16" i="4"/>
  <c r="G17" i="4"/>
  <c r="G18" i="4"/>
  <c r="G19" i="4"/>
  <c r="K19" i="4" s="1"/>
  <c r="G20" i="4"/>
  <c r="K20" i="4" s="1"/>
  <c r="G21" i="4"/>
  <c r="K21" i="4" s="1"/>
  <c r="G22" i="4"/>
  <c r="K22" i="4" s="1"/>
  <c r="G23" i="4"/>
  <c r="K23" i="4" s="1"/>
  <c r="G24" i="4"/>
  <c r="K24" i="4" s="1"/>
  <c r="G25" i="4"/>
  <c r="K25" i="4" s="1"/>
  <c r="G26" i="4"/>
  <c r="K26" i="4" s="1"/>
  <c r="G27" i="4"/>
  <c r="G28" i="4"/>
  <c r="G29" i="4"/>
  <c r="G30" i="4"/>
  <c r="G31" i="4"/>
  <c r="G32" i="4"/>
  <c r="G33" i="4"/>
  <c r="K33" i="4" s="1"/>
  <c r="G34" i="4"/>
  <c r="K34" i="4" s="1"/>
  <c r="G35" i="4"/>
  <c r="K35" i="4" s="1"/>
  <c r="G36" i="4"/>
  <c r="K36" i="4" s="1"/>
  <c r="G37" i="4"/>
  <c r="K37" i="4" s="1"/>
  <c r="G38" i="4"/>
  <c r="K38" i="4" s="1"/>
  <c r="G39" i="4"/>
  <c r="G40" i="4"/>
  <c r="G41" i="4"/>
  <c r="G42" i="4"/>
  <c r="G43" i="4"/>
  <c r="G44" i="4"/>
  <c r="G45" i="4"/>
  <c r="G46" i="4"/>
  <c r="G47" i="4"/>
  <c r="K47" i="4" s="1"/>
  <c r="G48" i="4"/>
  <c r="K48" i="4" s="1"/>
  <c r="G49" i="4"/>
  <c r="K49" i="4" s="1"/>
  <c r="G50" i="4"/>
  <c r="K50" i="4" s="1"/>
  <c r="G51" i="4"/>
  <c r="G52" i="4"/>
  <c r="G53" i="4"/>
  <c r="G54" i="4"/>
  <c r="G55" i="4"/>
  <c r="G56" i="4"/>
  <c r="G57" i="4"/>
  <c r="G58" i="4"/>
  <c r="G59" i="4"/>
  <c r="G60" i="4"/>
  <c r="G61" i="4"/>
  <c r="K61" i="4" s="1"/>
  <c r="G62" i="4"/>
  <c r="K62" i="4" s="1"/>
  <c r="G63" i="4"/>
  <c r="G64" i="4"/>
  <c r="G65" i="4"/>
  <c r="G66" i="4"/>
  <c r="G67" i="4"/>
  <c r="G68" i="4"/>
  <c r="G69" i="4"/>
  <c r="G70" i="4"/>
  <c r="G71" i="4"/>
  <c r="G72" i="4"/>
  <c r="G73" i="4"/>
  <c r="G74" i="4"/>
  <c r="G75" i="4"/>
  <c r="G76" i="4"/>
  <c r="G77" i="4"/>
  <c r="G78" i="4"/>
  <c r="G79" i="4"/>
  <c r="K79" i="4" s="1"/>
  <c r="G80" i="4"/>
  <c r="K80" i="4" s="1"/>
  <c r="G81" i="4"/>
  <c r="K81" i="4" s="1"/>
  <c r="G82" i="4"/>
  <c r="K82" i="4" s="1"/>
  <c r="G83" i="4"/>
  <c r="K83" i="4" s="1"/>
  <c r="G84" i="4"/>
  <c r="K84" i="4" s="1"/>
  <c r="G85" i="4"/>
  <c r="K85" i="4" s="1"/>
  <c r="G86" i="4"/>
  <c r="K86" i="4" s="1"/>
  <c r="G87" i="4"/>
  <c r="G88" i="4"/>
  <c r="G89" i="4"/>
  <c r="G90" i="4"/>
  <c r="G91" i="4"/>
  <c r="K91" i="4" s="1"/>
  <c r="G92" i="4"/>
  <c r="K92" i="4" s="1"/>
  <c r="G93" i="4"/>
  <c r="K93" i="4" s="1"/>
  <c r="G94" i="4"/>
  <c r="K94" i="4" s="1"/>
  <c r="G95" i="4"/>
  <c r="K95" i="4" s="1"/>
  <c r="G96" i="4"/>
  <c r="K96" i="4" s="1"/>
  <c r="G97" i="4"/>
  <c r="K97" i="4" s="1"/>
  <c r="G98" i="4"/>
  <c r="K98" i="4" s="1"/>
  <c r="G99" i="4"/>
  <c r="G100" i="4"/>
  <c r="G101" i="4"/>
  <c r="G102" i="4"/>
  <c r="G103" i="4"/>
  <c r="G104" i="4"/>
  <c r="G105" i="4"/>
  <c r="K105" i="4" s="1"/>
  <c r="G106" i="4"/>
  <c r="K106" i="4" s="1"/>
  <c r="G107" i="4"/>
  <c r="K107" i="4" s="1"/>
  <c r="G108" i="4"/>
  <c r="K108" i="4" s="1"/>
  <c r="G109" i="4"/>
  <c r="K109" i="4" s="1"/>
  <c r="G110" i="4"/>
  <c r="K110" i="4" s="1"/>
  <c r="G111" i="4"/>
  <c r="G112" i="4"/>
  <c r="G113" i="4"/>
  <c r="G114" i="4"/>
  <c r="G115" i="4"/>
  <c r="G116" i="4"/>
  <c r="G117" i="4"/>
  <c r="G118" i="4"/>
  <c r="G119" i="4"/>
  <c r="K119" i="4" s="1"/>
  <c r="G120" i="4"/>
  <c r="K120" i="4" s="1"/>
  <c r="G121" i="4"/>
  <c r="K121" i="4" s="1"/>
  <c r="G122" i="4"/>
  <c r="K122" i="4" s="1"/>
  <c r="K73" i="4"/>
  <c r="K74" i="4"/>
  <c r="J3" i="4"/>
  <c r="J4" i="4" s="1"/>
  <c r="J5" i="4" s="1"/>
  <c r="J6" i="4" s="1"/>
  <c r="J7" i="4" s="1"/>
  <c r="J8" i="4" s="1"/>
  <c r="J9" i="4" s="1"/>
  <c r="J10" i="4" s="1"/>
  <c r="J11" i="4" s="1"/>
  <c r="J12" i="4" s="1"/>
  <c r="J13" i="4" s="1"/>
  <c r="J14" i="4" s="1"/>
  <c r="J15" i="4" s="1"/>
  <c r="J16" i="4" s="1"/>
  <c r="J17" i="4" s="1"/>
  <c r="J18" i="4" s="1"/>
  <c r="J19" i="4" s="1"/>
  <c r="J20" i="4" s="1"/>
  <c r="J21" i="4" s="1"/>
  <c r="J22" i="4" s="1"/>
  <c r="J23" i="4" s="1"/>
  <c r="J24" i="4" s="1"/>
  <c r="J25" i="4" s="1"/>
  <c r="J26" i="4" s="1"/>
  <c r="J27" i="4" s="1"/>
  <c r="J28" i="4" s="1"/>
  <c r="J29" i="4" s="1"/>
  <c r="J30" i="4" s="1"/>
  <c r="J31" i="4" s="1"/>
  <c r="J32" i="4" s="1"/>
  <c r="J33" i="4" s="1"/>
  <c r="J34" i="4" s="1"/>
  <c r="J35" i="4" s="1"/>
  <c r="J36" i="4" s="1"/>
  <c r="J37" i="4" s="1"/>
  <c r="J38" i="4" s="1"/>
  <c r="J39" i="4" s="1"/>
  <c r="J40" i="4" s="1"/>
  <c r="J41" i="4" s="1"/>
  <c r="J42" i="4" s="1"/>
  <c r="J43" i="4" s="1"/>
  <c r="J44" i="4" s="1"/>
  <c r="J45" i="4" s="1"/>
  <c r="J46" i="4" s="1"/>
  <c r="J47" i="4" s="1"/>
  <c r="J48" i="4" s="1"/>
  <c r="J49" i="4" s="1"/>
  <c r="J50" i="4" s="1"/>
  <c r="J51" i="4" s="1"/>
  <c r="J52" i="4" s="1"/>
  <c r="J53" i="4" s="1"/>
  <c r="J54" i="4" s="1"/>
  <c r="J55" i="4" s="1"/>
  <c r="J56" i="4" s="1"/>
  <c r="J57" i="4" s="1"/>
  <c r="J58" i="4" s="1"/>
  <c r="J59" i="4" s="1"/>
  <c r="J60" i="4" s="1"/>
  <c r="J61" i="4" s="1"/>
  <c r="J62" i="4" s="1"/>
  <c r="J63" i="4" s="1"/>
  <c r="J64" i="4" s="1"/>
  <c r="J65" i="4" s="1"/>
  <c r="J66" i="4" s="1"/>
  <c r="J67" i="4" s="1"/>
  <c r="J68" i="4" s="1"/>
  <c r="J69" i="4" s="1"/>
  <c r="J70" i="4" s="1"/>
  <c r="J71" i="4" s="1"/>
  <c r="J72" i="4" s="1"/>
  <c r="J73" i="4" s="1"/>
  <c r="J74" i="4" s="1"/>
  <c r="J75" i="4" s="1"/>
  <c r="J76" i="4" s="1"/>
  <c r="J77" i="4" s="1"/>
  <c r="J78" i="4" s="1"/>
  <c r="J79" i="4" s="1"/>
  <c r="J80" i="4" s="1"/>
  <c r="J81" i="4" s="1"/>
  <c r="J82" i="4" s="1"/>
  <c r="J83" i="4" s="1"/>
  <c r="J84" i="4" s="1"/>
  <c r="J85" i="4" s="1"/>
  <c r="J86" i="4" s="1"/>
  <c r="J87" i="4" s="1"/>
  <c r="J88" i="4" s="1"/>
  <c r="J89" i="4" s="1"/>
  <c r="J90" i="4" s="1"/>
  <c r="J91" i="4" s="1"/>
  <c r="J92" i="4" s="1"/>
  <c r="J93" i="4" s="1"/>
  <c r="J94" i="4" s="1"/>
  <c r="J95" i="4" s="1"/>
  <c r="J96" i="4" s="1"/>
  <c r="J97" i="4" s="1"/>
  <c r="J98" i="4" s="1"/>
  <c r="J99" i="4" s="1"/>
  <c r="J100" i="4" s="1"/>
  <c r="J101" i="4" s="1"/>
  <c r="J102" i="4" s="1"/>
  <c r="J103" i="4" s="1"/>
  <c r="J104" i="4" s="1"/>
  <c r="J105" i="4" s="1"/>
  <c r="J106" i="4" s="1"/>
  <c r="J107" i="4" s="1"/>
  <c r="J108" i="4" s="1"/>
  <c r="J109" i="4" s="1"/>
  <c r="J110" i="4" s="1"/>
  <c r="J111" i="4" s="1"/>
  <c r="J112" i="4" s="1"/>
  <c r="J113" i="4" s="1"/>
  <c r="J114" i="4" s="1"/>
  <c r="J115" i="4" s="1"/>
  <c r="J116" i="4" s="1"/>
  <c r="J117" i="4" s="1"/>
  <c r="J118" i="4" s="1"/>
  <c r="J119" i="4" s="1"/>
  <c r="J120" i="4" s="1"/>
  <c r="J121" i="4" s="1"/>
  <c r="J122"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I103" i="4" s="1"/>
  <c r="I104" i="4" s="1"/>
  <c r="I105" i="4" s="1"/>
  <c r="I106" i="4" s="1"/>
  <c r="I107" i="4" s="1"/>
  <c r="I108" i="4" s="1"/>
  <c r="I109" i="4" s="1"/>
  <c r="I110" i="4" s="1"/>
  <c r="I111" i="4" s="1"/>
  <c r="I112" i="4" s="1"/>
  <c r="I113" i="4" s="1"/>
  <c r="I114" i="4" s="1"/>
  <c r="I115" i="4" s="1"/>
  <c r="I116" i="4" s="1"/>
  <c r="I117" i="4" s="1"/>
  <c r="I118" i="4" s="1"/>
  <c r="I119" i="4" s="1"/>
  <c r="I120" i="4" s="1"/>
  <c r="I121" i="4" s="1"/>
  <c r="I122" i="4" s="1"/>
  <c r="K3" i="4"/>
  <c r="K4" i="4"/>
  <c r="K5" i="4"/>
  <c r="K6" i="4"/>
  <c r="K15" i="4"/>
  <c r="K16" i="4"/>
  <c r="K17" i="4"/>
  <c r="K18" i="4"/>
  <c r="K27" i="4"/>
  <c r="K28" i="4"/>
  <c r="K29" i="4"/>
  <c r="K30" i="4"/>
  <c r="K31" i="4"/>
  <c r="K32" i="4"/>
  <c r="K39" i="4"/>
  <c r="K40" i="4"/>
  <c r="K41" i="4"/>
  <c r="K42" i="4"/>
  <c r="K43" i="4"/>
  <c r="K44" i="4"/>
  <c r="K45" i="4"/>
  <c r="K46" i="4"/>
  <c r="K51" i="4"/>
  <c r="K52" i="4"/>
  <c r="K53" i="4"/>
  <c r="K54" i="4"/>
  <c r="K55" i="4"/>
  <c r="K56" i="4"/>
  <c r="K57" i="4"/>
  <c r="K58" i="4"/>
  <c r="K59" i="4"/>
  <c r="K60" i="4"/>
  <c r="K63" i="4"/>
  <c r="K64" i="4"/>
  <c r="K65" i="4"/>
  <c r="K66" i="4"/>
  <c r="K67" i="4"/>
  <c r="K68" i="4"/>
  <c r="K69" i="4"/>
  <c r="K70" i="4"/>
  <c r="K71" i="4"/>
  <c r="K72" i="4"/>
  <c r="K75" i="4"/>
  <c r="K76" i="4"/>
  <c r="K77" i="4"/>
  <c r="K78" i="4"/>
  <c r="K87" i="4"/>
  <c r="K88" i="4"/>
  <c r="K89" i="4"/>
  <c r="K90" i="4"/>
  <c r="K99" i="4"/>
  <c r="K100" i="4"/>
  <c r="K101" i="4"/>
  <c r="K102" i="4"/>
  <c r="K103" i="4"/>
  <c r="K104" i="4"/>
  <c r="K111" i="4"/>
  <c r="K112" i="4"/>
  <c r="K113" i="4"/>
  <c r="K114" i="4"/>
  <c r="K115" i="4"/>
  <c r="K116" i="4"/>
  <c r="K117" i="4"/>
  <c r="K118" i="4"/>
  <c r="D3" i="4"/>
  <c r="D4" i="4"/>
  <c r="D5" i="4"/>
  <c r="D6" i="4"/>
  <c r="D7" i="4"/>
  <c r="D8" i="4"/>
  <c r="F8" i="4" s="1"/>
  <c r="D9" i="4"/>
  <c r="F9" i="4" s="1"/>
  <c r="D10" i="4"/>
  <c r="D11" i="4"/>
  <c r="D12" i="4"/>
  <c r="D13" i="4"/>
  <c r="D14" i="4"/>
  <c r="D15" i="4"/>
  <c r="D16" i="4"/>
  <c r="D17" i="4"/>
  <c r="D18" i="4"/>
  <c r="D19" i="4"/>
  <c r="D20" i="4"/>
  <c r="F20" i="4" s="1"/>
  <c r="D21" i="4"/>
  <c r="F21" i="4" s="1"/>
  <c r="D22" i="4"/>
  <c r="F22" i="4" s="1"/>
  <c r="D23" i="4"/>
  <c r="F23" i="4" s="1"/>
  <c r="D24" i="4"/>
  <c r="F24" i="4" s="1"/>
  <c r="D25" i="4"/>
  <c r="F25" i="4" s="1"/>
  <c r="D26" i="4"/>
  <c r="F26" i="4" s="1"/>
  <c r="D27" i="4"/>
  <c r="D28" i="4"/>
  <c r="D29" i="4"/>
  <c r="D30" i="4"/>
  <c r="D31" i="4"/>
  <c r="D32" i="4"/>
  <c r="F32" i="4" s="1"/>
  <c r="D33" i="4"/>
  <c r="F33" i="4" s="1"/>
  <c r="D34" i="4"/>
  <c r="F34" i="4" s="1"/>
  <c r="D35" i="4"/>
  <c r="F35" i="4" s="1"/>
  <c r="D36" i="4"/>
  <c r="F36" i="4" s="1"/>
  <c r="D37" i="4"/>
  <c r="D38" i="4"/>
  <c r="D39" i="4"/>
  <c r="D40" i="4"/>
  <c r="D41" i="4"/>
  <c r="D42" i="4"/>
  <c r="D43" i="4"/>
  <c r="F43" i="4" s="1"/>
  <c r="D44" i="4"/>
  <c r="F44" i="4" s="1"/>
  <c r="D45" i="4"/>
  <c r="F45" i="4" s="1"/>
  <c r="D46" i="4"/>
  <c r="D47" i="4"/>
  <c r="D48" i="4"/>
  <c r="D49" i="4"/>
  <c r="D50" i="4"/>
  <c r="D51" i="4"/>
  <c r="D52" i="4"/>
  <c r="D53" i="4"/>
  <c r="D54" i="4"/>
  <c r="D55" i="4"/>
  <c r="D56" i="4"/>
  <c r="F56" i="4" s="1"/>
  <c r="D57" i="4"/>
  <c r="F57" i="4" s="1"/>
  <c r="D58" i="4"/>
  <c r="E58" i="4" s="1"/>
  <c r="D59" i="4"/>
  <c r="F59" i="4" s="1"/>
  <c r="D60" i="4"/>
  <c r="F60" i="4" s="1"/>
  <c r="D61" i="4"/>
  <c r="F61" i="4" s="1"/>
  <c r="D62" i="4"/>
  <c r="F62" i="4" s="1"/>
  <c r="D63" i="4"/>
  <c r="D64" i="4"/>
  <c r="D65" i="4"/>
  <c r="D66" i="4"/>
  <c r="D67" i="4"/>
  <c r="F67" i="4" s="1"/>
  <c r="D68" i="4"/>
  <c r="F68" i="4" s="1"/>
  <c r="D69" i="4"/>
  <c r="F69" i="4" s="1"/>
  <c r="D70" i="4"/>
  <c r="F70" i="4" s="1"/>
  <c r="D71" i="4"/>
  <c r="F71" i="4" s="1"/>
  <c r="D72" i="4"/>
  <c r="F72" i="4" s="1"/>
  <c r="D73" i="4"/>
  <c r="D74" i="4"/>
  <c r="D75" i="4"/>
  <c r="D76" i="4"/>
  <c r="D77" i="4"/>
  <c r="D78" i="4"/>
  <c r="D79" i="4"/>
  <c r="F79" i="4" s="1"/>
  <c r="D80" i="4"/>
  <c r="F80" i="4" s="1"/>
  <c r="D81" i="4"/>
  <c r="F81" i="4" s="1"/>
  <c r="D82" i="4"/>
  <c r="D83" i="4"/>
  <c r="F83" i="4" s="1"/>
  <c r="D84" i="4"/>
  <c r="D85" i="4"/>
  <c r="D86" i="4"/>
  <c r="D87" i="4"/>
  <c r="D88" i="4"/>
  <c r="D89" i="4"/>
  <c r="D90" i="4"/>
  <c r="D91" i="4"/>
  <c r="D92" i="4"/>
  <c r="F92" i="4" s="1"/>
  <c r="D93" i="4"/>
  <c r="F93" i="4" s="1"/>
  <c r="D94" i="4"/>
  <c r="F94" i="4" s="1"/>
  <c r="D95" i="4"/>
  <c r="F95" i="4" s="1"/>
  <c r="D96" i="4"/>
  <c r="F96" i="4" s="1"/>
  <c r="D97" i="4"/>
  <c r="F97" i="4" s="1"/>
  <c r="D98" i="4"/>
  <c r="F98" i="4" s="1"/>
  <c r="D99" i="4"/>
  <c r="D100" i="4"/>
  <c r="D101" i="4"/>
  <c r="D102" i="4"/>
  <c r="D103" i="4"/>
  <c r="F103" i="4" s="1"/>
  <c r="D104" i="4"/>
  <c r="F104" i="4" s="1"/>
  <c r="D105" i="4"/>
  <c r="F105" i="4" s="1"/>
  <c r="D106" i="4"/>
  <c r="F106" i="4" s="1"/>
  <c r="D107" i="4"/>
  <c r="F107" i="4" s="1"/>
  <c r="D108" i="4"/>
  <c r="F108" i="4" s="1"/>
  <c r="D109" i="4"/>
  <c r="D110" i="4"/>
  <c r="D111" i="4"/>
  <c r="D112" i="4"/>
  <c r="D113" i="4"/>
  <c r="D114" i="4"/>
  <c r="D115" i="4"/>
  <c r="D116" i="4"/>
  <c r="F116" i="4" s="1"/>
  <c r="D117" i="4"/>
  <c r="F117" i="4" s="1"/>
  <c r="D118" i="4"/>
  <c r="D119" i="4"/>
  <c r="F119" i="4" s="1"/>
  <c r="D120" i="4"/>
  <c r="D121" i="4"/>
  <c r="D122" i="4"/>
  <c r="E24" i="3"/>
  <c r="M6" i="5" l="1"/>
  <c r="M29" i="5"/>
  <c r="L68" i="5"/>
  <c r="K68" i="5"/>
  <c r="E84" i="5"/>
  <c r="H84" i="5" s="1" a="1"/>
  <c r="H84" i="5" s="1"/>
  <c r="F84" i="5"/>
  <c r="L84" i="5"/>
  <c r="K3" i="5"/>
  <c r="F64" i="5"/>
  <c r="E64" i="5"/>
  <c r="L64" i="5" s="1"/>
  <c r="M26" i="5"/>
  <c r="M18" i="5"/>
  <c r="O18" i="5" s="1"/>
  <c r="L57" i="5"/>
  <c r="K57" i="5"/>
  <c r="L4" i="5"/>
  <c r="K86" i="5"/>
  <c r="L86" i="5"/>
  <c r="F101" i="5"/>
  <c r="E101" i="5"/>
  <c r="L101" i="5" s="1"/>
  <c r="H69" i="5" a="1"/>
  <c r="H69" i="5" s="1"/>
  <c r="F69" i="5"/>
  <c r="E69" i="5"/>
  <c r="L69" i="5" s="1"/>
  <c r="H82" i="5" a="1"/>
  <c r="H82" i="5" s="1"/>
  <c r="E82" i="5"/>
  <c r="L82" i="5" s="1"/>
  <c r="F82" i="5"/>
  <c r="F112" i="5"/>
  <c r="L112" i="5"/>
  <c r="H112" i="5" a="1"/>
  <c r="H112" i="5" s="1"/>
  <c r="F28" i="5"/>
  <c r="H78" i="5" a="1"/>
  <c r="H78" i="5" s="1"/>
  <c r="L78" i="5"/>
  <c r="F78" i="5"/>
  <c r="E78" i="5"/>
  <c r="F67" i="5"/>
  <c r="E67" i="5"/>
  <c r="L67" i="5" s="1"/>
  <c r="F5" i="5"/>
  <c r="E5" i="5"/>
  <c r="H5" i="5" s="1" a="1"/>
  <c r="H5" i="5" s="1"/>
  <c r="M5" i="5" s="1"/>
  <c r="E96" i="5"/>
  <c r="H96" i="5" s="1" a="1"/>
  <c r="H96" i="5" s="1"/>
  <c r="F96" i="5"/>
  <c r="K20" i="5"/>
  <c r="F34" i="5"/>
  <c r="E34" i="5"/>
  <c r="L34" i="5" s="1"/>
  <c r="F79" i="5"/>
  <c r="F94" i="5"/>
  <c r="H94" i="5" s="1" a="1"/>
  <c r="H94" i="5" s="1"/>
  <c r="L94" i="5"/>
  <c r="H118" i="5" a="1"/>
  <c r="H118" i="5" s="1"/>
  <c r="L118" i="5"/>
  <c r="L26" i="5"/>
  <c r="E79" i="5"/>
  <c r="H79" i="5" s="1" a="1"/>
  <c r="H79" i="5" s="1"/>
  <c r="L85" i="5"/>
  <c r="E94" i="5"/>
  <c r="E118" i="5"/>
  <c r="H34" i="5" a="1"/>
  <c r="H34" i="5" s="1"/>
  <c r="L73" i="5"/>
  <c r="K73" i="5"/>
  <c r="E105" i="5"/>
  <c r="F118" i="5"/>
  <c r="E35" i="5"/>
  <c r="F88" i="5"/>
  <c r="H88" i="5" s="1" a="1"/>
  <c r="H88" i="5" s="1"/>
  <c r="L96" i="5"/>
  <c r="F105" i="5"/>
  <c r="H105" i="5" s="1" a="1"/>
  <c r="H105" i="5" s="1"/>
  <c r="F45" i="5"/>
  <c r="H45" i="5" s="1" a="1"/>
  <c r="H45" i="5" s="1"/>
  <c r="E45" i="5"/>
  <c r="F55" i="5"/>
  <c r="E55" i="5"/>
  <c r="H55" i="5" s="1" a="1"/>
  <c r="H55" i="5" s="1"/>
  <c r="L89" i="5"/>
  <c r="F89" i="5"/>
  <c r="E89" i="5"/>
  <c r="E112" i="5"/>
  <c r="E28" i="5"/>
  <c r="L28" i="5" s="1"/>
  <c r="H51" i="5" a="1"/>
  <c r="H51" i="5" s="1"/>
  <c r="L51" i="5"/>
  <c r="H89" i="5" a="1"/>
  <c r="H89" i="5" s="1"/>
  <c r="K97" i="5"/>
  <c r="L99" i="5"/>
  <c r="F46" i="5"/>
  <c r="H46" i="5" s="1" a="1"/>
  <c r="H46" i="5" s="1"/>
  <c r="E51" i="5"/>
  <c r="F4" i="5"/>
  <c r="H4" i="5" s="1" a="1"/>
  <c r="H4" i="5" s="1"/>
  <c r="M4" i="5" s="1"/>
  <c r="K56" i="5"/>
  <c r="L56" i="5"/>
  <c r="F100" i="5"/>
  <c r="L100" i="5" s="1"/>
  <c r="F3" i="5"/>
  <c r="L3" i="5" s="1"/>
  <c r="L27" i="5"/>
  <c r="H27" i="5" a="1"/>
  <c r="H27" i="5" s="1"/>
  <c r="M27" i="5" s="1"/>
  <c r="F27" i="5"/>
  <c r="F35" i="5"/>
  <c r="F52" i="5"/>
  <c r="H52" i="5" s="1" a="1"/>
  <c r="H52" i="5" s="1"/>
  <c r="L79" i="5"/>
  <c r="E88" i="5"/>
  <c r="E114" i="5"/>
  <c r="H114" i="5" s="1" a="1"/>
  <c r="H114" i="5" s="1"/>
  <c r="H39" i="5" a="1"/>
  <c r="H39" i="5" s="1"/>
  <c r="L44" i="5"/>
  <c r="F95" i="5"/>
  <c r="E39" i="5"/>
  <c r="L39" i="5" s="1"/>
  <c r="E72" i="5"/>
  <c r="H72" i="5" s="1" a="1"/>
  <c r="H72" i="5" s="1"/>
  <c r="F72" i="5"/>
  <c r="L72" i="5"/>
  <c r="L74" i="5"/>
  <c r="K74" i="5"/>
  <c r="F83" i="5"/>
  <c r="L83" i="5"/>
  <c r="H83" i="5" a="1"/>
  <c r="H83" i="5" s="1"/>
  <c r="F93" i="5"/>
  <c r="E93" i="5"/>
  <c r="H93" i="5" s="1" a="1"/>
  <c r="H93" i="5" s="1"/>
  <c r="L93" i="5"/>
  <c r="E95" i="5"/>
  <c r="H95" i="5" s="1" a="1"/>
  <c r="H95" i="5" s="1"/>
  <c r="L113" i="5"/>
  <c r="H113" i="5" a="1"/>
  <c r="H113" i="5" s="1"/>
  <c r="L33" i="5"/>
  <c r="H33" i="5" a="1"/>
  <c r="H33" i="5" s="1"/>
  <c r="L40" i="5"/>
  <c r="F63" i="5"/>
  <c r="E63" i="5"/>
  <c r="H63" i="5" s="1" a="1"/>
  <c r="H63" i="5" s="1"/>
  <c r="L63" i="5"/>
  <c r="H80" i="5" a="1"/>
  <c r="H80" i="5" s="1"/>
  <c r="H117" i="5" a="1"/>
  <c r="H117" i="5" s="1"/>
  <c r="L117" i="5"/>
  <c r="L122" i="5"/>
  <c r="K122" i="5"/>
  <c r="E54" i="5"/>
  <c r="H54" i="5" s="1" a="1"/>
  <c r="H54" i="5" s="1"/>
  <c r="E87" i="5"/>
  <c r="E120" i="5"/>
  <c r="F120" i="5"/>
  <c r="E8" i="5"/>
  <c r="L42" i="5"/>
  <c r="F111" i="5"/>
  <c r="E111" i="5"/>
  <c r="L111" i="5" s="1"/>
  <c r="L9" i="5"/>
  <c r="L10" i="5"/>
  <c r="H14" i="5" a="1"/>
  <c r="H14" i="5" s="1"/>
  <c r="M14" i="5" s="1"/>
  <c r="L15" i="5"/>
  <c r="H24" i="5" a="1"/>
  <c r="H24" i="5" s="1"/>
  <c r="M24" i="5" s="1"/>
  <c r="E25" i="5"/>
  <c r="F25" i="5"/>
  <c r="H25" i="5" s="1" a="1"/>
  <c r="H25" i="5" s="1"/>
  <c r="M25" i="5" s="1"/>
  <c r="E42" i="5"/>
  <c r="H42" i="5" s="1" a="1"/>
  <c r="H42" i="5" s="1"/>
  <c r="E71" i="5"/>
  <c r="L71" i="5" s="1"/>
  <c r="E103" i="5"/>
  <c r="L103" i="5" s="1"/>
  <c r="E9" i="5"/>
  <c r="H9" i="5" s="1" a="1"/>
  <c r="H9" i="5" s="1"/>
  <c r="M9" i="5" s="1"/>
  <c r="E11" i="5"/>
  <c r="E12" i="5"/>
  <c r="E14" i="5"/>
  <c r="L14" i="5" s="1"/>
  <c r="E15" i="5"/>
  <c r="H15" i="5" s="1" a="1"/>
  <c r="H15" i="5" s="1"/>
  <c r="M15" i="5" s="1"/>
  <c r="L21" i="5"/>
  <c r="L22" i="5"/>
  <c r="E24" i="5"/>
  <c r="E31" i="5"/>
  <c r="L31" i="5" s="1"/>
  <c r="F31" i="5"/>
  <c r="F54" i="5"/>
  <c r="F87" i="5"/>
  <c r="F99" i="5"/>
  <c r="H99" i="5" s="1" a="1"/>
  <c r="H99" i="5" s="1"/>
  <c r="H111" i="5" a="1"/>
  <c r="H111" i="5" s="1"/>
  <c r="F115" i="5"/>
  <c r="L116" i="5"/>
  <c r="K116" i="5"/>
  <c r="F7" i="5"/>
  <c r="F9" i="5"/>
  <c r="F10" i="5"/>
  <c r="H10" i="5" s="1" a="1"/>
  <c r="H10" i="5" s="1"/>
  <c r="M10" i="5" s="1"/>
  <c r="F13" i="5"/>
  <c r="F14" i="5"/>
  <c r="F15" i="5"/>
  <c r="E16" i="5"/>
  <c r="F17" i="5"/>
  <c r="E20" i="5"/>
  <c r="H20" i="5" s="1" a="1"/>
  <c r="H20" i="5" s="1"/>
  <c r="M20" i="5" s="1"/>
  <c r="E21" i="5"/>
  <c r="E22" i="5"/>
  <c r="E23" i="5"/>
  <c r="F24" i="5"/>
  <c r="E30" i="5"/>
  <c r="E37" i="5"/>
  <c r="F37" i="5"/>
  <c r="L41" i="5"/>
  <c r="K44" i="5"/>
  <c r="H48" i="5" a="1"/>
  <c r="H48" i="5" s="1"/>
  <c r="E48" i="5"/>
  <c r="F48" i="5"/>
  <c r="L53" i="5"/>
  <c r="H57" i="5" a="1"/>
  <c r="H57" i="5" s="1"/>
  <c r="E66" i="5"/>
  <c r="H66" i="5" s="1" a="1"/>
  <c r="H66" i="5" s="1"/>
  <c r="E70" i="5"/>
  <c r="E75" i="5"/>
  <c r="H75" i="5" s="1" a="1"/>
  <c r="H75" i="5" s="1"/>
  <c r="E81" i="5"/>
  <c r="H102" i="5" a="1"/>
  <c r="H102" i="5" s="1"/>
  <c r="H103" i="5" a="1"/>
  <c r="H103" i="5" s="1"/>
  <c r="K104" i="5"/>
  <c r="E115" i="5"/>
  <c r="F19" i="5"/>
  <c r="F21" i="5"/>
  <c r="F22" i="5"/>
  <c r="F23" i="5"/>
  <c r="L29" i="5"/>
  <c r="F30" i="5"/>
  <c r="H30" i="5" s="1" a="1"/>
  <c r="H30" i="5" s="1"/>
  <c r="M30" i="5" s="1"/>
  <c r="H31" i="5" a="1"/>
  <c r="H31" i="5" s="1"/>
  <c r="E36" i="5"/>
  <c r="L36" i="5" s="1"/>
  <c r="E41" i="5"/>
  <c r="H41" i="5" s="1" a="1"/>
  <c r="H41" i="5" s="1"/>
  <c r="L43" i="5"/>
  <c r="F47" i="5"/>
  <c r="L47" i="5" s="1"/>
  <c r="H47" i="5" a="1"/>
  <c r="H47" i="5" s="1"/>
  <c r="E53" i="5"/>
  <c r="H53" i="5" s="1" a="1"/>
  <c r="H53" i="5" s="1"/>
  <c r="E57" i="5"/>
  <c r="L65" i="5"/>
  <c r="H65" i="5" a="1"/>
  <c r="H65" i="5" s="1"/>
  <c r="F66" i="5"/>
  <c r="L66" i="5" s="1"/>
  <c r="F70" i="5"/>
  <c r="H70" i="5" s="1" a="1"/>
  <c r="H70" i="5" s="1"/>
  <c r="F81" i="5"/>
  <c r="E90" i="5"/>
  <c r="H90" i="5" s="1" a="1"/>
  <c r="H90" i="5" s="1"/>
  <c r="E102" i="5"/>
  <c r="L102" i="5" s="1"/>
  <c r="E119" i="5"/>
  <c r="H58" i="5" a="1"/>
  <c r="H58" i="5" s="1"/>
  <c r="E60" i="5"/>
  <c r="F60" i="5"/>
  <c r="E77" i="5"/>
  <c r="H77" i="5" s="1" a="1"/>
  <c r="H77" i="5" s="1"/>
  <c r="H106" i="5" a="1"/>
  <c r="H106" i="5" s="1"/>
  <c r="E108" i="5"/>
  <c r="F108" i="5"/>
  <c r="H100" i="4" a="1"/>
  <c r="H100" i="4" s="1"/>
  <c r="H14" i="4" a="1"/>
  <c r="H14" i="4" s="1"/>
  <c r="E91" i="4"/>
  <c r="H91" i="4" s="1" a="1"/>
  <c r="H91" i="4" s="1"/>
  <c r="F115" i="4"/>
  <c r="E78" i="4"/>
  <c r="F114" i="4"/>
  <c r="F66" i="4"/>
  <c r="F30" i="4"/>
  <c r="F6" i="4"/>
  <c r="L6" i="4" s="1"/>
  <c r="E113" i="4"/>
  <c r="L113" i="4" s="1"/>
  <c r="E101" i="4"/>
  <c r="E89" i="4"/>
  <c r="E77" i="4"/>
  <c r="L77" i="4" s="1"/>
  <c r="E65" i="4"/>
  <c r="E53" i="4"/>
  <c r="E41" i="4"/>
  <c r="L41" i="4" s="1"/>
  <c r="E29" i="4"/>
  <c r="H29" i="4" s="1" a="1"/>
  <c r="H29" i="4" s="1"/>
  <c r="E17" i="4"/>
  <c r="L17" i="4" s="1"/>
  <c r="E5" i="4"/>
  <c r="L5" i="4" s="1"/>
  <c r="F113" i="4"/>
  <c r="F101" i="4"/>
  <c r="F89" i="4"/>
  <c r="F77" i="4"/>
  <c r="F65" i="4"/>
  <c r="F53" i="4"/>
  <c r="F41" i="4"/>
  <c r="F29" i="4"/>
  <c r="F17" i="4"/>
  <c r="F5" i="4"/>
  <c r="E115" i="4"/>
  <c r="H115" i="4" s="1" a="1"/>
  <c r="H115" i="4" s="1"/>
  <c r="E19" i="4"/>
  <c r="F91" i="4"/>
  <c r="L91" i="4" s="1"/>
  <c r="F55" i="4"/>
  <c r="H55" i="4" s="1" a="1"/>
  <c r="H55" i="4" s="1"/>
  <c r="F7" i="4"/>
  <c r="E114" i="4"/>
  <c r="L114" i="4" s="1"/>
  <c r="E66" i="4"/>
  <c r="H66" i="4" s="1" a="1"/>
  <c r="H66" i="4" s="1"/>
  <c r="F102" i="4"/>
  <c r="F42" i="4"/>
  <c r="E112" i="4"/>
  <c r="H112" i="4" s="1" a="1"/>
  <c r="H112" i="4" s="1"/>
  <c r="E100" i="4"/>
  <c r="L100" i="4" s="1"/>
  <c r="E88" i="4"/>
  <c r="H88" i="4" s="1" a="1"/>
  <c r="H88" i="4" s="1"/>
  <c r="E76" i="4"/>
  <c r="L76" i="4" s="1"/>
  <c r="E64" i="4"/>
  <c r="H64" i="4" s="1" a="1"/>
  <c r="H64" i="4" s="1"/>
  <c r="M64" i="4" s="1"/>
  <c r="E52" i="4"/>
  <c r="H52" i="4" s="1" a="1"/>
  <c r="H52" i="4" s="1"/>
  <c r="E40" i="4"/>
  <c r="L40" i="4" s="1"/>
  <c r="E28" i="4"/>
  <c r="L28" i="4" s="1"/>
  <c r="E16" i="4"/>
  <c r="E4" i="4"/>
  <c r="F112" i="4"/>
  <c r="F100" i="4"/>
  <c r="F88" i="4"/>
  <c r="F76" i="4"/>
  <c r="F64" i="4"/>
  <c r="F52" i="4"/>
  <c r="F40" i="4"/>
  <c r="F28" i="4"/>
  <c r="F16" i="4"/>
  <c r="F4" i="4"/>
  <c r="H4" i="4" s="1" a="1"/>
  <c r="H4" i="4" s="1"/>
  <c r="H106" i="4" a="1"/>
  <c r="H106" i="4" s="1"/>
  <c r="L83" i="4"/>
  <c r="L59" i="4"/>
  <c r="L23" i="4"/>
  <c r="E103" i="4"/>
  <c r="L103" i="4" s="1"/>
  <c r="E7" i="4"/>
  <c r="H7" i="4" s="1" a="1"/>
  <c r="H7" i="4" s="1"/>
  <c r="F31" i="4"/>
  <c r="E90" i="4"/>
  <c r="E6" i="4"/>
  <c r="F54" i="4"/>
  <c r="F18" i="4"/>
  <c r="H71" i="4" a="1"/>
  <c r="H71" i="4" s="1"/>
  <c r="E111" i="4"/>
  <c r="L111" i="4" s="1"/>
  <c r="E99" i="4"/>
  <c r="E87" i="4"/>
  <c r="L87" i="4" s="1"/>
  <c r="E75" i="4"/>
  <c r="L75" i="4" s="1"/>
  <c r="E63" i="4"/>
  <c r="H63" i="4" s="1" a="1"/>
  <c r="H63" i="4" s="1"/>
  <c r="M63" i="4" s="1"/>
  <c r="E51" i="4"/>
  <c r="H51" i="4" s="1" a="1"/>
  <c r="H51" i="4" s="1"/>
  <c r="E39" i="4"/>
  <c r="E27" i="4"/>
  <c r="E15" i="4"/>
  <c r="H15" i="4" s="1" a="1"/>
  <c r="H15" i="4" s="1"/>
  <c r="M15" i="4" s="1"/>
  <c r="E3" i="4"/>
  <c r="H3" i="4" s="1" a="1"/>
  <c r="H3" i="4" s="1"/>
  <c r="F111" i="4"/>
  <c r="F99" i="4"/>
  <c r="F87" i="4"/>
  <c r="F75" i="4"/>
  <c r="F63" i="4"/>
  <c r="F51" i="4"/>
  <c r="F39" i="4"/>
  <c r="F27" i="4"/>
  <c r="F15" i="4"/>
  <c r="F3" i="4"/>
  <c r="H105" i="4" a="1"/>
  <c r="H105" i="4" s="1"/>
  <c r="H24" i="4" a="1"/>
  <c r="H24" i="4" s="1"/>
  <c r="H6" i="4" a="1"/>
  <c r="H6" i="4" s="1"/>
  <c r="L106" i="4"/>
  <c r="L34" i="4"/>
  <c r="E67" i="4"/>
  <c r="H67" i="4" s="1" a="1"/>
  <c r="H67" i="4" s="1"/>
  <c r="E102" i="4"/>
  <c r="L102" i="4" s="1"/>
  <c r="E18" i="4"/>
  <c r="F78" i="4"/>
  <c r="L78" i="4" s="1"/>
  <c r="E122" i="4"/>
  <c r="L122" i="4" s="1"/>
  <c r="E110" i="4"/>
  <c r="E98" i="4"/>
  <c r="L98" i="4" s="1"/>
  <c r="E86" i="4"/>
  <c r="E74" i="4"/>
  <c r="L74" i="4" s="1"/>
  <c r="E62" i="4"/>
  <c r="L62" i="4" s="1"/>
  <c r="E50" i="4"/>
  <c r="H50" i="4" s="1" a="1"/>
  <c r="H50" i="4" s="1"/>
  <c r="M50" i="4" s="1"/>
  <c r="E38" i="4"/>
  <c r="L38" i="4" s="1"/>
  <c r="E26" i="4"/>
  <c r="L26" i="4" s="1"/>
  <c r="E14" i="4"/>
  <c r="F122" i="4"/>
  <c r="F110" i="4"/>
  <c r="F86" i="4"/>
  <c r="F74" i="4"/>
  <c r="F50" i="4"/>
  <c r="F38" i="4"/>
  <c r="F14" i="4"/>
  <c r="H113" i="4" a="1"/>
  <c r="H113" i="4" s="1"/>
  <c r="H77" i="4" a="1"/>
  <c r="H77" i="4" s="1"/>
  <c r="H41" i="4" a="1"/>
  <c r="H41" i="4" s="1"/>
  <c r="M41" i="4" s="1"/>
  <c r="E31" i="4"/>
  <c r="H31" i="4" s="1" a="1"/>
  <c r="H31" i="4" s="1"/>
  <c r="E30" i="4"/>
  <c r="L30" i="4" s="1"/>
  <c r="E121" i="4"/>
  <c r="L121" i="4" s="1"/>
  <c r="E109" i="4"/>
  <c r="H109" i="4" s="1" a="1"/>
  <c r="H109" i="4" s="1"/>
  <c r="M109" i="4" s="1"/>
  <c r="E97" i="4"/>
  <c r="H97" i="4" s="1" a="1"/>
  <c r="H97" i="4" s="1"/>
  <c r="E85" i="4"/>
  <c r="E73" i="4"/>
  <c r="E61" i="4"/>
  <c r="H61" i="4" s="1" a="1"/>
  <c r="H61" i="4" s="1"/>
  <c r="E49" i="4"/>
  <c r="H49" i="4" s="1" a="1"/>
  <c r="H49" i="4" s="1"/>
  <c r="E37" i="4"/>
  <c r="H37" i="4" s="1" a="1"/>
  <c r="H37" i="4" s="1"/>
  <c r="M37" i="4" s="1"/>
  <c r="E25" i="4"/>
  <c r="L25" i="4" s="1"/>
  <c r="E13" i="4"/>
  <c r="H13" i="4" s="1" a="1"/>
  <c r="H13" i="4" s="1"/>
  <c r="F121" i="4"/>
  <c r="F109" i="4"/>
  <c r="F85" i="4"/>
  <c r="H85" i="4" s="1" a="1"/>
  <c r="H85" i="4" s="1"/>
  <c r="F73" i="4"/>
  <c r="F49" i="4"/>
  <c r="F37" i="4"/>
  <c r="F13" i="4"/>
  <c r="L80" i="4"/>
  <c r="E55" i="4"/>
  <c r="E42" i="4"/>
  <c r="L42" i="4" s="1"/>
  <c r="E120" i="4"/>
  <c r="L120" i="4" s="1"/>
  <c r="E108" i="4"/>
  <c r="H108" i="4" s="1" a="1"/>
  <c r="H108" i="4" s="1"/>
  <c r="E96" i="4"/>
  <c r="L96" i="4" s="1"/>
  <c r="E84" i="4"/>
  <c r="E72" i="4"/>
  <c r="H72" i="4" s="1" a="1"/>
  <c r="H72" i="4" s="1"/>
  <c r="E60" i="4"/>
  <c r="L60" i="4" s="1"/>
  <c r="E48" i="4"/>
  <c r="E36" i="4"/>
  <c r="H36" i="4" s="1" a="1"/>
  <c r="H36" i="4" s="1"/>
  <c r="E24" i="4"/>
  <c r="L24" i="4" s="1"/>
  <c r="E12" i="4"/>
  <c r="F120" i="4"/>
  <c r="F84" i="4"/>
  <c r="F48" i="4"/>
  <c r="H48" i="4" s="1" a="1"/>
  <c r="H48" i="4" s="1"/>
  <c r="M48" i="4" s="1"/>
  <c r="F12" i="4"/>
  <c r="H103" i="4" a="1"/>
  <c r="H103" i="4" s="1"/>
  <c r="M103" i="4" s="1"/>
  <c r="L67" i="4"/>
  <c r="F19" i="4"/>
  <c r="E54" i="4"/>
  <c r="F90" i="4"/>
  <c r="E119" i="4"/>
  <c r="H119" i="4" s="1" a="1"/>
  <c r="H119" i="4" s="1"/>
  <c r="M119" i="4" s="1"/>
  <c r="E107" i="4"/>
  <c r="H107" i="4" s="1" a="1"/>
  <c r="H107" i="4" s="1"/>
  <c r="E95" i="4"/>
  <c r="L95" i="4" s="1"/>
  <c r="E83" i="4"/>
  <c r="H83" i="4" s="1" a="1"/>
  <c r="H83" i="4" s="1"/>
  <c r="E71" i="4"/>
  <c r="L71" i="4" s="1"/>
  <c r="E59" i="4"/>
  <c r="H59" i="4" s="1" a="1"/>
  <c r="H59" i="4" s="1"/>
  <c r="E47" i="4"/>
  <c r="E35" i="4"/>
  <c r="H35" i="4" s="1" a="1"/>
  <c r="H35" i="4" s="1"/>
  <c r="E23" i="4"/>
  <c r="H23" i="4" s="1" a="1"/>
  <c r="H23" i="4" s="1"/>
  <c r="E11" i="4"/>
  <c r="F47" i="4"/>
  <c r="F11" i="4"/>
  <c r="H11" i="4" s="1" a="1"/>
  <c r="H11" i="4" s="1"/>
  <c r="H102" i="4" a="1"/>
  <c r="H102" i="4" s="1"/>
  <c r="E79" i="4"/>
  <c r="L79" i="4" s="1"/>
  <c r="E118" i="4"/>
  <c r="E70" i="4"/>
  <c r="L70" i="4" s="1"/>
  <c r="E10" i="4"/>
  <c r="H10" i="4" s="1" a="1"/>
  <c r="H10" i="4" s="1"/>
  <c r="F58" i="4"/>
  <c r="L58" i="4" s="1"/>
  <c r="E94" i="4"/>
  <c r="L94" i="4" s="1"/>
  <c r="E34" i="4"/>
  <c r="H34" i="4" s="1" a="1"/>
  <c r="H34" i="4" s="1"/>
  <c r="F118" i="4"/>
  <c r="F10" i="4"/>
  <c r="E117" i="4"/>
  <c r="H117" i="4" s="1" a="1"/>
  <c r="H117" i="4" s="1"/>
  <c r="E105" i="4"/>
  <c r="L105" i="4" s="1"/>
  <c r="E93" i="4"/>
  <c r="H93" i="4" s="1" a="1"/>
  <c r="H93" i="4" s="1"/>
  <c r="M93" i="4" s="1"/>
  <c r="E81" i="4"/>
  <c r="H81" i="4" s="1" a="1"/>
  <c r="H81" i="4" s="1"/>
  <c r="E69" i="4"/>
  <c r="H69" i="4" s="1" a="1"/>
  <c r="H69" i="4" s="1"/>
  <c r="E57" i="4"/>
  <c r="H57" i="4" s="1" a="1"/>
  <c r="H57" i="4" s="1"/>
  <c r="E45" i="4"/>
  <c r="H45" i="4" s="1" a="1"/>
  <c r="H45" i="4" s="1"/>
  <c r="E33" i="4"/>
  <c r="H33" i="4" s="1" a="1"/>
  <c r="H33" i="4" s="1"/>
  <c r="E21" i="4"/>
  <c r="L21" i="4" s="1"/>
  <c r="E9" i="4"/>
  <c r="H9" i="4" s="1" a="1"/>
  <c r="H9" i="4" s="1"/>
  <c r="E43" i="4"/>
  <c r="H43" i="4" s="1" a="1"/>
  <c r="H43" i="4" s="1"/>
  <c r="E106" i="4"/>
  <c r="E82" i="4"/>
  <c r="E46" i="4"/>
  <c r="E22" i="4"/>
  <c r="L22" i="4" s="1"/>
  <c r="F82" i="4"/>
  <c r="F46" i="4"/>
  <c r="L46" i="4" s="1"/>
  <c r="E116" i="4"/>
  <c r="L116" i="4" s="1"/>
  <c r="E104" i="4"/>
  <c r="L104" i="4" s="1"/>
  <c r="E92" i="4"/>
  <c r="L92" i="4" s="1"/>
  <c r="E80" i="4"/>
  <c r="H80" i="4" s="1" a="1"/>
  <c r="H80" i="4" s="1"/>
  <c r="E68" i="4"/>
  <c r="L68" i="4" s="1"/>
  <c r="E56" i="4"/>
  <c r="H56" i="4" s="1" a="1"/>
  <c r="H56" i="4" s="1"/>
  <c r="E44" i="4"/>
  <c r="L44" i="4" s="1"/>
  <c r="E32" i="4"/>
  <c r="L32" i="4" s="1"/>
  <c r="E20" i="4"/>
  <c r="H20" i="4" s="1" a="1"/>
  <c r="H20" i="4" s="1"/>
  <c r="E8" i="4"/>
  <c r="H8" i="4" s="1" a="1"/>
  <c r="H8" i="4" s="1"/>
  <c r="M8" i="4" s="1"/>
  <c r="B4" i="4"/>
  <c r="B5" i="4" s="1"/>
  <c r="B6" i="4" s="1"/>
  <c r="B7" i="4" s="1"/>
  <c r="B8" i="4" s="1"/>
  <c r="B9" i="4" s="1"/>
  <c r="B10" i="4" s="1"/>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M71" i="4"/>
  <c r="O6" i="5" l="1"/>
  <c r="M32" i="5"/>
  <c r="O32" i="5" s="1"/>
  <c r="M34" i="5"/>
  <c r="M31" i="5"/>
  <c r="O34" i="5"/>
  <c r="H8" i="5" a="1"/>
  <c r="H8" i="5" s="1"/>
  <c r="M8" i="5" s="1"/>
  <c r="L8" i="5"/>
  <c r="L108" i="5"/>
  <c r="O27" i="5"/>
  <c r="H108" i="5" a="1"/>
  <c r="H108" i="5" s="1"/>
  <c r="L16" i="5"/>
  <c r="H16" i="5" a="1"/>
  <c r="H16" i="5" s="1"/>
  <c r="M16" i="5" s="1"/>
  <c r="L120" i="5"/>
  <c r="H67" i="5" a="1"/>
  <c r="H67" i="5" s="1"/>
  <c r="H101" i="5" a="1"/>
  <c r="H101" i="5" s="1"/>
  <c r="L81" i="5"/>
  <c r="O14" i="5"/>
  <c r="H120" i="5" a="1"/>
  <c r="H120" i="5" s="1"/>
  <c r="L37" i="5"/>
  <c r="H37" i="5" a="1"/>
  <c r="H37" i="5" s="1"/>
  <c r="M37" i="5" s="1"/>
  <c r="H81" i="5" a="1"/>
  <c r="H81" i="5" s="1"/>
  <c r="H12" i="5" a="1"/>
  <c r="H12" i="5" s="1"/>
  <c r="M12" i="5" s="1"/>
  <c r="L12" i="5"/>
  <c r="O9" i="5"/>
  <c r="L87" i="5"/>
  <c r="L55" i="5"/>
  <c r="L88" i="5"/>
  <c r="H71" i="5" a="1"/>
  <c r="H71" i="5" s="1"/>
  <c r="H36" i="5" a="1"/>
  <c r="H36" i="5" s="1"/>
  <c r="M36" i="5" s="1"/>
  <c r="O36" i="5" s="1"/>
  <c r="L13" i="5"/>
  <c r="H13" i="5" a="1"/>
  <c r="H13" i="5" s="1"/>
  <c r="M13" i="5" s="1"/>
  <c r="H11" i="5" a="1"/>
  <c r="H11" i="5" s="1"/>
  <c r="M11" i="5" s="1"/>
  <c r="L11" i="5"/>
  <c r="L75" i="5"/>
  <c r="L105" i="5"/>
  <c r="L60" i="5"/>
  <c r="L70" i="5"/>
  <c r="L30" i="5"/>
  <c r="L54" i="5"/>
  <c r="L52" i="5"/>
  <c r="L45" i="5"/>
  <c r="H35" i="5" a="1"/>
  <c r="H35" i="5" s="1"/>
  <c r="M35" i="5" s="1"/>
  <c r="H28" i="5" a="1"/>
  <c r="H28" i="5" s="1"/>
  <c r="M28" i="5" s="1"/>
  <c r="O28" i="5" s="1"/>
  <c r="H60" i="5" a="1"/>
  <c r="H60" i="5" s="1"/>
  <c r="H19" i="5" a="1"/>
  <c r="H19" i="5" s="1"/>
  <c r="M19" i="5" s="1"/>
  <c r="L19" i="5"/>
  <c r="M33" i="5"/>
  <c r="L46" i="5"/>
  <c r="L35" i="5"/>
  <c r="L5" i="5"/>
  <c r="L90" i="5"/>
  <c r="H17" i="5" a="1"/>
  <c r="H17" i="5" s="1"/>
  <c r="M17" i="5" s="1"/>
  <c r="L17" i="5"/>
  <c r="O15" i="5"/>
  <c r="O4" i="5"/>
  <c r="O29" i="5"/>
  <c r="O10" i="5"/>
  <c r="H115" i="5" a="1"/>
  <c r="H115" i="5" s="1"/>
  <c r="L7" i="5"/>
  <c r="H7" i="5" a="1"/>
  <c r="H7" i="5" s="1"/>
  <c r="M7" i="5" s="1"/>
  <c r="O33" i="5"/>
  <c r="H3" i="5" a="1"/>
  <c r="H3" i="5" s="1"/>
  <c r="M3" i="5" s="1"/>
  <c r="O3" i="5" s="1"/>
  <c r="L77" i="5"/>
  <c r="H23" i="5" a="1"/>
  <c r="H23" i="5" s="1"/>
  <c r="M23" i="5" s="1"/>
  <c r="L95" i="5"/>
  <c r="L119" i="5"/>
  <c r="H119" i="5" a="1"/>
  <c r="H119" i="5" s="1"/>
  <c r="H22" i="5" a="1"/>
  <c r="H22" i="5" s="1"/>
  <c r="M22" i="5" s="1"/>
  <c r="O22" i="5" s="1"/>
  <c r="L24" i="5"/>
  <c r="H100" i="5" a="1"/>
  <c r="H100" i="5" s="1"/>
  <c r="L114" i="5"/>
  <c r="L20" i="5"/>
  <c r="H64" i="5" a="1"/>
  <c r="H64" i="5" s="1"/>
  <c r="M38" i="5"/>
  <c r="O38" i="5" s="1"/>
  <c r="L48" i="5"/>
  <c r="H21" i="5" a="1"/>
  <c r="H21" i="5" s="1"/>
  <c r="M21" i="5" s="1"/>
  <c r="L115" i="5"/>
  <c r="L23" i="5"/>
  <c r="L25" i="5"/>
  <c r="H87" i="5" a="1"/>
  <c r="H87" i="5" s="1"/>
  <c r="O26" i="5"/>
  <c r="H16" i="4" a="1"/>
  <c r="H16" i="4" s="1"/>
  <c r="M16" i="4" s="1"/>
  <c r="H28" i="4" a="1"/>
  <c r="H28" i="4" s="1"/>
  <c r="H46" i="4" a="1"/>
  <c r="H46" i="4" s="1"/>
  <c r="H47" i="4" a="1"/>
  <c r="H47" i="4" s="1"/>
  <c r="M47" i="4" s="1"/>
  <c r="L20" i="4"/>
  <c r="H87" i="4" a="1"/>
  <c r="H87" i="4" s="1"/>
  <c r="M87" i="4" s="1"/>
  <c r="H82" i="4" a="1"/>
  <c r="H82" i="4" s="1"/>
  <c r="L57" i="4"/>
  <c r="H25" i="4" a="1"/>
  <c r="H25" i="4" s="1"/>
  <c r="M25" i="4" s="1"/>
  <c r="L48" i="4"/>
  <c r="H44" i="4" a="1"/>
  <c r="H44" i="4" s="1"/>
  <c r="M44" i="4" s="1"/>
  <c r="H104" i="4" a="1"/>
  <c r="H104" i="4" s="1"/>
  <c r="M104" i="4" s="1"/>
  <c r="O104" i="4" s="1"/>
  <c r="H18" i="4" a="1"/>
  <c r="H18" i="4" s="1"/>
  <c r="H114" i="4" a="1"/>
  <c r="H114" i="4" s="1"/>
  <c r="H74" i="4" a="1"/>
  <c r="H74" i="4" s="1"/>
  <c r="H75" i="4" a="1"/>
  <c r="H75" i="4" s="1"/>
  <c r="H40" i="4" a="1"/>
  <c r="H40" i="4" s="1"/>
  <c r="M40" i="4" s="1"/>
  <c r="H73" i="4" a="1"/>
  <c r="H73" i="4" s="1"/>
  <c r="H5" i="4" a="1"/>
  <c r="H5" i="4" s="1"/>
  <c r="M5" i="4" s="1"/>
  <c r="L14" i="4"/>
  <c r="H27" i="4" a="1"/>
  <c r="H27" i="4" s="1"/>
  <c r="M27" i="4" s="1"/>
  <c r="H79" i="4" a="1"/>
  <c r="H79" i="4" s="1"/>
  <c r="M79" i="4" s="1"/>
  <c r="O79" i="4" s="1"/>
  <c r="L115" i="4"/>
  <c r="H92" i="4" a="1"/>
  <c r="H92" i="4" s="1"/>
  <c r="M92" i="4" s="1"/>
  <c r="L55" i="4"/>
  <c r="L31" i="4"/>
  <c r="H42" i="4" a="1"/>
  <c r="H42" i="4" s="1"/>
  <c r="M42" i="4" s="1"/>
  <c r="L51" i="4"/>
  <c r="L12" i="4"/>
  <c r="L8" i="4"/>
  <c r="L9" i="4"/>
  <c r="H19" i="4" a="1"/>
  <c r="H19" i="4" s="1"/>
  <c r="L101" i="4"/>
  <c r="L4" i="4"/>
  <c r="L118" i="4"/>
  <c r="L33" i="4"/>
  <c r="L99" i="4"/>
  <c r="L97" i="4"/>
  <c r="L119" i="4"/>
  <c r="L88" i="4"/>
  <c r="H86" i="4" a="1"/>
  <c r="H86" i="4" s="1"/>
  <c r="H96" i="4" a="1"/>
  <c r="H96" i="4" s="1"/>
  <c r="L7" i="4"/>
  <c r="H30" i="4" a="1"/>
  <c r="H30" i="4" s="1"/>
  <c r="M30" i="4" s="1"/>
  <c r="L93" i="4"/>
  <c r="H70" i="4" a="1"/>
  <c r="H70" i="4" s="1"/>
  <c r="M70" i="4" s="1"/>
  <c r="O70" i="4" s="1"/>
  <c r="L49" i="4"/>
  <c r="H76" i="4" a="1"/>
  <c r="H76" i="4" s="1"/>
  <c r="M76" i="4" s="1"/>
  <c r="H84" i="4" a="1"/>
  <c r="H84" i="4" s="1"/>
  <c r="H39" i="4" a="1"/>
  <c r="H39" i="4" s="1"/>
  <c r="L53" i="4"/>
  <c r="L65" i="4"/>
  <c r="L3" i="4"/>
  <c r="H32" i="4" a="1"/>
  <c r="H32" i="4" s="1"/>
  <c r="M32" i="4" s="1"/>
  <c r="L10" i="4"/>
  <c r="H89" i="4" a="1"/>
  <c r="H89" i="4" s="1"/>
  <c r="M89" i="4" s="1"/>
  <c r="H111" i="4" a="1"/>
  <c r="H111" i="4" s="1"/>
  <c r="M111" i="4" s="1"/>
  <c r="H22" i="4" a="1"/>
  <c r="H22" i="4" s="1"/>
  <c r="M22" i="4" s="1"/>
  <c r="H68" i="4" a="1"/>
  <c r="H68" i="4" s="1"/>
  <c r="M68" i="4" s="1"/>
  <c r="L45" i="4"/>
  <c r="H95" i="4" a="1"/>
  <c r="H95" i="4" s="1"/>
  <c r="L50" i="4"/>
  <c r="H26" i="4" a="1"/>
  <c r="H26" i="4" s="1"/>
  <c r="H101" i="4" a="1"/>
  <c r="H101" i="4" s="1"/>
  <c r="M101" i="4" s="1"/>
  <c r="H121" i="4" a="1"/>
  <c r="H121" i="4" s="1"/>
  <c r="M121" i="4" s="1"/>
  <c r="L52" i="4"/>
  <c r="L15" i="4"/>
  <c r="L39" i="4"/>
  <c r="H90" i="4" a="1"/>
  <c r="H90" i="4" s="1"/>
  <c r="H54" i="4" a="1"/>
  <c r="H54" i="4" s="1"/>
  <c r="M54" i="4" s="1"/>
  <c r="L69" i="4"/>
  <c r="L85" i="4"/>
  <c r="H62" i="4" a="1"/>
  <c r="H62" i="4" s="1"/>
  <c r="M62" i="4" s="1"/>
  <c r="L13" i="4"/>
  <c r="L29" i="4"/>
  <c r="L16" i="4"/>
  <c r="H12" i="4" a="1"/>
  <c r="H12" i="4" s="1"/>
  <c r="L64" i="4"/>
  <c r="H58" i="4" a="1"/>
  <c r="H58" i="4" s="1"/>
  <c r="M58" i="4" s="1"/>
  <c r="O58" i="4" s="1"/>
  <c r="L81" i="4"/>
  <c r="L86" i="4"/>
  <c r="H60" i="4" a="1"/>
  <c r="H60" i="4" s="1"/>
  <c r="M60" i="4" s="1"/>
  <c r="O60" i="4" s="1"/>
  <c r="L36" i="4"/>
  <c r="L61" i="4"/>
  <c r="H122" i="4" a="1"/>
  <c r="H122" i="4" s="1"/>
  <c r="H120" i="4" a="1"/>
  <c r="H120" i="4" s="1"/>
  <c r="L107" i="4"/>
  <c r="H21" i="4" a="1"/>
  <c r="H21" i="4" s="1"/>
  <c r="L19" i="4"/>
  <c r="H99" i="4" a="1"/>
  <c r="H99" i="4" s="1"/>
  <c r="M99" i="4" s="1"/>
  <c r="O99" i="4" s="1"/>
  <c r="H98" i="4" a="1"/>
  <c r="H98" i="4" s="1"/>
  <c r="M98" i="4" s="1"/>
  <c r="L73" i="4"/>
  <c r="L18" i="4"/>
  <c r="L63" i="4"/>
  <c r="L112" i="4"/>
  <c r="L43" i="4"/>
  <c r="L56" i="4"/>
  <c r="L110" i="4"/>
  <c r="L82" i="4"/>
  <c r="H78" i="4" a="1"/>
  <c r="H78" i="4" s="1"/>
  <c r="M78" i="4" s="1"/>
  <c r="O78" i="4" s="1"/>
  <c r="L11" i="4"/>
  <c r="H116" i="4" a="1"/>
  <c r="H116" i="4" s="1"/>
  <c r="H17" i="4" a="1"/>
  <c r="H17" i="4" s="1"/>
  <c r="M17" i="4" s="1"/>
  <c r="L109" i="4"/>
  <c r="L66" i="4"/>
  <c r="H94" i="4" a="1"/>
  <c r="H94" i="4" s="1"/>
  <c r="M94" i="4" s="1"/>
  <c r="O94" i="4" s="1"/>
  <c r="L117" i="4"/>
  <c r="L37" i="4"/>
  <c r="L72" i="4"/>
  <c r="H38" i="4" a="1"/>
  <c r="H38" i="4" s="1"/>
  <c r="L35" i="4"/>
  <c r="L84" i="4"/>
  <c r="H118" i="4" a="1"/>
  <c r="H118" i="4" s="1"/>
  <c r="M118" i="4" s="1"/>
  <c r="H110" i="4" a="1"/>
  <c r="H110" i="4" s="1"/>
  <c r="M110" i="4" s="1"/>
  <c r="O110" i="4" s="1"/>
  <c r="L47" i="4"/>
  <c r="H53" i="4" a="1"/>
  <c r="H53" i="4" s="1"/>
  <c r="M53" i="4" s="1"/>
  <c r="L89" i="4"/>
  <c r="L27" i="4"/>
  <c r="L90" i="4"/>
  <c r="H65" i="4" a="1"/>
  <c r="H65" i="4" s="1"/>
  <c r="M65" i="4" s="1"/>
  <c r="L54" i="4"/>
  <c r="L108" i="4"/>
  <c r="M84" i="4"/>
  <c r="O71" i="4"/>
  <c r="O62" i="4"/>
  <c r="M23" i="4"/>
  <c r="M116" i="4"/>
  <c r="M97" i="4"/>
  <c r="O119" i="4"/>
  <c r="M91" i="4"/>
  <c r="M26" i="4"/>
  <c r="M24" i="4"/>
  <c r="M106" i="4"/>
  <c r="O106" i="4" s="1"/>
  <c r="M14" i="4"/>
  <c r="M69" i="4"/>
  <c r="M20" i="4"/>
  <c r="M95" i="4"/>
  <c r="M19" i="4"/>
  <c r="M67" i="4"/>
  <c r="O67" i="4" s="1"/>
  <c r="O25" i="4"/>
  <c r="M46" i="4"/>
  <c r="M45" i="4"/>
  <c r="M114" i="4"/>
  <c r="O114" i="4" s="1"/>
  <c r="M28" i="4"/>
  <c r="O28" i="4" s="1"/>
  <c r="M35" i="4"/>
  <c r="M83" i="4"/>
  <c r="M29" i="4"/>
  <c r="M102" i="4"/>
  <c r="O102" i="4" s="1"/>
  <c r="O41" i="4"/>
  <c r="M105" i="4"/>
  <c r="M52" i="4"/>
  <c r="M72" i="4"/>
  <c r="M59" i="4"/>
  <c r="M75" i="4"/>
  <c r="M13" i="4"/>
  <c r="O40" i="4"/>
  <c r="M74" i="4"/>
  <c r="M12" i="4"/>
  <c r="O12" i="4" s="1"/>
  <c r="O42" i="4"/>
  <c r="M90" i="4"/>
  <c r="M61" i="4"/>
  <c r="M80" i="4"/>
  <c r="M100" i="4"/>
  <c r="M34" i="4"/>
  <c r="M113" i="4"/>
  <c r="M77" i="4"/>
  <c r="O77" i="4" s="1"/>
  <c r="M112" i="4"/>
  <c r="M33" i="4"/>
  <c r="M51" i="4"/>
  <c r="M120" i="4"/>
  <c r="M31" i="4"/>
  <c r="M10" i="4"/>
  <c r="M9" i="4"/>
  <c r="M21" i="4"/>
  <c r="M108" i="4"/>
  <c r="M115" i="4"/>
  <c r="O15" i="4"/>
  <c r="M85" i="4"/>
  <c r="O111" i="4"/>
  <c r="M107" i="4"/>
  <c r="M43" i="4"/>
  <c r="M38" i="4"/>
  <c r="M11" i="4"/>
  <c r="M55" i="4"/>
  <c r="M57" i="4"/>
  <c r="M4" i="4"/>
  <c r="M86" i="4"/>
  <c r="M3" i="4"/>
  <c r="M82" i="4"/>
  <c r="M66" i="4"/>
  <c r="M88" i="4"/>
  <c r="M7" i="4"/>
  <c r="M6" i="4"/>
  <c r="M18" i="4"/>
  <c r="M117" i="4"/>
  <c r="M49" i="4"/>
  <c r="M73" i="4"/>
  <c r="M36" i="4"/>
  <c r="M39" i="4"/>
  <c r="O50" i="4"/>
  <c r="M122" i="4"/>
  <c r="M81" i="4"/>
  <c r="M56" i="4"/>
  <c r="O103" i="4"/>
  <c r="O21" i="5" l="1"/>
  <c r="O31" i="5"/>
  <c r="O12" i="5"/>
  <c r="M40" i="5"/>
  <c r="O40" i="5" s="1"/>
  <c r="O7" i="5"/>
  <c r="O19" i="5"/>
  <c r="O30" i="5"/>
  <c r="O16" i="5"/>
  <c r="O20" i="5"/>
  <c r="O5" i="5"/>
  <c r="O37" i="5"/>
  <c r="O35" i="5"/>
  <c r="M39" i="5"/>
  <c r="O39" i="5" s="1"/>
  <c r="O25" i="5"/>
  <c r="O11" i="5"/>
  <c r="O8" i="5"/>
  <c r="O23" i="5"/>
  <c r="O17" i="5"/>
  <c r="O24" i="5"/>
  <c r="O13" i="5"/>
  <c r="O33" i="4"/>
  <c r="O93" i="4"/>
  <c r="O37" i="4"/>
  <c r="O101" i="4"/>
  <c r="O89" i="4"/>
  <c r="O27" i="4"/>
  <c r="O19" i="4"/>
  <c r="O109" i="4"/>
  <c r="O69" i="4"/>
  <c r="O64" i="4"/>
  <c r="O87" i="4"/>
  <c r="O44" i="4"/>
  <c r="O97" i="4"/>
  <c r="O105" i="4"/>
  <c r="O84" i="4"/>
  <c r="O5" i="4"/>
  <c r="O75" i="4"/>
  <c r="O83" i="4"/>
  <c r="O91" i="4"/>
  <c r="O17" i="4"/>
  <c r="M96" i="4"/>
  <c r="O96" i="4" s="1"/>
  <c r="O74" i="4"/>
  <c r="O54" i="4"/>
  <c r="O52" i="4"/>
  <c r="O92" i="4"/>
  <c r="O35" i="4"/>
  <c r="O46" i="4"/>
  <c r="O120" i="4"/>
  <c r="O24" i="4"/>
  <c r="O112" i="4"/>
  <c r="O9" i="4"/>
  <c r="O14" i="4"/>
  <c r="O45" i="4"/>
  <c r="O61" i="4"/>
  <c r="O65" i="4"/>
  <c r="O98" i="4"/>
  <c r="O68" i="4"/>
  <c r="O47" i="4"/>
  <c r="O81" i="4"/>
  <c r="O22" i="4"/>
  <c r="O76" i="4"/>
  <c r="O82" i="4"/>
  <c r="O117" i="4"/>
  <c r="O122" i="4"/>
  <c r="O6" i="4"/>
  <c r="O8" i="4"/>
  <c r="O34" i="4"/>
  <c r="O18" i="4"/>
  <c r="O56" i="4"/>
  <c r="O11" i="4"/>
  <c r="O31" i="4"/>
  <c r="O53" i="4"/>
  <c r="O59" i="4"/>
  <c r="O29" i="4"/>
  <c r="O86" i="4"/>
  <c r="O51" i="4"/>
  <c r="O116" i="4"/>
  <c r="O4" i="4"/>
  <c r="O23" i="4"/>
  <c r="O21" i="4"/>
  <c r="O39" i="4"/>
  <c r="O30" i="4"/>
  <c r="O36" i="4"/>
  <c r="O63" i="4"/>
  <c r="O121" i="4"/>
  <c r="O49" i="4"/>
  <c r="O100" i="4"/>
  <c r="O55" i="4"/>
  <c r="O26" i="4"/>
  <c r="O115" i="4"/>
  <c r="O7" i="4"/>
  <c r="O107" i="4"/>
  <c r="O32" i="4"/>
  <c r="O57" i="4"/>
  <c r="O10" i="4"/>
  <c r="O73" i="4"/>
  <c r="O66" i="4"/>
  <c r="O43" i="4"/>
  <c r="O3" i="4"/>
  <c r="O13" i="4"/>
  <c r="O16" i="4"/>
  <c r="O20" i="4"/>
  <c r="O118" i="4"/>
  <c r="O95" i="4"/>
  <c r="O85" i="4"/>
  <c r="O88" i="4"/>
  <c r="O108" i="4"/>
  <c r="O72" i="4"/>
  <c r="O113" i="4"/>
  <c r="O80" i="4"/>
  <c r="O38" i="4"/>
  <c r="O48" i="4"/>
  <c r="O90" i="4"/>
  <c r="M41" i="5" l="1"/>
  <c r="O41" i="5" s="1"/>
  <c r="M42" i="5" l="1"/>
  <c r="O42" i="5" s="1"/>
  <c r="M43" i="5" l="1"/>
  <c r="O43" i="5" s="1"/>
  <c r="M44" i="5" l="1"/>
  <c r="O44" i="5" s="1"/>
  <c r="M45" i="5" l="1"/>
  <c r="O45" i="5" s="1"/>
  <c r="M46" i="5" l="1"/>
  <c r="O46" i="5" s="1"/>
  <c r="M47" i="5" l="1"/>
  <c r="O47" i="5" s="1"/>
  <c r="M48" i="5" l="1"/>
  <c r="O48" i="5" s="1"/>
  <c r="M49" i="5" l="1"/>
  <c r="O49" i="5" s="1"/>
  <c r="M50" i="5" l="1"/>
  <c r="O50" i="5" s="1"/>
  <c r="M51" i="5" l="1"/>
  <c r="O51" i="5" s="1"/>
  <c r="M52" i="5" l="1"/>
  <c r="O52" i="5" s="1"/>
  <c r="M53" i="5" l="1"/>
  <c r="O53" i="5" s="1"/>
  <c r="M54" i="5" l="1"/>
  <c r="O54" i="5" s="1"/>
  <c r="M55" i="5" l="1"/>
  <c r="O55" i="5" s="1"/>
  <c r="M56" i="5" l="1"/>
  <c r="O56" i="5" s="1"/>
  <c r="M57" i="5" l="1"/>
  <c r="O57" i="5" s="1"/>
  <c r="M58" i="5" l="1"/>
  <c r="O58" i="5" s="1"/>
  <c r="M59" i="5" l="1"/>
  <c r="O59" i="5" s="1"/>
  <c r="M60" i="5" l="1"/>
  <c r="O60" i="5" s="1"/>
  <c r="M61" i="5" l="1"/>
  <c r="O61" i="5" s="1"/>
  <c r="M62" i="5" l="1"/>
  <c r="O62" i="5" s="1"/>
  <c r="M63" i="5" l="1"/>
  <c r="O63" i="5" s="1"/>
  <c r="M64" i="5" l="1"/>
  <c r="O64" i="5" s="1"/>
  <c r="M65" i="5" l="1"/>
  <c r="O65" i="5" s="1"/>
  <c r="M66" i="5" l="1"/>
  <c r="O66" i="5" s="1"/>
  <c r="M67" i="5" l="1"/>
  <c r="O67" i="5" s="1"/>
  <c r="M68" i="5" l="1"/>
  <c r="O68" i="5" s="1"/>
  <c r="M69" i="5" l="1"/>
  <c r="O69" i="5" s="1"/>
  <c r="M70" i="5" l="1"/>
  <c r="O70" i="5" s="1"/>
  <c r="M71" i="5" l="1"/>
  <c r="O71" i="5" s="1"/>
  <c r="M72" i="5" l="1"/>
  <c r="O72" i="5" s="1"/>
  <c r="M73" i="5" l="1"/>
  <c r="O73" i="5" s="1"/>
  <c r="M74" i="5" l="1"/>
  <c r="O74" i="5" s="1"/>
  <c r="M75" i="5" l="1"/>
  <c r="O75" i="5" s="1"/>
  <c r="M76" i="5" l="1"/>
  <c r="O76" i="5" s="1"/>
  <c r="M77" i="5" l="1"/>
  <c r="O77" i="5" s="1"/>
  <c r="M78" i="5" l="1"/>
  <c r="O78" i="5" s="1"/>
  <c r="M79" i="5" l="1"/>
  <c r="O79" i="5" s="1"/>
  <c r="M80" i="5" l="1"/>
  <c r="O80" i="5" s="1"/>
  <c r="M81" i="5" l="1"/>
  <c r="O81" i="5" s="1"/>
  <c r="M82" i="5" l="1"/>
  <c r="O82" i="5" s="1"/>
  <c r="M83" i="5" l="1"/>
  <c r="O83" i="5" s="1"/>
  <c r="M84" i="5" l="1"/>
  <c r="O84" i="5" s="1"/>
  <c r="M85" i="5" l="1"/>
  <c r="O85" i="5" s="1"/>
  <c r="M86" i="5" l="1"/>
  <c r="O86" i="5" s="1"/>
  <c r="M87" i="5" l="1"/>
  <c r="O87" i="5" s="1"/>
  <c r="M88" i="5" l="1"/>
  <c r="O88" i="5" s="1"/>
  <c r="M89" i="5" l="1"/>
  <c r="O89" i="5" s="1"/>
  <c r="M90" i="5" l="1"/>
  <c r="O90" i="5" s="1"/>
  <c r="M91" i="5" l="1"/>
  <c r="O91" i="5" s="1"/>
  <c r="M92" i="5" l="1"/>
  <c r="O92" i="5" s="1"/>
  <c r="M93" i="5" l="1"/>
  <c r="O93" i="5" s="1"/>
  <c r="M94" i="5" l="1"/>
  <c r="O94" i="5" s="1"/>
  <c r="M95" i="5" l="1"/>
  <c r="O95" i="5" s="1"/>
  <c r="M96" i="5" l="1"/>
  <c r="O96" i="5" s="1"/>
  <c r="M97" i="5" l="1"/>
  <c r="O97" i="5" s="1"/>
  <c r="M98" i="5" l="1"/>
  <c r="O98" i="5" s="1"/>
  <c r="M99" i="5" l="1"/>
  <c r="O99" i="5" s="1"/>
  <c r="M100" i="5" l="1"/>
  <c r="O100" i="5" s="1"/>
  <c r="M101" i="5" l="1"/>
  <c r="O101" i="5" s="1"/>
  <c r="M102" i="5" l="1"/>
  <c r="O102" i="5" s="1"/>
  <c r="M103" i="5" l="1"/>
  <c r="O103" i="5" s="1"/>
  <c r="M104" i="5" l="1"/>
  <c r="O104" i="5" s="1"/>
  <c r="M105" i="5" l="1"/>
  <c r="O105" i="5" s="1"/>
  <c r="M106" i="5" l="1"/>
  <c r="O106" i="5" s="1"/>
  <c r="M107" i="5" l="1"/>
  <c r="O107" i="5" s="1"/>
  <c r="M108" i="5" l="1"/>
  <c r="O108" i="5" s="1"/>
  <c r="M109" i="5" l="1"/>
  <c r="O109" i="5" s="1"/>
  <c r="M110" i="5" l="1"/>
  <c r="O110" i="5" s="1"/>
  <c r="M111" i="5" l="1"/>
  <c r="O111" i="5" s="1"/>
  <c r="M112" i="5" l="1"/>
  <c r="O112" i="5" s="1"/>
  <c r="M113" i="5" l="1"/>
  <c r="O113" i="5" s="1"/>
  <c r="M114" i="5" l="1"/>
  <c r="O114" i="5" s="1"/>
  <c r="M115" i="5" l="1"/>
  <c r="O115" i="5" s="1"/>
  <c r="M116" i="5" l="1"/>
  <c r="O116" i="5" s="1"/>
  <c r="M117" i="5" l="1"/>
  <c r="O117" i="5" s="1"/>
  <c r="M118" i="5" l="1"/>
  <c r="O118" i="5" s="1"/>
  <c r="M119" i="5" l="1"/>
  <c r="O119" i="5" s="1"/>
  <c r="M120" i="5" l="1"/>
  <c r="O120" i="5" s="1"/>
  <c r="M122" i="5" l="1"/>
  <c r="O122" i="5" s="1"/>
  <c r="M121" i="5"/>
  <c r="O12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<sst xmlns="http://schemas.openxmlformats.org/spreadsheetml/2006/main" count="81" uniqueCount="44">
  <si>
    <r>
      <rPr>
        <b/>
        <u/>
        <sz val="11"/>
        <color theme="1"/>
        <rFont val="Calibri"/>
        <family val="2"/>
        <scheme val="minor"/>
      </rPr>
      <t xml:space="preserve">Purpose- </t>
    </r>
    <r>
      <rPr>
        <sz val="11"/>
        <color theme="1"/>
        <rFont val="Calibri"/>
        <family val="2"/>
        <scheme val="minor"/>
      </rPr>
      <t>The purpose of the spreadsheet model is to calculate the profit for Kartik under two different scenarios. The model is developed to project cashflows over 10 years period based on past data points and providing present value of future profits at a discount rate of 10% p.a. The three scenarios are as below:
Base Scenario- The Winter season is November to February
Scenario1- The Winter season is shortened due to Climate change to only November and December</t>
    </r>
  </si>
  <si>
    <r>
      <rPr>
        <u/>
        <sz val="11"/>
        <color theme="1"/>
        <rFont val="Calibri"/>
        <family val="2"/>
        <scheme val="minor"/>
      </rPr>
      <t xml:space="preserve">Data- </t>
    </r>
    <r>
      <rPr>
        <sz val="11"/>
        <color theme="1"/>
        <rFont val="Calibri"/>
        <family val="2"/>
        <scheme val="minor"/>
      </rPr>
      <t xml:space="preserve">We have been provided with the monthly sales data for the last 10 years. The data comprises the number of Cold Coco sales in litres. </t>
    </r>
  </si>
  <si>
    <t xml:space="preserve">Assumptions- </t>
  </si>
  <si>
    <t>The following assumptions were made for the purpose of cashflow projection-
• The inflation can be ignored
• There is no issue in hiring staff as needed and the salaries on average are steady
• The data storage system is reliable
• There is no supply chain disruption and shopkeeper can secure stocks as and when needed
• There are no more changes expected in seasons.
• The quality of Cold Coco and chocolate chips will be maintained</t>
  </si>
  <si>
    <t>Methodology-</t>
  </si>
  <si>
    <r>
      <rPr>
        <u/>
        <sz val="11"/>
        <color theme="1"/>
        <rFont val="Calibri"/>
        <family val="2"/>
        <scheme val="minor"/>
      </rPr>
      <t>Parameters Worksheet-</t>
    </r>
    <r>
      <rPr>
        <sz val="11"/>
        <color theme="1"/>
        <rFont val="Calibri"/>
        <family val="2"/>
        <scheme val="minor"/>
      </rPr>
      <t xml:space="preserve">
All the provided information is summarized in this worksheet for use in the model. Following are the various parameters with corresponding values.
</t>
    </r>
  </si>
  <si>
    <t>Parameters</t>
  </si>
  <si>
    <t>Summer</t>
  </si>
  <si>
    <t>Winter</t>
  </si>
  <si>
    <t>per month</t>
  </si>
  <si>
    <t>Rent</t>
  </si>
  <si>
    <t>Salary</t>
  </si>
  <si>
    <t>Electricity</t>
  </si>
  <si>
    <t>Month and Year</t>
  </si>
  <si>
    <t>Cold Coco Sold (in litres)</t>
  </si>
  <si>
    <r>
      <rPr>
        <u/>
        <sz val="11"/>
        <color theme="1"/>
        <rFont val="Calibri"/>
        <family val="2"/>
        <scheme val="minor"/>
      </rPr>
      <t>Data Worksheet-</t>
    </r>
    <r>
      <rPr>
        <sz val="11"/>
        <color theme="1"/>
        <rFont val="Calibri"/>
        <family val="2"/>
        <scheme val="minor"/>
      </rPr>
      <t xml:space="preserve">
The sales data provided was copied over to this worksheet.</t>
    </r>
  </si>
  <si>
    <t>Cost of Cold Coco (per litre)</t>
  </si>
  <si>
    <t>Selling price of Cold Coco (per litre)</t>
  </si>
  <si>
    <t>Cost of Milk Chocolate Chips</t>
  </si>
  <si>
    <t>Cost of Dark Chocolate Chips</t>
  </si>
  <si>
    <t>Proportion of Milk Chocolate Chips</t>
  </si>
  <si>
    <t>Proportion of Dark Chocolate Chips</t>
  </si>
  <si>
    <t>Selling price of Milk Chocolate Chips</t>
  </si>
  <si>
    <t>Selling price of Dark Chocolate Chips</t>
  </si>
  <si>
    <t>Jan and February sale increase</t>
  </si>
  <si>
    <t>P.a.</t>
  </si>
  <si>
    <t>p.m.</t>
  </si>
  <si>
    <t>Discount rate</t>
  </si>
  <si>
    <t>Year</t>
  </si>
  <si>
    <t>Month</t>
  </si>
  <si>
    <t>Season</t>
  </si>
  <si>
    <t>Product cost</t>
  </si>
  <si>
    <t>Revenue</t>
  </si>
  <si>
    <t>Cost</t>
  </si>
  <si>
    <t>Profit</t>
  </si>
  <si>
    <t>Cold Coco</t>
  </si>
  <si>
    <t>Milk Chocolate Chips</t>
  </si>
  <si>
    <t>Dark Chocolate Chips</t>
  </si>
  <si>
    <t>Rent Increase p.a.</t>
  </si>
  <si>
    <t>Modeling:
The spreadsheet model has the following sheets:
1. Data
2. Parameters
3. Base scenario
4. Increased Rent</t>
  </si>
  <si>
    <r>
      <rPr>
        <u/>
        <sz val="11"/>
        <color theme="1"/>
        <rFont val="Calibri"/>
        <family val="2"/>
        <scheme val="minor"/>
      </rPr>
      <t>Base Scenario Worksheet-</t>
    </r>
    <r>
      <rPr>
        <sz val="11"/>
        <color theme="1"/>
        <rFont val="Calibri"/>
        <family val="2"/>
        <scheme val="minor"/>
      </rPr>
      <t xml:space="preserve">
All calculations except the cost of renting the cold storage and shop are similar to that of the base scenario.
In this scenario, the rent is increased by 10% every year and hence we have applied the same by using the IF() to check if a year has passed with the same rent, and applied an increase of 10% whereever required.</t>
    </r>
  </si>
  <si>
    <t>Income Tax</t>
  </si>
  <si>
    <t>Income Tax Rate</t>
  </si>
  <si>
    <r>
      <rPr>
        <u/>
        <sz val="11"/>
        <color theme="1"/>
        <rFont val="Calibri"/>
        <family val="2"/>
        <scheme val="minor"/>
      </rPr>
      <t>Base Scenario Worksheet-</t>
    </r>
    <r>
      <rPr>
        <sz val="11"/>
        <color theme="1"/>
        <rFont val="Calibri"/>
        <family val="2"/>
        <scheme val="minor"/>
      </rPr>
      <t xml:space="preserve">
In this worksheet, the profit is calculated over last 10 years period.
Column A: The Year and Month from the given data in date format
Columns B and C list the year and month.
Column D picks the data for monthly sales from “Data” worksheet. 
In column E, the number of Milk chocolate chips boxes is calculated by multiplying Cold Coco by 1.
In column F, the number of Dark chocolate chips boxes is calculated by multiplying Cold Coco by 1.
In column G, the season is calculated by referring to the information provided. For Nov to February, it is treated as Winter and for other months, it is Summer
In column H, the total cost is calculated by multiplying column D, E and F by the unit purchase cost of Cold Coco and Chocolate Chips respectively
In column I, the rent is picked for each month and in column J, the staff salary is picked up for each month. 
In column K, the electricity cost is calculated. The electricity cost vary by the season and hence is picked up as per the season recoded in column G.
In column L, the Revenue is calculated by multiplying column D, E and F by the unit sale price of Cold Coco, Dark Chocolate Chips and Milk Chocolate Chips respectively. The Cold Coco price varies by the season, and hence Cold Coco price is linked to the season of the month.
In column M, all the cost is added together to calculate the total cost. Values in column H, I, J and K are added to calculate total cost.
In column N, tax is calculated at Revenue less costs , by multiplying with income tax rate 
In column O, Net profit is calculated by subtracting cost and Income Tax from revenue.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</si>
</sst>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1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u/>
      <sz val="12"/>
      <color theme="1"/>
      <name val="Times New Roman"/>
      <family val="1"/>
    </font>
    <font>
      <sz val="11"/>
      <color rgb="FF000000"/>
      <name val="Calibri"/>
      <family val="2"/>
      <scheme val="minor"/>
    </font>
    <font>
      <b/>
      <sz val="11"/>
      <color rgb="FF000000"/>
      <name val="Calibri"/>
      <family val="2"/>
      <scheme val="minor"/>
    </font>
    <font>
      <sz val="11"/>
      <name val="Calibri"/>
      <family val="2"/>
      <scheme val="minor"/>
    </font>
    <font>
      <sz val="14"/>
      <color rgb="FFFF0000"/>
      <name val="Calibri"/>
      <family val="2"/>
      <scheme val="minor"/>
    </font>
  </fonts>
  <fills count="3">
    <fill>
      <patternFill patternType="none"/>
    </fill>
    <fill>
      <patternFill patternType="gray125"/>
    </fill>
    <fill>
      <patternFill patternType="solid">
        <fgColor theme="0" tint="-0.249977111117893"/>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53">
    <xf numFmtId="0" fontId="0" fillId="0" borderId="0" xfId="0"/>
    <xf numFmtId="0" fontId="6" fillId="0" borderId="0" xfId="0" applyFont="1"/>
    <xf numFmtId="0" fontId="0" fillId="0" borderId="0" xfId="0" applyAlignment="1">
      <alignment vertical="top"/>
    </xf>
    <xf numFmtId="0" fontId="7"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vertical="center"/>
    </xf>
    <xf numFmtId="0" fontId="0" fillId="0" borderId="0" xfId="0" applyAlignment="1">
      <alignment vertical="top" wrapText="1"/>
    </xf>
    <xf numFmtId="0" fontId="7" fillId="0" borderId="8" xfId="0" applyFont="1" applyBorder="1" applyAlignment="1">
      <alignment vertical="center"/>
    </xf>
    <xf numFmtId="0" fontId="7" fillId="0" borderId="0" xfId="0" applyFont="1" applyAlignment="1">
      <alignment horizontal="right" vertical="center"/>
    </xf>
    <xf numFmtId="0" fontId="7" fillId="0" borderId="9" xfId="0" applyFont="1" applyBorder="1" applyAlignment="1">
      <alignment horizontal="right" vertical="center"/>
    </xf>
    <xf numFmtId="0" fontId="7" fillId="0" borderId="10" xfId="0" applyFont="1" applyBorder="1" applyAlignment="1">
      <alignment vertical="center"/>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7" fillId="0" borderId="8" xfId="0" applyFont="1" applyBorder="1" applyAlignment="1">
      <alignment horizontal="left" vertical="center" indent="1"/>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7" fillId="0" borderId="12" xfId="0" applyNumberFormat="1" applyFont="1" applyBorder="1" applyAlignment="1">
      <alignment horizontal="right" vertical="center"/>
    </xf>
    <xf numFmtId="9" fontId="7" fillId="0" borderId="11" xfId="0" applyNumberFormat="1" applyFont="1" applyBorder="1" applyAlignment="1">
      <alignment horizontal="right" vertical="center"/>
    </xf>
    <xf numFmtId="0" fontId="0" fillId="0" borderId="0" xfId="0" applyAlignment="1">
      <alignment wrapText="1"/>
    </xf>
    <xf numFmtId="17" fontId="0" fillId="0" borderId="0" xfId="0" applyNumberFormat="1"/>
    <xf numFmtId="17" fontId="9" fillId="0" borderId="0" xfId="0" applyNumberFormat="1" applyFont="1"/>
    <xf numFmtId="17" fontId="2" fillId="0" borderId="0" xfId="0" applyNumberFormat="1" applyFont="1"/>
    <xf numFmtId="0" fontId="10" fillId="0" borderId="0" xfId="0" applyFont="1"/>
    <xf numFmtId="0" fontId="0" fillId="0" borderId="5" xfId="0" applyBorder="1"/>
    <xf numFmtId="0" fontId="3" fillId="0" borderId="6" xfId="0" applyFont="1" applyBorder="1"/>
    <xf numFmtId="0" fontId="3" fillId="0" borderId="7" xfId="0" applyFont="1" applyBorder="1"/>
    <xf numFmtId="0" fontId="0" fillId="0" borderId="13" xfId="0" applyBorder="1"/>
    <xf numFmtId="0" fontId="0" fillId="0" borderId="14" xfId="0" applyBorder="1"/>
    <xf numFmtId="0" fontId="0" fillId="0" borderId="15" xfId="0" applyBorder="1" applyAlignment="1">
      <alignment horizontal="right"/>
    </xf>
    <xf numFmtId="0" fontId="0" fillId="0" borderId="8" xfId="0" applyBorder="1"/>
    <xf numFmtId="0" fontId="0" fillId="0" borderId="9" xfId="0" applyBorder="1" applyAlignment="1">
      <alignment horizontal="right"/>
    </xf>
    <xf numFmtId="0" fontId="0" fillId="0" borderId="10" xfId="0" applyBorder="1"/>
    <xf numFmtId="0" fontId="0" fillId="0" borderId="12" xfId="0" applyBorder="1" applyAlignment="1">
      <alignment horizontal="right"/>
    </xf>
    <xf numFmtId="9" fontId="0" fillId="0" borderId="11" xfId="0" applyNumberFormat="1" applyBorder="1"/>
    <xf numFmtId="10" fontId="0" fillId="0" borderId="12" xfId="1" applyNumberFormat="1" applyFont="1" applyBorder="1" applyAlignment="1">
      <alignment horizontal="right"/>
    </xf>
    <xf numFmtId="0" fontId="3" fillId="2" borderId="4" xfId="0" applyFont="1" applyFill="1" applyBorder="1" applyAlignment="1">
      <alignment horizontal="right" vertical="center" wrapText="1"/>
    </xf>
    <xf numFmtId="0" fontId="0" fillId="0" borderId="4" xfId="0" applyBorder="1"/>
    <xf numFmtId="165" fontId="0" fillId="0" borderId="4" xfId="2" applyNumberFormat="1" applyFont="1" applyBorder="1"/>
    <xf numFmtId="165" fontId="0" fillId="0" borderId="4" xfId="0" applyNumberFormat="1" applyBorder="1"/>
    <xf numFmtId="165" fontId="0" fillId="0" borderId="0" xfId="2" applyNumberFormat="1" applyFont="1"/>
    <xf numFmtId="165" fontId="0" fillId="0" borderId="0" xfId="0" applyNumberFormat="1"/>
    <xf numFmtId="17" fontId="0" fillId="0" borderId="4" xfId="0" applyNumberFormat="1" applyBorder="1"/>
    <xf numFmtId="17" fontId="9" fillId="0" borderId="4" xfId="0" applyNumberFormat="1" applyFont="1" applyBorder="1"/>
    <xf numFmtId="17" fontId="2" fillId="0" borderId="4" xfId="0" applyNumberFormat="1" applyFont="1" applyBorder="1"/>
    <xf numFmtId="0" fontId="6" fillId="0" borderId="0" xfId="0" applyFont="1" applyAlignment="1">
      <alignment horizontal="left" vertical="center"/>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xf>
    <xf numFmtId="0" fontId="4" fillId="0" borderId="0" xfId="0" applyFont="1" applyAlignment="1">
      <alignment horizontal="left" vertical="top"/>
    </xf>
    <xf numFmtId="0" fontId="0" fillId="0" borderId="0" xfId="0" applyAlignment="1">
      <alignment horizontal="left" vertical="top" wrapText="1"/>
    </xf>
    <xf numFmtId="9" fontId="7" fillId="0" borderId="0" xfId="1" applyFont="1" applyAlignment="1">
      <alignment horizontal="right" vertical="center"/>
    </xf>
  </cellXfs>
  <cellStyles count="3">
    <cellStyle name="Comma 2" xfId="2" xr:uid="{102C4EC6-154C-4B50-8BEE-33DAED2F3327}"/>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havy\Downloads\CP2A.xlsx" TargetMode="External"/><Relationship Id="rId1" Type="http://schemas.openxmlformats.org/officeDocument/2006/relationships/externalLinkPath" Target="/Users/bhavy/Downloads/CP2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trail"/>
      <sheetName val="Data"/>
      <sheetName val="Corrected data"/>
      <sheetName val="Parameters"/>
      <sheetName val="Base Scenario"/>
      <sheetName val="Scenario 1"/>
      <sheetName val="Scenario 2"/>
      <sheetName val="Graph"/>
    </sheetNames>
    <sheetDataSet>
      <sheetData sheetId="0" refreshError="1"/>
      <sheetData sheetId="1" refreshError="1"/>
      <sheetData sheetId="2" refreshError="1"/>
      <sheetData sheetId="3">
        <row r="4">
          <cell r="D4">
            <v>150</v>
          </cell>
        </row>
        <row r="5">
          <cell r="D5">
            <v>50</v>
          </cell>
        </row>
        <row r="6">
          <cell r="D6">
            <v>40</v>
          </cell>
        </row>
        <row r="8">
          <cell r="D8">
            <v>2</v>
          </cell>
        </row>
        <row r="9">
          <cell r="D9">
            <v>1</v>
          </cell>
        </row>
        <row r="11">
          <cell r="D11">
            <v>270</v>
          </cell>
          <cell r="E11">
            <v>250</v>
          </cell>
        </row>
        <row r="12">
          <cell r="D12">
            <v>70</v>
          </cell>
        </row>
        <row r="13">
          <cell r="D13">
            <v>70</v>
          </cell>
        </row>
        <row r="15">
          <cell r="D15">
            <v>35000</v>
          </cell>
        </row>
        <row r="16">
          <cell r="D16">
            <v>30000</v>
          </cell>
        </row>
        <row r="17">
          <cell r="D17">
            <v>10000</v>
          </cell>
          <cell r="E17">
            <v>7000</v>
          </cell>
        </row>
        <row r="20">
          <cell r="D20">
            <v>5000000</v>
          </cell>
        </row>
        <row r="21">
          <cell r="D21">
            <v>0.06</v>
          </cell>
        </row>
        <row r="23">
          <cell r="D23">
            <v>0.25</v>
          </cell>
        </row>
        <row r="25">
          <cell r="E25">
            <v>8.3333333333333332E-3</v>
          </cell>
        </row>
      </sheetData>
      <sheetData sheetId="4" refreshError="1"/>
      <sheetData sheetId="5" refreshError="1"/>
      <sheetData sheetId="6" refreshError="1"/>
      <sheetData sheetId="7">
        <row r="16">
          <cell r="C16">
            <v>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6ABE-EA73-4564-A04B-08A2A85F1EBB}">
  <dimension ref="A2:I46"/>
  <sheetViews>
    <sheetView showGridLines="0" topLeftCell="A45" workbookViewId="0">
      <selection activeCell="A46" sqref="A46:I46"/>
    </sheetView>
  </sheetViews>
  <sheetFormatPr defaultRowHeight="14.4" x14ac:dyDescent="0.3"/>
  <cols>
    <col min="1" max="1" width="42" style="2" customWidth="1"/>
    <col min="4" max="4" width="27.44140625" customWidth="1"/>
    <col min="9" max="9" width="16.5546875" customWidth="1"/>
  </cols>
  <sheetData>
    <row r="2" spans="1:9" ht="111" customHeight="1" x14ac:dyDescent="0.3">
      <c r="A2" s="45" t="s">
        <v>0</v>
      </c>
      <c r="B2" s="46"/>
      <c r="C2" s="46"/>
      <c r="D2" s="46"/>
      <c r="E2" s="46"/>
      <c r="F2" s="46"/>
      <c r="G2" s="46"/>
      <c r="H2" s="46"/>
      <c r="I2" s="47"/>
    </row>
    <row r="4" spans="1:9" x14ac:dyDescent="0.3">
      <c r="A4" s="45" t="s">
        <v>1</v>
      </c>
      <c r="B4" s="46"/>
      <c r="C4" s="46"/>
      <c r="D4" s="46"/>
      <c r="E4" s="46"/>
      <c r="F4" s="46"/>
      <c r="G4" s="46"/>
      <c r="H4" s="46"/>
      <c r="I4" s="47"/>
    </row>
    <row r="6" spans="1:9" ht="15.6" x14ac:dyDescent="0.3">
      <c r="A6" s="1" t="s">
        <v>2</v>
      </c>
    </row>
    <row r="7" spans="1:9" ht="7.5" customHeight="1" x14ac:dyDescent="0.3"/>
    <row r="8" spans="1:9" ht="116.4" customHeight="1" x14ac:dyDescent="0.3">
      <c r="A8" s="48" t="s">
        <v>3</v>
      </c>
      <c r="B8" s="48"/>
      <c r="C8" s="48"/>
      <c r="D8" s="48"/>
      <c r="E8" s="48"/>
      <c r="F8" s="48"/>
      <c r="G8" s="48"/>
      <c r="H8" s="48"/>
      <c r="I8" s="48"/>
    </row>
    <row r="10" spans="1:9" ht="131.25" customHeight="1" x14ac:dyDescent="0.3">
      <c r="A10" s="45" t="s">
        <v>39</v>
      </c>
      <c r="B10" s="46"/>
      <c r="C10" s="46"/>
      <c r="D10" s="46"/>
      <c r="E10" s="46"/>
      <c r="F10" s="46"/>
      <c r="G10" s="46"/>
      <c r="H10" s="46"/>
      <c r="I10" s="47"/>
    </row>
    <row r="12" spans="1:9" x14ac:dyDescent="0.3">
      <c r="A12" s="49"/>
      <c r="B12" s="49"/>
      <c r="C12" s="49"/>
      <c r="D12" s="49"/>
      <c r="E12" s="49"/>
      <c r="F12" s="49"/>
      <c r="G12" s="49"/>
      <c r="H12" s="49"/>
    </row>
    <row r="13" spans="1:9" ht="15.6" x14ac:dyDescent="0.3">
      <c r="A13" s="44"/>
      <c r="B13" s="44"/>
      <c r="C13" s="44"/>
      <c r="D13" s="44"/>
      <c r="E13" s="44"/>
      <c r="F13" s="44"/>
      <c r="G13" s="44"/>
      <c r="H13" s="44"/>
      <c r="I13" s="44"/>
    </row>
    <row r="15" spans="1:9" x14ac:dyDescent="0.3">
      <c r="A15" s="50" t="s">
        <v>4</v>
      </c>
      <c r="B15" s="50"/>
      <c r="C15" s="50"/>
      <c r="D15" s="50"/>
      <c r="E15" s="50"/>
      <c r="F15" s="50"/>
      <c r="G15" s="50"/>
      <c r="H15" s="50"/>
      <c r="I15" s="50"/>
    </row>
    <row r="17" spans="1:9" ht="32.4" customHeight="1" x14ac:dyDescent="0.3">
      <c r="A17" s="45" t="s">
        <v>15</v>
      </c>
      <c r="B17" s="46"/>
      <c r="C17" s="46"/>
      <c r="D17" s="46"/>
      <c r="E17" s="46"/>
      <c r="F17" s="46"/>
      <c r="G17" s="46"/>
      <c r="H17" s="46"/>
      <c r="I17" s="47"/>
    </row>
    <row r="20" spans="1:9" ht="36.75" customHeight="1" x14ac:dyDescent="0.3">
      <c r="A20" s="51" t="s">
        <v>5</v>
      </c>
      <c r="B20" s="51"/>
      <c r="C20" s="51"/>
      <c r="D20" s="51"/>
      <c r="E20" s="51"/>
      <c r="F20" s="51"/>
      <c r="G20" s="51"/>
      <c r="H20" s="51"/>
      <c r="I20" s="51"/>
    </row>
    <row r="21" spans="1:9" ht="15" thickBot="1" x14ac:dyDescent="0.35"/>
    <row r="22" spans="1:9" ht="15" thickBot="1" x14ac:dyDescent="0.35">
      <c r="A22" s="3" t="s">
        <v>6</v>
      </c>
      <c r="B22" s="4" t="s">
        <v>7</v>
      </c>
      <c r="C22" s="5" t="s">
        <v>8</v>
      </c>
      <c r="D22" s="6"/>
      <c r="E22" s="6"/>
      <c r="F22" s="6"/>
      <c r="G22" s="6"/>
      <c r="H22" s="6"/>
      <c r="I22" s="6"/>
    </row>
    <row r="23" spans="1:9" x14ac:dyDescent="0.3">
      <c r="A23" s="7" t="s">
        <v>16</v>
      </c>
      <c r="B23" s="8">
        <v>100</v>
      </c>
      <c r="C23" s="9"/>
    </row>
    <row r="24" spans="1:9" x14ac:dyDescent="0.3">
      <c r="A24" s="7" t="s">
        <v>18</v>
      </c>
      <c r="B24" s="8">
        <v>25</v>
      </c>
      <c r="C24" s="9"/>
      <c r="D24" s="6"/>
      <c r="E24" s="6"/>
      <c r="F24" s="6"/>
      <c r="G24" s="6"/>
      <c r="H24" s="6"/>
      <c r="I24" s="6"/>
    </row>
    <row r="25" spans="1:9" ht="15" thickBot="1" x14ac:dyDescent="0.35">
      <c r="A25" s="10" t="s">
        <v>19</v>
      </c>
      <c r="B25" s="11">
        <v>25</v>
      </c>
      <c r="C25" s="12"/>
    </row>
    <row r="26" spans="1:9" x14ac:dyDescent="0.3">
      <c r="A26" s="7"/>
      <c r="B26" s="8"/>
      <c r="C26" s="9"/>
      <c r="D26" s="6"/>
      <c r="E26" s="6"/>
      <c r="F26" s="6"/>
      <c r="G26" s="6"/>
      <c r="H26" s="6"/>
      <c r="I26" s="6"/>
    </row>
    <row r="27" spans="1:9" x14ac:dyDescent="0.3">
      <c r="A27" s="7" t="s">
        <v>20</v>
      </c>
      <c r="B27" s="8">
        <v>1</v>
      </c>
      <c r="C27" s="9"/>
    </row>
    <row r="28" spans="1:9" ht="15" thickBot="1" x14ac:dyDescent="0.35">
      <c r="A28" s="10" t="s">
        <v>21</v>
      </c>
      <c r="B28" s="11">
        <v>1</v>
      </c>
      <c r="C28" s="12"/>
    </row>
    <row r="29" spans="1:9" x14ac:dyDescent="0.3">
      <c r="A29" s="7"/>
      <c r="B29" s="8"/>
      <c r="C29" s="9"/>
    </row>
    <row r="30" spans="1:9" x14ac:dyDescent="0.3">
      <c r="A30" s="7" t="s">
        <v>17</v>
      </c>
      <c r="B30" s="8">
        <v>200</v>
      </c>
      <c r="C30" s="9">
        <v>175</v>
      </c>
    </row>
    <row r="31" spans="1:9" x14ac:dyDescent="0.3">
      <c r="A31" s="7" t="s">
        <v>22</v>
      </c>
      <c r="B31" s="8">
        <v>40</v>
      </c>
      <c r="C31" s="9"/>
    </row>
    <row r="32" spans="1:9" ht="15" thickBot="1" x14ac:dyDescent="0.35">
      <c r="A32" s="10" t="s">
        <v>23</v>
      </c>
      <c r="B32" s="11">
        <v>30</v>
      </c>
      <c r="C32" s="12"/>
    </row>
    <row r="33" spans="1:9" x14ac:dyDescent="0.3">
      <c r="A33" s="13" t="s">
        <v>9</v>
      </c>
      <c r="B33" s="8"/>
      <c r="C33" s="9"/>
    </row>
    <row r="34" spans="1:9" x14ac:dyDescent="0.3">
      <c r="A34" s="7" t="s">
        <v>10</v>
      </c>
      <c r="B34" s="14">
        <v>100000</v>
      </c>
      <c r="C34" s="9"/>
    </row>
    <row r="35" spans="1:9" x14ac:dyDescent="0.3">
      <c r="A35" s="7" t="s">
        <v>38</v>
      </c>
      <c r="B35" s="52">
        <v>0.1</v>
      </c>
      <c r="C35" s="9"/>
    </row>
    <row r="36" spans="1:9" x14ac:dyDescent="0.3">
      <c r="A36" s="7" t="s">
        <v>11</v>
      </c>
      <c r="B36" s="14">
        <v>60000</v>
      </c>
      <c r="C36" s="9"/>
    </row>
    <row r="37" spans="1:9" ht="15" thickBot="1" x14ac:dyDescent="0.35">
      <c r="A37" s="10" t="s">
        <v>12</v>
      </c>
      <c r="B37" s="15">
        <v>20000</v>
      </c>
      <c r="C37" s="16">
        <v>12000</v>
      </c>
    </row>
    <row r="38" spans="1:9" x14ac:dyDescent="0.3">
      <c r="A38" s="7"/>
      <c r="B38" s="8"/>
      <c r="C38" s="9"/>
    </row>
    <row r="39" spans="1:9" ht="15" thickBot="1" x14ac:dyDescent="0.35">
      <c r="A39" s="10" t="s">
        <v>24</v>
      </c>
      <c r="B39" s="17">
        <v>1.2</v>
      </c>
      <c r="C39" s="12"/>
    </row>
    <row r="40" spans="1:9" x14ac:dyDescent="0.3">
      <c r="A40" s="7"/>
      <c r="C40" s="9"/>
    </row>
    <row r="41" spans="1:9" ht="15" thickBot="1" x14ac:dyDescent="0.35">
      <c r="A41" s="31" t="s">
        <v>42</v>
      </c>
      <c r="B41" s="33">
        <v>0.2</v>
      </c>
      <c r="C41" s="12"/>
    </row>
    <row r="44" spans="1:9" ht="241.5" customHeight="1" x14ac:dyDescent="0.3">
      <c r="A44" s="45" t="s">
        <v>43</v>
      </c>
      <c r="B44" s="46"/>
      <c r="C44" s="46"/>
      <c r="D44" s="46"/>
      <c r="E44" s="46"/>
      <c r="F44" s="46"/>
      <c r="G44" s="46"/>
      <c r="H44" s="46"/>
      <c r="I44" s="47"/>
    </row>
    <row r="46" spans="1:9" ht="66" customHeight="1" x14ac:dyDescent="0.3">
      <c r="A46" s="45" t="s">
        <v>40</v>
      </c>
      <c r="B46" s="46"/>
      <c r="C46" s="46"/>
      <c r="D46" s="46"/>
      <c r="E46" s="46"/>
      <c r="F46" s="46"/>
      <c r="G46" s="46"/>
      <c r="H46" s="46"/>
      <c r="I46" s="47"/>
    </row>
  </sheetData>
  <mergeCells count="11">
    <mergeCell ref="A15:I15"/>
    <mergeCell ref="A17:I17"/>
    <mergeCell ref="A20:I20"/>
    <mergeCell ref="A44:I44"/>
    <mergeCell ref="A46:I46"/>
    <mergeCell ref="A13:I13"/>
    <mergeCell ref="A2:I2"/>
    <mergeCell ref="A4:I4"/>
    <mergeCell ref="A8:I8"/>
    <mergeCell ref="A10:I10"/>
    <mergeCell ref="A12:H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99EA1-2561-432E-9A12-34AA49967C10}">
  <dimension ref="A2:B122"/>
  <sheetViews>
    <sheetView topLeftCell="A2" workbookViewId="0">
      <selection activeCell="A2" sqref="A2:A122"/>
    </sheetView>
  </sheetViews>
  <sheetFormatPr defaultRowHeight="14.4" x14ac:dyDescent="0.3"/>
  <sheetData>
    <row r="2" spans="1:2" ht="57.6" x14ac:dyDescent="0.3">
      <c r="A2" s="18" t="s">
        <v>13</v>
      </c>
      <c r="B2" s="18" t="s">
        <v>14</v>
      </c>
    </row>
    <row r="3" spans="1:2" x14ac:dyDescent="0.3">
      <c r="A3" s="19">
        <v>40544</v>
      </c>
      <c r="B3">
        <v>9600</v>
      </c>
    </row>
    <row r="4" spans="1:2" x14ac:dyDescent="0.3">
      <c r="A4" s="19">
        <v>40575</v>
      </c>
      <c r="B4">
        <v>9620</v>
      </c>
    </row>
    <row r="5" spans="1:2" x14ac:dyDescent="0.3">
      <c r="A5" s="19">
        <v>40603</v>
      </c>
      <c r="B5">
        <v>9640</v>
      </c>
    </row>
    <row r="6" spans="1:2" x14ac:dyDescent="0.3">
      <c r="A6" s="19">
        <v>40634</v>
      </c>
      <c r="B6">
        <v>12000</v>
      </c>
    </row>
    <row r="7" spans="1:2" x14ac:dyDescent="0.3">
      <c r="A7" s="19">
        <v>40664</v>
      </c>
      <c r="B7">
        <v>12030</v>
      </c>
    </row>
    <row r="8" spans="1:2" x14ac:dyDescent="0.3">
      <c r="A8" s="19">
        <v>40695</v>
      </c>
      <c r="B8">
        <v>12060</v>
      </c>
    </row>
    <row r="9" spans="1:2" x14ac:dyDescent="0.3">
      <c r="A9" s="19">
        <v>40725</v>
      </c>
      <c r="B9">
        <v>12090</v>
      </c>
    </row>
    <row r="10" spans="1:2" x14ac:dyDescent="0.3">
      <c r="A10" s="19">
        <v>40756</v>
      </c>
      <c r="B10">
        <v>12120</v>
      </c>
    </row>
    <row r="11" spans="1:2" x14ac:dyDescent="0.3">
      <c r="A11" s="19">
        <v>40787</v>
      </c>
      <c r="B11">
        <v>12150</v>
      </c>
    </row>
    <row r="12" spans="1:2" x14ac:dyDescent="0.3">
      <c r="A12" s="19">
        <v>40817</v>
      </c>
      <c r="B12">
        <v>12180</v>
      </c>
    </row>
    <row r="13" spans="1:2" x14ac:dyDescent="0.3">
      <c r="A13" s="19">
        <v>40848</v>
      </c>
      <c r="B13">
        <v>12210</v>
      </c>
    </row>
    <row r="14" spans="1:2" x14ac:dyDescent="0.3">
      <c r="A14" s="19">
        <v>40878</v>
      </c>
      <c r="B14">
        <v>12240</v>
      </c>
    </row>
    <row r="15" spans="1:2" x14ac:dyDescent="0.3">
      <c r="A15" s="20">
        <v>40909</v>
      </c>
      <c r="B15">
        <v>9890</v>
      </c>
    </row>
    <row r="16" spans="1:2" x14ac:dyDescent="0.3">
      <c r="A16" s="19">
        <v>40940</v>
      </c>
      <c r="B16">
        <v>9920</v>
      </c>
    </row>
    <row r="17" spans="1:2" x14ac:dyDescent="0.3">
      <c r="A17" s="19">
        <v>40969</v>
      </c>
      <c r="B17">
        <v>9950</v>
      </c>
    </row>
    <row r="18" spans="1:2" x14ac:dyDescent="0.3">
      <c r="A18" s="19">
        <v>41000</v>
      </c>
      <c r="B18">
        <v>12360</v>
      </c>
    </row>
    <row r="19" spans="1:2" x14ac:dyDescent="0.3">
      <c r="A19" s="19">
        <v>41030</v>
      </c>
      <c r="B19">
        <v>12400</v>
      </c>
    </row>
    <row r="20" spans="1:2" x14ac:dyDescent="0.3">
      <c r="A20" s="19">
        <v>41061</v>
      </c>
      <c r="B20">
        <v>12440</v>
      </c>
    </row>
    <row r="21" spans="1:2" x14ac:dyDescent="0.3">
      <c r="A21" s="19">
        <v>41091</v>
      </c>
      <c r="B21">
        <v>12480</v>
      </c>
    </row>
    <row r="22" spans="1:2" x14ac:dyDescent="0.3">
      <c r="A22" s="19">
        <v>41122</v>
      </c>
      <c r="B22">
        <v>12790</v>
      </c>
    </row>
    <row r="23" spans="1:2" x14ac:dyDescent="0.3">
      <c r="A23" s="19">
        <v>41153</v>
      </c>
      <c r="B23">
        <v>12560</v>
      </c>
    </row>
    <row r="24" spans="1:2" x14ac:dyDescent="0.3">
      <c r="A24" s="19">
        <v>41183</v>
      </c>
      <c r="B24">
        <v>12600</v>
      </c>
    </row>
    <row r="25" spans="1:2" x14ac:dyDescent="0.3">
      <c r="A25" s="19">
        <v>41214</v>
      </c>
      <c r="B25">
        <v>12640</v>
      </c>
    </row>
    <row r="26" spans="1:2" x14ac:dyDescent="0.3">
      <c r="A26" s="19">
        <v>41244</v>
      </c>
      <c r="B26">
        <v>12680</v>
      </c>
    </row>
    <row r="27" spans="1:2" x14ac:dyDescent="0.3">
      <c r="A27" s="19">
        <v>41275</v>
      </c>
      <c r="B27">
        <v>10240</v>
      </c>
    </row>
    <row r="28" spans="1:2" x14ac:dyDescent="0.3">
      <c r="A28" s="19">
        <v>41306</v>
      </c>
      <c r="B28">
        <v>10280</v>
      </c>
    </row>
    <row r="29" spans="1:2" x14ac:dyDescent="0.3">
      <c r="A29" s="19">
        <v>41334</v>
      </c>
      <c r="B29">
        <v>10500</v>
      </c>
    </row>
    <row r="30" spans="1:2" x14ac:dyDescent="0.3">
      <c r="A30" s="21">
        <v>41365</v>
      </c>
      <c r="B30">
        <v>12800</v>
      </c>
    </row>
    <row r="31" spans="1:2" x14ac:dyDescent="0.3">
      <c r="A31" s="19">
        <v>41395</v>
      </c>
      <c r="B31">
        <v>12840</v>
      </c>
    </row>
    <row r="32" spans="1:2" x14ac:dyDescent="0.3">
      <c r="A32" s="19">
        <v>41426</v>
      </c>
      <c r="B32">
        <v>12880</v>
      </c>
    </row>
    <row r="33" spans="1:2" x14ac:dyDescent="0.3">
      <c r="A33" s="19">
        <v>41456</v>
      </c>
      <c r="B33">
        <v>12930</v>
      </c>
    </row>
    <row r="34" spans="1:2" x14ac:dyDescent="0.3">
      <c r="A34" s="19">
        <v>41487</v>
      </c>
      <c r="B34">
        <v>13500</v>
      </c>
    </row>
    <row r="35" spans="1:2" x14ac:dyDescent="0.3">
      <c r="A35" s="19">
        <v>41518</v>
      </c>
      <c r="B35">
        <v>13030</v>
      </c>
    </row>
    <row r="36" spans="1:2" x14ac:dyDescent="0.3">
      <c r="A36" s="19">
        <v>41548</v>
      </c>
      <c r="B36">
        <v>13080</v>
      </c>
    </row>
    <row r="37" spans="1:2" x14ac:dyDescent="0.3">
      <c r="A37" s="19">
        <v>41579</v>
      </c>
      <c r="B37">
        <v>13130</v>
      </c>
    </row>
    <row r="38" spans="1:2" x14ac:dyDescent="0.3">
      <c r="A38" s="19">
        <v>41609</v>
      </c>
      <c r="B38">
        <v>13180</v>
      </c>
    </row>
    <row r="39" spans="1:2" x14ac:dyDescent="0.3">
      <c r="A39" s="19">
        <v>41640</v>
      </c>
      <c r="B39">
        <v>10670</v>
      </c>
    </row>
    <row r="40" spans="1:2" x14ac:dyDescent="0.3">
      <c r="A40" s="19">
        <v>41671</v>
      </c>
      <c r="B40">
        <v>10710</v>
      </c>
    </row>
    <row r="41" spans="1:2" x14ac:dyDescent="0.3">
      <c r="A41" s="19">
        <v>41699</v>
      </c>
      <c r="B41">
        <v>10750</v>
      </c>
    </row>
    <row r="42" spans="1:2" x14ac:dyDescent="0.3">
      <c r="A42" s="19">
        <v>41730</v>
      </c>
      <c r="B42">
        <v>13340</v>
      </c>
    </row>
    <row r="43" spans="1:2" x14ac:dyDescent="0.3">
      <c r="A43" s="19">
        <v>41760</v>
      </c>
      <c r="B43">
        <v>13390</v>
      </c>
    </row>
    <row r="44" spans="1:2" x14ac:dyDescent="0.3">
      <c r="A44" s="19">
        <v>41791</v>
      </c>
      <c r="B44">
        <v>13440</v>
      </c>
    </row>
    <row r="45" spans="1:2" x14ac:dyDescent="0.3">
      <c r="A45" s="19">
        <v>41821</v>
      </c>
      <c r="B45">
        <v>13490</v>
      </c>
    </row>
    <row r="46" spans="1:2" x14ac:dyDescent="0.3">
      <c r="A46" s="19">
        <v>41852</v>
      </c>
      <c r="B46">
        <v>13540</v>
      </c>
    </row>
    <row r="47" spans="1:2" x14ac:dyDescent="0.3">
      <c r="A47" s="19">
        <v>41883</v>
      </c>
      <c r="B47">
        <v>13590</v>
      </c>
    </row>
    <row r="48" spans="1:2" x14ac:dyDescent="0.3">
      <c r="A48" s="19">
        <v>41913</v>
      </c>
      <c r="B48">
        <v>13640</v>
      </c>
    </row>
    <row r="49" spans="1:2" x14ac:dyDescent="0.3">
      <c r="A49" s="19">
        <v>41944</v>
      </c>
      <c r="B49">
        <v>13690</v>
      </c>
    </row>
    <row r="50" spans="1:2" x14ac:dyDescent="0.3">
      <c r="A50" s="19">
        <v>41974</v>
      </c>
      <c r="B50">
        <v>13740</v>
      </c>
    </row>
    <row r="51" spans="1:2" x14ac:dyDescent="0.3">
      <c r="A51" s="19">
        <v>42005</v>
      </c>
      <c r="B51">
        <v>11180</v>
      </c>
    </row>
    <row r="52" spans="1:2" x14ac:dyDescent="0.3">
      <c r="A52" s="19">
        <v>42036</v>
      </c>
      <c r="B52">
        <v>11230</v>
      </c>
    </row>
    <row r="53" spans="1:2" x14ac:dyDescent="0.3">
      <c r="A53" s="19">
        <v>42064</v>
      </c>
      <c r="B53">
        <v>11280</v>
      </c>
    </row>
    <row r="54" spans="1:2" x14ac:dyDescent="0.3">
      <c r="A54" s="19">
        <v>42095</v>
      </c>
      <c r="B54">
        <v>13980</v>
      </c>
    </row>
    <row r="55" spans="1:2" x14ac:dyDescent="0.3">
      <c r="A55" s="19">
        <v>42125</v>
      </c>
      <c r="B55">
        <v>14040</v>
      </c>
    </row>
    <row r="56" spans="1:2" x14ac:dyDescent="0.3">
      <c r="A56" s="19">
        <v>42156</v>
      </c>
      <c r="B56">
        <v>14100</v>
      </c>
    </row>
    <row r="57" spans="1:2" x14ac:dyDescent="0.3">
      <c r="A57" s="19">
        <v>42186</v>
      </c>
      <c r="B57">
        <v>14160</v>
      </c>
    </row>
    <row r="58" spans="1:2" x14ac:dyDescent="0.3">
      <c r="A58" s="19">
        <v>42217</v>
      </c>
      <c r="B58">
        <v>14220</v>
      </c>
    </row>
    <row r="59" spans="1:2" x14ac:dyDescent="0.3">
      <c r="A59" s="19">
        <v>42248</v>
      </c>
      <c r="B59">
        <v>14280</v>
      </c>
    </row>
    <row r="60" spans="1:2" x14ac:dyDescent="0.3">
      <c r="A60" s="19">
        <v>42278</v>
      </c>
      <c r="B60">
        <v>14340</v>
      </c>
    </row>
    <row r="61" spans="1:2" x14ac:dyDescent="0.3">
      <c r="A61" s="19">
        <v>42309</v>
      </c>
      <c r="B61">
        <v>14400</v>
      </c>
    </row>
    <row r="62" spans="1:2" x14ac:dyDescent="0.3">
      <c r="A62" s="19">
        <v>42339</v>
      </c>
      <c r="B62">
        <v>14460</v>
      </c>
    </row>
    <row r="63" spans="1:2" x14ac:dyDescent="0.3">
      <c r="A63" s="19">
        <v>42370</v>
      </c>
      <c r="B63">
        <v>11790</v>
      </c>
    </row>
    <row r="64" spans="1:2" x14ac:dyDescent="0.3">
      <c r="A64" s="19">
        <v>42401</v>
      </c>
      <c r="B64">
        <v>11850</v>
      </c>
    </row>
    <row r="65" spans="1:2" x14ac:dyDescent="0.3">
      <c r="A65" s="19">
        <v>42430</v>
      </c>
      <c r="B65">
        <v>11910</v>
      </c>
    </row>
    <row r="66" spans="1:2" x14ac:dyDescent="0.3">
      <c r="A66" s="19">
        <v>42461</v>
      </c>
      <c r="B66">
        <v>14730</v>
      </c>
    </row>
    <row r="67" spans="1:2" x14ac:dyDescent="0.3">
      <c r="A67" s="19">
        <v>42491</v>
      </c>
      <c r="B67">
        <v>14810</v>
      </c>
    </row>
    <row r="68" spans="1:2" x14ac:dyDescent="0.3">
      <c r="A68" s="19">
        <v>42522</v>
      </c>
      <c r="B68">
        <v>14880</v>
      </c>
    </row>
    <row r="69" spans="1:2" x14ac:dyDescent="0.3">
      <c r="A69" s="19">
        <v>42552</v>
      </c>
      <c r="B69">
        <v>14950</v>
      </c>
    </row>
    <row r="70" spans="1:2" x14ac:dyDescent="0.3">
      <c r="A70" s="19">
        <v>42583</v>
      </c>
      <c r="B70">
        <v>15020</v>
      </c>
    </row>
    <row r="71" spans="1:2" x14ac:dyDescent="0.3">
      <c r="A71" s="19">
        <v>42614</v>
      </c>
      <c r="B71">
        <v>15100</v>
      </c>
    </row>
    <row r="72" spans="1:2" x14ac:dyDescent="0.3">
      <c r="A72" s="19">
        <v>42644</v>
      </c>
      <c r="B72">
        <v>15180</v>
      </c>
    </row>
    <row r="73" spans="1:2" x14ac:dyDescent="0.3">
      <c r="A73" s="19">
        <v>42675</v>
      </c>
      <c r="B73">
        <v>15260</v>
      </c>
    </row>
    <row r="74" spans="1:2" x14ac:dyDescent="0.3">
      <c r="A74" s="19">
        <v>42705</v>
      </c>
      <c r="B74">
        <v>15340</v>
      </c>
    </row>
    <row r="75" spans="1:2" x14ac:dyDescent="0.3">
      <c r="A75" s="19">
        <v>42736</v>
      </c>
      <c r="B75">
        <v>12490</v>
      </c>
    </row>
    <row r="76" spans="1:2" x14ac:dyDescent="0.3">
      <c r="A76" s="19">
        <v>42767</v>
      </c>
      <c r="B76">
        <v>12560</v>
      </c>
    </row>
    <row r="77" spans="1:2" x14ac:dyDescent="0.3">
      <c r="A77" s="19">
        <v>42795</v>
      </c>
      <c r="B77">
        <v>12630</v>
      </c>
    </row>
    <row r="78" spans="1:2" x14ac:dyDescent="0.3">
      <c r="A78" s="19">
        <v>42826</v>
      </c>
      <c r="B78">
        <v>15620</v>
      </c>
    </row>
    <row r="79" spans="1:2" x14ac:dyDescent="0.3">
      <c r="A79" s="19">
        <v>42856</v>
      </c>
      <c r="B79">
        <v>15700</v>
      </c>
    </row>
    <row r="80" spans="1:2" x14ac:dyDescent="0.3">
      <c r="A80" s="19">
        <v>42887</v>
      </c>
      <c r="B80">
        <v>15790</v>
      </c>
    </row>
    <row r="81" spans="1:2" x14ac:dyDescent="0.3">
      <c r="A81" s="19">
        <v>42917</v>
      </c>
      <c r="B81">
        <v>15880</v>
      </c>
    </row>
    <row r="82" spans="1:2" x14ac:dyDescent="0.3">
      <c r="A82" s="19">
        <v>42948</v>
      </c>
      <c r="B82">
        <v>15970</v>
      </c>
    </row>
    <row r="83" spans="1:2" x14ac:dyDescent="0.3">
      <c r="A83" s="19">
        <v>42979</v>
      </c>
      <c r="B83">
        <v>16060</v>
      </c>
    </row>
    <row r="84" spans="1:2" x14ac:dyDescent="0.3">
      <c r="A84" s="19">
        <v>43009</v>
      </c>
      <c r="B84">
        <v>16150</v>
      </c>
    </row>
    <row r="85" spans="1:2" x14ac:dyDescent="0.3">
      <c r="A85" s="19">
        <v>43040</v>
      </c>
      <c r="B85">
        <v>16240</v>
      </c>
    </row>
    <row r="86" spans="1:2" x14ac:dyDescent="0.3">
      <c r="A86" s="19">
        <v>43070</v>
      </c>
      <c r="B86">
        <v>16330</v>
      </c>
    </row>
    <row r="87" spans="1:2" x14ac:dyDescent="0.3">
      <c r="A87" s="19">
        <v>43101</v>
      </c>
      <c r="B87">
        <v>13320</v>
      </c>
    </row>
    <row r="88" spans="1:2" x14ac:dyDescent="0.3">
      <c r="A88" s="19">
        <v>43132</v>
      </c>
      <c r="B88">
        <v>13400</v>
      </c>
    </row>
    <row r="89" spans="1:2" x14ac:dyDescent="0.3">
      <c r="A89" s="19">
        <v>43160</v>
      </c>
      <c r="B89">
        <v>13480</v>
      </c>
    </row>
    <row r="90" spans="1:2" x14ac:dyDescent="0.3">
      <c r="A90" s="19">
        <v>43191</v>
      </c>
      <c r="B90">
        <v>16650</v>
      </c>
    </row>
    <row r="91" spans="1:2" x14ac:dyDescent="0.3">
      <c r="A91" s="19">
        <v>43221</v>
      </c>
      <c r="B91">
        <v>16750</v>
      </c>
    </row>
    <row r="92" spans="1:2" x14ac:dyDescent="0.3">
      <c r="A92" s="19">
        <v>43252</v>
      </c>
      <c r="B92">
        <v>16850</v>
      </c>
    </row>
    <row r="93" spans="1:2" x14ac:dyDescent="0.3">
      <c r="A93" s="19">
        <v>43282</v>
      </c>
      <c r="B93">
        <v>16950</v>
      </c>
    </row>
    <row r="94" spans="1:2" x14ac:dyDescent="0.3">
      <c r="A94" s="19">
        <v>43313</v>
      </c>
      <c r="B94">
        <v>17050</v>
      </c>
    </row>
    <row r="95" spans="1:2" x14ac:dyDescent="0.3">
      <c r="A95" s="19">
        <v>43344</v>
      </c>
      <c r="B95">
        <v>17150</v>
      </c>
    </row>
    <row r="96" spans="1:2" x14ac:dyDescent="0.3">
      <c r="A96" s="19">
        <v>43374</v>
      </c>
      <c r="B96">
        <v>17250</v>
      </c>
    </row>
    <row r="97" spans="1:2" x14ac:dyDescent="0.3">
      <c r="A97" s="19">
        <v>43405</v>
      </c>
      <c r="B97">
        <v>17350</v>
      </c>
    </row>
    <row r="98" spans="1:2" x14ac:dyDescent="0.3">
      <c r="A98" s="19">
        <v>43435</v>
      </c>
      <c r="B98">
        <v>17450</v>
      </c>
    </row>
    <row r="99" spans="1:2" x14ac:dyDescent="0.3">
      <c r="A99" s="19">
        <v>43466</v>
      </c>
      <c r="B99">
        <v>14280</v>
      </c>
    </row>
    <row r="100" spans="1:2" x14ac:dyDescent="0.3">
      <c r="A100" s="19">
        <v>43497</v>
      </c>
      <c r="B100">
        <v>14370</v>
      </c>
    </row>
    <row r="101" spans="1:2" x14ac:dyDescent="0.3">
      <c r="A101" s="19">
        <v>43525</v>
      </c>
      <c r="B101">
        <v>14460</v>
      </c>
    </row>
    <row r="102" spans="1:2" x14ac:dyDescent="0.3">
      <c r="A102" s="19">
        <v>43556</v>
      </c>
      <c r="B102">
        <v>17850</v>
      </c>
    </row>
    <row r="103" spans="1:2" x14ac:dyDescent="0.3">
      <c r="A103" s="19">
        <v>43586</v>
      </c>
      <c r="B103">
        <v>17960</v>
      </c>
    </row>
    <row r="104" spans="1:2" x14ac:dyDescent="0.3">
      <c r="A104" s="19">
        <v>43617</v>
      </c>
      <c r="B104">
        <v>18080</v>
      </c>
    </row>
    <row r="105" spans="1:2" x14ac:dyDescent="0.3">
      <c r="A105" s="19">
        <v>43647</v>
      </c>
      <c r="B105">
        <v>18200</v>
      </c>
    </row>
    <row r="106" spans="1:2" x14ac:dyDescent="0.3">
      <c r="A106" s="19">
        <v>43678</v>
      </c>
      <c r="B106">
        <v>18320</v>
      </c>
    </row>
    <row r="107" spans="1:2" x14ac:dyDescent="0.3">
      <c r="A107" s="19">
        <v>43709</v>
      </c>
      <c r="B107">
        <v>18440</v>
      </c>
    </row>
    <row r="108" spans="1:2" x14ac:dyDescent="0.3">
      <c r="A108" s="19">
        <v>43739</v>
      </c>
      <c r="B108">
        <v>18560</v>
      </c>
    </row>
    <row r="109" spans="1:2" x14ac:dyDescent="0.3">
      <c r="A109" s="19">
        <v>43770</v>
      </c>
      <c r="B109">
        <v>18680</v>
      </c>
    </row>
    <row r="110" spans="1:2" x14ac:dyDescent="0.3">
      <c r="A110" s="19">
        <v>43800</v>
      </c>
      <c r="B110">
        <v>18800</v>
      </c>
    </row>
    <row r="111" spans="1:2" x14ac:dyDescent="0.3">
      <c r="A111" s="19">
        <v>43831</v>
      </c>
      <c r="B111">
        <v>15390</v>
      </c>
    </row>
    <row r="112" spans="1:2" x14ac:dyDescent="0.3">
      <c r="A112" s="19">
        <v>43862</v>
      </c>
      <c r="B112">
        <v>15500</v>
      </c>
    </row>
    <row r="113" spans="1:2" x14ac:dyDescent="0.3">
      <c r="A113" s="19">
        <v>43891</v>
      </c>
      <c r="B113">
        <v>15610</v>
      </c>
    </row>
    <row r="114" spans="1:2" x14ac:dyDescent="0.3">
      <c r="A114" s="19">
        <v>43922</v>
      </c>
      <c r="B114">
        <v>19240</v>
      </c>
    </row>
    <row r="115" spans="1:2" x14ac:dyDescent="0.3">
      <c r="A115" s="19">
        <v>43952</v>
      </c>
      <c r="B115">
        <v>19370</v>
      </c>
    </row>
    <row r="116" spans="1:2" x14ac:dyDescent="0.3">
      <c r="A116" s="19">
        <v>43983</v>
      </c>
      <c r="B116">
        <v>19510</v>
      </c>
    </row>
    <row r="117" spans="1:2" x14ac:dyDescent="0.3">
      <c r="A117" s="19">
        <v>44013</v>
      </c>
      <c r="B117">
        <v>19650</v>
      </c>
    </row>
    <row r="118" spans="1:2" x14ac:dyDescent="0.3">
      <c r="A118" s="19">
        <v>44044</v>
      </c>
      <c r="B118">
        <v>19790</v>
      </c>
    </row>
    <row r="119" spans="1:2" x14ac:dyDescent="0.3">
      <c r="A119" s="19">
        <v>44075</v>
      </c>
      <c r="B119">
        <v>19930</v>
      </c>
    </row>
    <row r="120" spans="1:2" x14ac:dyDescent="0.3">
      <c r="A120" s="19">
        <v>44105</v>
      </c>
      <c r="B120">
        <v>20000</v>
      </c>
    </row>
    <row r="121" spans="1:2" x14ac:dyDescent="0.3">
      <c r="A121" s="19">
        <v>44136</v>
      </c>
      <c r="B121">
        <v>20000</v>
      </c>
    </row>
    <row r="122" spans="1:2" x14ac:dyDescent="0.3">
      <c r="A122" s="19">
        <v>44166</v>
      </c>
      <c r="B122">
        <v>20000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BB01-79FB-4A54-8D22-A6C670CD8997}">
  <dimension ref="C2:E24"/>
  <sheetViews>
    <sheetView topLeftCell="A2" workbookViewId="0">
      <selection activeCell="C22" sqref="C22:D22"/>
    </sheetView>
  </sheetViews>
  <sheetFormatPr defaultRowHeight="14.4" x14ac:dyDescent="0.3"/>
  <cols>
    <col min="3" max="3" width="33.109375" customWidth="1"/>
    <col min="4" max="4" width="16" customWidth="1"/>
    <col min="5" max="5" width="12" customWidth="1"/>
    <col min="7" max="7" width="19.44140625" bestFit="1" customWidth="1"/>
  </cols>
  <sheetData>
    <row r="2" spans="3:5" ht="18.600000000000001" thickBot="1" x14ac:dyDescent="0.4">
      <c r="C2" s="22"/>
    </row>
    <row r="3" spans="3:5" ht="15" thickBot="1" x14ac:dyDescent="0.35">
      <c r="C3" s="23" t="s">
        <v>6</v>
      </c>
      <c r="D3" s="24" t="s">
        <v>7</v>
      </c>
      <c r="E3" s="25" t="s">
        <v>8</v>
      </c>
    </row>
    <row r="4" spans="3:5" x14ac:dyDescent="0.3">
      <c r="C4" s="7" t="s">
        <v>16</v>
      </c>
      <c r="D4" s="8">
        <v>100</v>
      </c>
      <c r="E4" s="9"/>
    </row>
    <row r="5" spans="3:5" x14ac:dyDescent="0.3">
      <c r="C5" s="7" t="s">
        <v>18</v>
      </c>
      <c r="D5" s="8">
        <v>25</v>
      </c>
      <c r="E5" s="9"/>
    </row>
    <row r="6" spans="3:5" ht="15" thickBot="1" x14ac:dyDescent="0.35">
      <c r="C6" s="10" t="s">
        <v>19</v>
      </c>
      <c r="D6" s="11">
        <v>25</v>
      </c>
      <c r="E6" s="12"/>
    </row>
    <row r="7" spans="3:5" x14ac:dyDescent="0.3">
      <c r="C7" s="7"/>
      <c r="D7" s="8"/>
      <c r="E7" s="9"/>
    </row>
    <row r="8" spans="3:5" x14ac:dyDescent="0.3">
      <c r="C8" s="7" t="s">
        <v>20</v>
      </c>
      <c r="D8" s="8">
        <v>1</v>
      </c>
      <c r="E8" s="9"/>
    </row>
    <row r="9" spans="3:5" ht="15" thickBot="1" x14ac:dyDescent="0.35">
      <c r="C9" s="10" t="s">
        <v>21</v>
      </c>
      <c r="D9" s="11">
        <v>1</v>
      </c>
      <c r="E9" s="12"/>
    </row>
    <row r="10" spans="3:5" x14ac:dyDescent="0.3">
      <c r="C10" s="7"/>
      <c r="D10" s="8"/>
      <c r="E10" s="9"/>
    </row>
    <row r="11" spans="3:5" x14ac:dyDescent="0.3">
      <c r="C11" s="7" t="s">
        <v>17</v>
      </c>
      <c r="D11" s="8">
        <v>200</v>
      </c>
      <c r="E11" s="9">
        <v>175</v>
      </c>
    </row>
    <row r="12" spans="3:5" x14ac:dyDescent="0.3">
      <c r="C12" s="7" t="s">
        <v>22</v>
      </c>
      <c r="D12" s="8">
        <v>40</v>
      </c>
      <c r="E12" s="9"/>
    </row>
    <row r="13" spans="3:5" ht="15" thickBot="1" x14ac:dyDescent="0.35">
      <c r="C13" s="10" t="s">
        <v>23</v>
      </c>
      <c r="D13" s="11">
        <v>30</v>
      </c>
      <c r="E13" s="12"/>
    </row>
    <row r="14" spans="3:5" x14ac:dyDescent="0.3">
      <c r="C14" s="13" t="s">
        <v>9</v>
      </c>
      <c r="D14" s="8"/>
      <c r="E14" s="9"/>
    </row>
    <row r="15" spans="3:5" x14ac:dyDescent="0.3">
      <c r="C15" s="7" t="s">
        <v>10</v>
      </c>
      <c r="D15" s="14">
        <v>100000</v>
      </c>
      <c r="E15" s="9"/>
    </row>
    <row r="16" spans="3:5" x14ac:dyDescent="0.3">
      <c r="C16" s="7" t="s">
        <v>38</v>
      </c>
      <c r="D16" s="52">
        <v>0.1</v>
      </c>
      <c r="E16" s="9"/>
    </row>
    <row r="17" spans="3:5" x14ac:dyDescent="0.3">
      <c r="C17" s="7" t="s">
        <v>11</v>
      </c>
      <c r="D17" s="14">
        <v>60000</v>
      </c>
      <c r="E17" s="9"/>
    </row>
    <row r="18" spans="3:5" ht="15" thickBot="1" x14ac:dyDescent="0.35">
      <c r="C18" s="10" t="s">
        <v>12</v>
      </c>
      <c r="D18" s="15">
        <v>20000</v>
      </c>
      <c r="E18" s="16">
        <v>12000</v>
      </c>
    </row>
    <row r="19" spans="3:5" x14ac:dyDescent="0.3">
      <c r="C19" s="26"/>
      <c r="D19" s="27"/>
      <c r="E19" s="28"/>
    </row>
    <row r="20" spans="3:5" ht="15" thickBot="1" x14ac:dyDescent="0.35">
      <c r="C20" s="10" t="s">
        <v>24</v>
      </c>
      <c r="D20" s="17">
        <v>1.2</v>
      </c>
      <c r="E20" s="12"/>
    </row>
    <row r="21" spans="3:5" x14ac:dyDescent="0.3">
      <c r="C21" s="29"/>
      <c r="E21" s="30"/>
    </row>
    <row r="22" spans="3:5" ht="15" thickBot="1" x14ac:dyDescent="0.35">
      <c r="C22" s="31" t="s">
        <v>42</v>
      </c>
      <c r="D22" s="33">
        <v>0.2</v>
      </c>
      <c r="E22" s="32"/>
    </row>
    <row r="23" spans="3:5" x14ac:dyDescent="0.3">
      <c r="C23" s="29"/>
      <c r="D23" t="s">
        <v>25</v>
      </c>
      <c r="E23" s="30" t="s">
        <v>26</v>
      </c>
    </row>
    <row r="24" spans="3:5" ht="15" thickBot="1" x14ac:dyDescent="0.35">
      <c r="C24" s="31" t="s">
        <v>27</v>
      </c>
      <c r="D24" s="33">
        <v>0.1</v>
      </c>
      <c r="E24" s="34">
        <f>+D24/12</f>
        <v>8.3333333333333332E-3</v>
      </c>
    </row>
  </sheetData>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F35BC-A0B4-4E5B-B771-39E959EF8FA9}">
  <dimension ref="A2:O362"/>
  <sheetViews>
    <sheetView showGridLines="0" workbookViewId="0">
      <selection activeCell="M3" sqref="M3"/>
    </sheetView>
  </sheetViews>
  <sheetFormatPr defaultRowHeight="14.4" x14ac:dyDescent="0.3"/>
  <cols>
    <col min="5" max="5" width="9.88671875" bestFit="1" customWidth="1"/>
    <col min="6" max="6" width="10.5546875" bestFit="1" customWidth="1"/>
    <col min="7" max="7" width="8.44140625" bestFit="1" customWidth="1"/>
    <col min="8" max="8" width="11.88671875" bestFit="1" customWidth="1"/>
    <col min="9" max="9" width="9" bestFit="1" customWidth="1"/>
    <col min="10" max="10" width="8" bestFit="1" customWidth="1"/>
    <col min="11" max="11" width="9.5546875" bestFit="1" customWidth="1"/>
    <col min="12" max="12" width="10.5546875" bestFit="1" customWidth="1"/>
    <col min="13" max="13" width="11" customWidth="1"/>
    <col min="14" max="14" width="11" bestFit="1" customWidth="1"/>
    <col min="15" max="15" width="10" bestFit="1" customWidth="1"/>
  </cols>
  <sheetData>
    <row r="2" spans="1:15" s="18" customFormat="1" ht="43.2" x14ac:dyDescent="0.3">
      <c r="A2" s="35" t="s">
        <v>13</v>
      </c>
      <c r="B2" s="35" t="s">
        <v>28</v>
      </c>
      <c r="C2" s="35" t="s">
        <v>29</v>
      </c>
      <c r="D2" s="35" t="s">
        <v>35</v>
      </c>
      <c r="E2" s="35" t="s">
        <v>36</v>
      </c>
      <c r="F2" s="35" t="s">
        <v>37</v>
      </c>
      <c r="G2" s="35" t="s">
        <v>30</v>
      </c>
      <c r="H2" s="35" t="s">
        <v>31</v>
      </c>
      <c r="I2" s="35" t="s">
        <v>10</v>
      </c>
      <c r="J2" s="35" t="s">
        <v>11</v>
      </c>
      <c r="K2" s="35" t="s">
        <v>12</v>
      </c>
      <c r="L2" s="35" t="s">
        <v>32</v>
      </c>
      <c r="M2" s="35" t="s">
        <v>33</v>
      </c>
      <c r="N2" s="35" t="s">
        <v>41</v>
      </c>
      <c r="O2" s="35" t="s">
        <v>34</v>
      </c>
    </row>
    <row r="3" spans="1:15" x14ac:dyDescent="0.3">
      <c r="A3" s="41">
        <v>40544</v>
      </c>
      <c r="B3" s="36">
        <v>1</v>
      </c>
      <c r="C3" s="36">
        <v>1</v>
      </c>
      <c r="D3" s="36">
        <f>Data!B3</f>
        <v>9600</v>
      </c>
      <c r="E3" s="36">
        <f>Parameters!$D$8*'Base Scenario'!D3</f>
        <v>9600</v>
      </c>
      <c r="F3" s="36">
        <f>D3*Parameters!$D$9</f>
        <v>9600</v>
      </c>
      <c r="G3" s="36" t="str">
        <f t="shared" ref="G3:G34" si="0">IF(OR(MOD(C3,12)=11, MOD(C3,12)=0,MOD(C3,12)=1,MOD(C3,12)=2),"Winter","Summer")</f>
        <v>Winter</v>
      </c>
      <c r="H3" s="37" cm="1">
        <f t="array" ref="H3">SUMPRODUCT(D3:F3,TRANSPOSE(Parameters!$D$4:$D$6))</f>
        <v>1440000</v>
      </c>
      <c r="I3" s="37">
        <f>Parameters!D15</f>
        <v>100000</v>
      </c>
      <c r="J3" s="37">
        <f>Parameters!D17</f>
        <v>60000</v>
      </c>
      <c r="K3" s="37">
        <f>IF(G3="Winter",Parameters!$E$18,Parameters!$D$18)</f>
        <v>12000</v>
      </c>
      <c r="L3" s="37">
        <f>D3*IF(G3="Winter",Parameters!$E$11,Parameters!$D$11)+E3*Parameters!$D$12+F3*Parameters!$D$13</f>
        <v>2352000</v>
      </c>
      <c r="M3" s="37">
        <f t="shared" ref="M3:M66" si="1">SUM(H3:K3)</f>
        <v>1612000</v>
      </c>
      <c r="N3" s="37">
        <f>Parameters!$D$22*(L3-M3)</f>
        <v>148000</v>
      </c>
      <c r="O3" s="38">
        <f t="shared" ref="O3:O66" si="2">L3-M3-N3</f>
        <v>592000</v>
      </c>
    </row>
    <row r="4" spans="1:15" x14ac:dyDescent="0.3">
      <c r="A4" s="41">
        <v>40575</v>
      </c>
      <c r="B4" s="36">
        <f t="shared" ref="B4:B35" si="3">IF(MOD(C3,12)=0,B3+1,B3)</f>
        <v>1</v>
      </c>
      <c r="C4" s="36">
        <v>2</v>
      </c>
      <c r="D4" s="36">
        <f>Data!B4</f>
        <v>9620</v>
      </c>
      <c r="E4" s="36">
        <f>Parameters!$D$8*'Base Scenario'!D4</f>
        <v>9620</v>
      </c>
      <c r="F4" s="36">
        <f>D4*Parameters!$D$9</f>
        <v>9620</v>
      </c>
      <c r="G4" s="36" t="str">
        <f t="shared" si="0"/>
        <v>Winter</v>
      </c>
      <c r="H4" s="37" cm="1">
        <f t="array" ref="H4">SUMPRODUCT(D4:F4,TRANSPOSE(Parameters!$D$4:$D$6))</f>
        <v>1443000</v>
      </c>
      <c r="I4" s="37">
        <f t="shared" ref="I4:I35" si="4">I3</f>
        <v>100000</v>
      </c>
      <c r="J4" s="37">
        <f t="shared" ref="J4:J35" si="5">J3</f>
        <v>60000</v>
      </c>
      <c r="K4" s="37">
        <f>IF(G4="Winter",Parameters!$E$18,Parameters!$D$18)</f>
        <v>12000</v>
      </c>
      <c r="L4" s="37">
        <f>D4*IF(G4="Winter",Parameters!$E$11,Parameters!$D$11)+E4*Parameters!$D$12+F4*Parameters!$D$13</f>
        <v>2356900</v>
      </c>
      <c r="M4" s="37">
        <f t="shared" si="1"/>
        <v>1615000</v>
      </c>
      <c r="N4" s="37">
        <f>Parameters!$D$22*(L4-M4)</f>
        <v>148380</v>
      </c>
      <c r="O4" s="38">
        <f t="shared" si="2"/>
        <v>593520</v>
      </c>
    </row>
    <row r="5" spans="1:15" x14ac:dyDescent="0.3">
      <c r="A5" s="41">
        <v>40603</v>
      </c>
      <c r="B5" s="36">
        <f t="shared" si="3"/>
        <v>1</v>
      </c>
      <c r="C5" s="36">
        <v>3</v>
      </c>
      <c r="D5" s="36">
        <f>Data!B5</f>
        <v>9640</v>
      </c>
      <c r="E5" s="36">
        <f>Parameters!$D$8*'Base Scenario'!D5</f>
        <v>9640</v>
      </c>
      <c r="F5" s="36">
        <f>D5*Parameters!$D$9</f>
        <v>9640</v>
      </c>
      <c r="G5" s="36" t="str">
        <f t="shared" si="0"/>
        <v>Summer</v>
      </c>
      <c r="H5" s="37" cm="1">
        <f t="array" ref="H5">SUMPRODUCT(D5:F5,TRANSPOSE(Parameters!$D$4:$D$6))</f>
        <v>1446000</v>
      </c>
      <c r="I5" s="37">
        <f t="shared" si="4"/>
        <v>100000</v>
      </c>
      <c r="J5" s="37">
        <f t="shared" si="5"/>
        <v>60000</v>
      </c>
      <c r="K5" s="37">
        <f>IF(G5="Winter",Parameters!$E$18,Parameters!$D$18)</f>
        <v>20000</v>
      </c>
      <c r="L5" s="37">
        <f>D5*IF(G5="Winter",Parameters!$E$11,Parameters!$D$11)+E5*Parameters!$D$12+F5*Parameters!$D$13</f>
        <v>2602800</v>
      </c>
      <c r="M5" s="37">
        <f t="shared" si="1"/>
        <v>1626000</v>
      </c>
      <c r="N5" s="37">
        <f>Parameters!$D$22*(L5-M5)</f>
        <v>195360</v>
      </c>
      <c r="O5" s="38">
        <f t="shared" si="2"/>
        <v>781440</v>
      </c>
    </row>
    <row r="6" spans="1:15" x14ac:dyDescent="0.3">
      <c r="A6" s="41">
        <v>40634</v>
      </c>
      <c r="B6" s="36">
        <f t="shared" si="3"/>
        <v>1</v>
      </c>
      <c r="C6" s="36">
        <v>4</v>
      </c>
      <c r="D6" s="36">
        <f>Data!B6</f>
        <v>12000</v>
      </c>
      <c r="E6" s="36">
        <f>Parameters!$D$8*'Base Scenario'!D6</f>
        <v>12000</v>
      </c>
      <c r="F6" s="36">
        <f>D6*Parameters!$D$9</f>
        <v>12000</v>
      </c>
      <c r="G6" s="36" t="str">
        <f t="shared" si="0"/>
        <v>Summer</v>
      </c>
      <c r="H6" s="37" cm="1">
        <f t="array" ref="H6">SUMPRODUCT(D6:F6,TRANSPOSE(Parameters!$D$4:$D$6))</f>
        <v>1800000</v>
      </c>
      <c r="I6" s="37">
        <f t="shared" si="4"/>
        <v>100000</v>
      </c>
      <c r="J6" s="37">
        <f t="shared" si="5"/>
        <v>60000</v>
      </c>
      <c r="K6" s="37">
        <f>IF(G6="Winter",Parameters!$E$18,Parameters!$D$18)</f>
        <v>20000</v>
      </c>
      <c r="L6" s="37">
        <f>D6*IF(G6="Winter",Parameters!$E$11,Parameters!$D$11)+E6*Parameters!$D$12+F6*Parameters!$D$13</f>
        <v>3240000</v>
      </c>
      <c r="M6" s="37">
        <f t="shared" si="1"/>
        <v>1980000</v>
      </c>
      <c r="N6" s="37">
        <f>Parameters!$D$22*(L6-M6)</f>
        <v>252000</v>
      </c>
      <c r="O6" s="38">
        <f t="shared" si="2"/>
        <v>1008000</v>
      </c>
    </row>
    <row r="7" spans="1:15" x14ac:dyDescent="0.3">
      <c r="A7" s="41">
        <v>40664</v>
      </c>
      <c r="B7" s="36">
        <f t="shared" si="3"/>
        <v>1</v>
      </c>
      <c r="C7" s="36">
        <v>5</v>
      </c>
      <c r="D7" s="36">
        <f>Data!B7</f>
        <v>12030</v>
      </c>
      <c r="E7" s="36">
        <f>Parameters!$D$8*'Base Scenario'!D7</f>
        <v>12030</v>
      </c>
      <c r="F7" s="36">
        <f>D7*Parameters!$D$9</f>
        <v>12030</v>
      </c>
      <c r="G7" s="36" t="str">
        <f t="shared" si="0"/>
        <v>Summer</v>
      </c>
      <c r="H7" s="37" cm="1">
        <f t="array" ref="H7">SUMPRODUCT(D7:F7,TRANSPOSE(Parameters!$D$4:$D$6))</f>
        <v>1804500</v>
      </c>
      <c r="I7" s="37">
        <f t="shared" si="4"/>
        <v>100000</v>
      </c>
      <c r="J7" s="37">
        <f t="shared" si="5"/>
        <v>60000</v>
      </c>
      <c r="K7" s="37">
        <f>IF(G7="Winter",Parameters!$E$18,Parameters!$D$18)</f>
        <v>20000</v>
      </c>
      <c r="L7" s="37">
        <f>D7*IF(G7="Winter",Parameters!$E$11,Parameters!$D$11)+E7*Parameters!$D$12+F7*Parameters!$D$13</f>
        <v>3248100</v>
      </c>
      <c r="M7" s="37">
        <f t="shared" si="1"/>
        <v>1984500</v>
      </c>
      <c r="N7" s="37">
        <f>Parameters!$D$22*(L7-M7)</f>
        <v>252720</v>
      </c>
      <c r="O7" s="38">
        <f t="shared" si="2"/>
        <v>1010880</v>
      </c>
    </row>
    <row r="8" spans="1:15" x14ac:dyDescent="0.3">
      <c r="A8" s="41">
        <v>40695</v>
      </c>
      <c r="B8" s="36">
        <f t="shared" si="3"/>
        <v>1</v>
      </c>
      <c r="C8" s="36">
        <v>6</v>
      </c>
      <c r="D8" s="36">
        <f>Data!B8</f>
        <v>12060</v>
      </c>
      <c r="E8" s="36">
        <f>Parameters!$D$8*'Base Scenario'!D8</f>
        <v>12060</v>
      </c>
      <c r="F8" s="36">
        <f>D8*Parameters!$D$9</f>
        <v>12060</v>
      </c>
      <c r="G8" s="36" t="str">
        <f t="shared" si="0"/>
        <v>Summer</v>
      </c>
      <c r="H8" s="37" cm="1">
        <f t="array" ref="H8">SUMPRODUCT(D8:F8,TRANSPOSE(Parameters!$D$4:$D$6))</f>
        <v>1809000</v>
      </c>
      <c r="I8" s="37">
        <f t="shared" si="4"/>
        <v>100000</v>
      </c>
      <c r="J8" s="37">
        <f t="shared" si="5"/>
        <v>60000</v>
      </c>
      <c r="K8" s="37">
        <f>IF(G8="Winter",Parameters!$E$18,Parameters!$D$18)</f>
        <v>20000</v>
      </c>
      <c r="L8" s="37">
        <f>D8*IF(G8="Winter",Parameters!$E$11,Parameters!$D$11)+E8*Parameters!$D$12+F8*Parameters!$D$13</f>
        <v>3256200</v>
      </c>
      <c r="M8" s="37">
        <f t="shared" si="1"/>
        <v>1989000</v>
      </c>
      <c r="N8" s="37">
        <f>Parameters!$D$22*(L8-M8)</f>
        <v>253440</v>
      </c>
      <c r="O8" s="38">
        <f t="shared" si="2"/>
        <v>1013760</v>
      </c>
    </row>
    <row r="9" spans="1:15" x14ac:dyDescent="0.3">
      <c r="A9" s="41">
        <v>40725</v>
      </c>
      <c r="B9" s="36">
        <f t="shared" si="3"/>
        <v>1</v>
      </c>
      <c r="C9" s="36">
        <v>7</v>
      </c>
      <c r="D9" s="36">
        <f>Data!B9</f>
        <v>12090</v>
      </c>
      <c r="E9" s="36">
        <f>Parameters!$D$8*'Base Scenario'!D9</f>
        <v>12090</v>
      </c>
      <c r="F9" s="36">
        <f>D9*Parameters!$D$9</f>
        <v>12090</v>
      </c>
      <c r="G9" s="36" t="str">
        <f t="shared" si="0"/>
        <v>Summer</v>
      </c>
      <c r="H9" s="37" cm="1">
        <f t="array" ref="H9">SUMPRODUCT(D9:F9,TRANSPOSE(Parameters!$D$4:$D$6))</f>
        <v>1813500</v>
      </c>
      <c r="I9" s="37">
        <f t="shared" si="4"/>
        <v>100000</v>
      </c>
      <c r="J9" s="37">
        <f t="shared" si="5"/>
        <v>60000</v>
      </c>
      <c r="K9" s="37">
        <f>IF(G9="Winter",Parameters!$E$18,Parameters!$D$18)</f>
        <v>20000</v>
      </c>
      <c r="L9" s="37">
        <f>D9*IF(G9="Winter",Parameters!$E$11,Parameters!$D$11)+E9*Parameters!$D$12+F9*Parameters!$D$13</f>
        <v>3264300</v>
      </c>
      <c r="M9" s="37">
        <f t="shared" si="1"/>
        <v>1993500</v>
      </c>
      <c r="N9" s="37">
        <f>Parameters!$D$22*(L9-M9)</f>
        <v>254160</v>
      </c>
      <c r="O9" s="38">
        <f t="shared" si="2"/>
        <v>1016640</v>
      </c>
    </row>
    <row r="10" spans="1:15" x14ac:dyDescent="0.3">
      <c r="A10" s="41">
        <v>40756</v>
      </c>
      <c r="B10" s="36">
        <f t="shared" si="3"/>
        <v>1</v>
      </c>
      <c r="C10" s="36">
        <v>8</v>
      </c>
      <c r="D10" s="36">
        <f>Data!B10</f>
        <v>12120</v>
      </c>
      <c r="E10" s="36">
        <f>Parameters!$D$8*'Base Scenario'!D10</f>
        <v>12120</v>
      </c>
      <c r="F10" s="36">
        <f>D10*Parameters!$D$9</f>
        <v>12120</v>
      </c>
      <c r="G10" s="36" t="str">
        <f t="shared" si="0"/>
        <v>Summer</v>
      </c>
      <c r="H10" s="37" cm="1">
        <f t="array" ref="H10">SUMPRODUCT(D10:F10,TRANSPOSE(Parameters!$D$4:$D$6))</f>
        <v>1818000</v>
      </c>
      <c r="I10" s="37">
        <f t="shared" si="4"/>
        <v>100000</v>
      </c>
      <c r="J10" s="37">
        <f t="shared" si="5"/>
        <v>60000</v>
      </c>
      <c r="K10" s="37">
        <f>IF(G10="Winter",Parameters!$E$18,Parameters!$D$18)</f>
        <v>20000</v>
      </c>
      <c r="L10" s="37">
        <f>D10*IF(G10="Winter",Parameters!$E$11,Parameters!$D$11)+E10*Parameters!$D$12+F10*Parameters!$D$13</f>
        <v>3272400</v>
      </c>
      <c r="M10" s="37">
        <f t="shared" si="1"/>
        <v>1998000</v>
      </c>
      <c r="N10" s="37">
        <f>Parameters!$D$22*(L10-M10)</f>
        <v>254880</v>
      </c>
      <c r="O10" s="38">
        <f t="shared" si="2"/>
        <v>1019520</v>
      </c>
    </row>
    <row r="11" spans="1:15" x14ac:dyDescent="0.3">
      <c r="A11" s="41">
        <v>40787</v>
      </c>
      <c r="B11" s="36">
        <f t="shared" si="3"/>
        <v>1</v>
      </c>
      <c r="C11" s="36">
        <v>9</v>
      </c>
      <c r="D11" s="36">
        <f>Data!B11</f>
        <v>12150</v>
      </c>
      <c r="E11" s="36">
        <f>Parameters!$D$8*'Base Scenario'!D11</f>
        <v>12150</v>
      </c>
      <c r="F11" s="36">
        <f>D11*Parameters!$D$9</f>
        <v>12150</v>
      </c>
      <c r="G11" s="36" t="str">
        <f t="shared" si="0"/>
        <v>Summer</v>
      </c>
      <c r="H11" s="37" cm="1">
        <f t="array" ref="H11">SUMPRODUCT(D11:F11,TRANSPOSE(Parameters!$D$4:$D$6))</f>
        <v>1822500</v>
      </c>
      <c r="I11" s="37">
        <f t="shared" si="4"/>
        <v>100000</v>
      </c>
      <c r="J11" s="37">
        <f t="shared" si="5"/>
        <v>60000</v>
      </c>
      <c r="K11" s="37">
        <f>IF(G11="Winter",Parameters!$E$18,Parameters!$D$18)</f>
        <v>20000</v>
      </c>
      <c r="L11" s="37">
        <f>D11*IF(G11="Winter",Parameters!$E$11,Parameters!$D$11)+E11*Parameters!$D$12+F11*Parameters!$D$13</f>
        <v>3280500</v>
      </c>
      <c r="M11" s="37">
        <f t="shared" si="1"/>
        <v>2002500</v>
      </c>
      <c r="N11" s="37">
        <f>Parameters!$D$22*(L11-M11)</f>
        <v>255600</v>
      </c>
      <c r="O11" s="38">
        <f t="shared" si="2"/>
        <v>1022400</v>
      </c>
    </row>
    <row r="12" spans="1:15" x14ac:dyDescent="0.3">
      <c r="A12" s="41">
        <v>40817</v>
      </c>
      <c r="B12" s="36">
        <f t="shared" si="3"/>
        <v>1</v>
      </c>
      <c r="C12" s="36">
        <v>10</v>
      </c>
      <c r="D12" s="36">
        <f>Data!B12</f>
        <v>12180</v>
      </c>
      <c r="E12" s="36">
        <f>Parameters!$D$8*'Base Scenario'!D12</f>
        <v>12180</v>
      </c>
      <c r="F12" s="36">
        <f>D12*Parameters!$D$9</f>
        <v>12180</v>
      </c>
      <c r="G12" s="36" t="str">
        <f t="shared" si="0"/>
        <v>Summer</v>
      </c>
      <c r="H12" s="37" cm="1">
        <f t="array" ref="H12">SUMPRODUCT(D12:F12,TRANSPOSE(Parameters!$D$4:$D$6))</f>
        <v>1827000</v>
      </c>
      <c r="I12" s="37">
        <f t="shared" si="4"/>
        <v>100000</v>
      </c>
      <c r="J12" s="37">
        <f t="shared" si="5"/>
        <v>60000</v>
      </c>
      <c r="K12" s="37">
        <f>IF(G12="Winter",Parameters!$E$18,Parameters!$D$18)</f>
        <v>20000</v>
      </c>
      <c r="L12" s="37">
        <f>D12*IF(G12="Winter",Parameters!$E$11,Parameters!$D$11)+E12*Parameters!$D$12+F12*Parameters!$D$13</f>
        <v>3288600</v>
      </c>
      <c r="M12" s="37">
        <f t="shared" si="1"/>
        <v>2007000</v>
      </c>
      <c r="N12" s="37">
        <f>Parameters!$D$22*(L12-M12)</f>
        <v>256320</v>
      </c>
      <c r="O12" s="38">
        <f t="shared" si="2"/>
        <v>1025280</v>
      </c>
    </row>
    <row r="13" spans="1:15" x14ac:dyDescent="0.3">
      <c r="A13" s="41">
        <v>40848</v>
      </c>
      <c r="B13" s="36">
        <f t="shared" si="3"/>
        <v>1</v>
      </c>
      <c r="C13" s="36">
        <v>11</v>
      </c>
      <c r="D13" s="36">
        <f>Data!B13</f>
        <v>12210</v>
      </c>
      <c r="E13" s="36">
        <f>Parameters!$D$8*'Base Scenario'!D13</f>
        <v>12210</v>
      </c>
      <c r="F13" s="36">
        <f>D13*Parameters!$D$9</f>
        <v>12210</v>
      </c>
      <c r="G13" s="36" t="str">
        <f t="shared" si="0"/>
        <v>Winter</v>
      </c>
      <c r="H13" s="37" cm="1">
        <f t="array" ref="H13">SUMPRODUCT(D13:F13,TRANSPOSE(Parameters!$D$4:$D$6))</f>
        <v>1831500</v>
      </c>
      <c r="I13" s="37">
        <f t="shared" si="4"/>
        <v>100000</v>
      </c>
      <c r="J13" s="37">
        <f t="shared" si="5"/>
        <v>60000</v>
      </c>
      <c r="K13" s="37">
        <f>IF(G13="Winter",Parameters!$E$18,Parameters!$D$18)</f>
        <v>12000</v>
      </c>
      <c r="L13" s="37">
        <f>D13*IF(G13="Winter",Parameters!$E$11,Parameters!$D$11)+E13*Parameters!$D$12+F13*Parameters!$D$13</f>
        <v>2991450</v>
      </c>
      <c r="M13" s="37">
        <f t="shared" si="1"/>
        <v>2003500</v>
      </c>
      <c r="N13" s="37">
        <f>Parameters!$D$22*(L13-M13)</f>
        <v>197590</v>
      </c>
      <c r="O13" s="38">
        <f t="shared" si="2"/>
        <v>790360</v>
      </c>
    </row>
    <row r="14" spans="1:15" x14ac:dyDescent="0.3">
      <c r="A14" s="41">
        <v>40878</v>
      </c>
      <c r="B14" s="36">
        <f t="shared" si="3"/>
        <v>1</v>
      </c>
      <c r="C14" s="36">
        <v>12</v>
      </c>
      <c r="D14" s="36">
        <f>Data!B14</f>
        <v>12240</v>
      </c>
      <c r="E14" s="36">
        <f>Parameters!$D$8*'Base Scenario'!D14</f>
        <v>12240</v>
      </c>
      <c r="F14" s="36">
        <f>D14*Parameters!$D$9</f>
        <v>12240</v>
      </c>
      <c r="G14" s="36" t="str">
        <f t="shared" si="0"/>
        <v>Winter</v>
      </c>
      <c r="H14" s="37" cm="1">
        <f t="array" ref="H14">SUMPRODUCT(D14:F14,TRANSPOSE(Parameters!$D$4:$D$6))</f>
        <v>1836000</v>
      </c>
      <c r="I14" s="37">
        <f t="shared" si="4"/>
        <v>100000</v>
      </c>
      <c r="J14" s="37">
        <f t="shared" si="5"/>
        <v>60000</v>
      </c>
      <c r="K14" s="37">
        <f>IF(G14="Winter",Parameters!$E$18,Parameters!$D$18)</f>
        <v>12000</v>
      </c>
      <c r="L14" s="37">
        <f>D14*IF(G14="Winter",Parameters!$E$11,Parameters!$D$11)+E14*Parameters!$D$12+F14*Parameters!$D$13</f>
        <v>2998800</v>
      </c>
      <c r="M14" s="37">
        <f t="shared" si="1"/>
        <v>2008000</v>
      </c>
      <c r="N14" s="37">
        <f>Parameters!$D$22*(L14-M14)</f>
        <v>198160</v>
      </c>
      <c r="O14" s="38">
        <f t="shared" si="2"/>
        <v>792640</v>
      </c>
    </row>
    <row r="15" spans="1:15" x14ac:dyDescent="0.3">
      <c r="A15" s="42">
        <v>40909</v>
      </c>
      <c r="B15" s="36">
        <f t="shared" si="3"/>
        <v>2</v>
      </c>
      <c r="C15" s="36">
        <v>13</v>
      </c>
      <c r="D15" s="36">
        <f>Data!B15</f>
        <v>9890</v>
      </c>
      <c r="E15" s="36">
        <f>Parameters!$D$8*'Base Scenario'!D15</f>
        <v>9890</v>
      </c>
      <c r="F15" s="36">
        <f>D15*Parameters!$D$9</f>
        <v>9890</v>
      </c>
      <c r="G15" s="36" t="str">
        <f t="shared" si="0"/>
        <v>Winter</v>
      </c>
      <c r="H15" s="37" cm="1">
        <f t="array" ref="H15">SUMPRODUCT(D15:F15,TRANSPOSE(Parameters!$D$4:$D$6))</f>
        <v>1483500</v>
      </c>
      <c r="I15" s="37">
        <f t="shared" si="4"/>
        <v>100000</v>
      </c>
      <c r="J15" s="37">
        <f t="shared" si="5"/>
        <v>60000</v>
      </c>
      <c r="K15" s="37">
        <f>IF(G15="Winter",Parameters!$E$18,Parameters!$D$18)</f>
        <v>12000</v>
      </c>
      <c r="L15" s="37">
        <f>D15*IF(G15="Winter",Parameters!$E$11,Parameters!$D$11)+E15*Parameters!$D$12+F15*Parameters!$D$13</f>
        <v>2423050</v>
      </c>
      <c r="M15" s="37">
        <f t="shared" si="1"/>
        <v>1655500</v>
      </c>
      <c r="N15" s="37">
        <f>Parameters!$D$22*(L15-M15)</f>
        <v>153510</v>
      </c>
      <c r="O15" s="38">
        <f t="shared" si="2"/>
        <v>614040</v>
      </c>
    </row>
    <row r="16" spans="1:15" x14ac:dyDescent="0.3">
      <c r="A16" s="41">
        <v>40940</v>
      </c>
      <c r="B16" s="36">
        <f t="shared" si="3"/>
        <v>2</v>
      </c>
      <c r="C16" s="36">
        <v>14</v>
      </c>
      <c r="D16" s="36">
        <f>Data!B16</f>
        <v>9920</v>
      </c>
      <c r="E16" s="36">
        <f>Parameters!$D$8*'Base Scenario'!D16</f>
        <v>9920</v>
      </c>
      <c r="F16" s="36">
        <f>D16*Parameters!$D$9</f>
        <v>9920</v>
      </c>
      <c r="G16" s="36" t="str">
        <f t="shared" si="0"/>
        <v>Winter</v>
      </c>
      <c r="H16" s="37" cm="1">
        <f t="array" ref="H16">SUMPRODUCT(D16:F16,TRANSPOSE(Parameters!$D$4:$D$6))</f>
        <v>1488000</v>
      </c>
      <c r="I16" s="37">
        <f t="shared" si="4"/>
        <v>100000</v>
      </c>
      <c r="J16" s="37">
        <f t="shared" si="5"/>
        <v>60000</v>
      </c>
      <c r="K16" s="37">
        <f>IF(G16="Winter",Parameters!$E$18,Parameters!$D$18)</f>
        <v>12000</v>
      </c>
      <c r="L16" s="37">
        <f>D16*IF(G16="Winter",Parameters!$E$11,Parameters!$D$11)+E16*Parameters!$D$12+F16*Parameters!$D$13</f>
        <v>2430400</v>
      </c>
      <c r="M16" s="37">
        <f t="shared" si="1"/>
        <v>1660000</v>
      </c>
      <c r="N16" s="37">
        <f>Parameters!$D$22*(L16-M16)</f>
        <v>154080</v>
      </c>
      <c r="O16" s="38">
        <f t="shared" si="2"/>
        <v>616320</v>
      </c>
    </row>
    <row r="17" spans="1:15" x14ac:dyDescent="0.3">
      <c r="A17" s="41">
        <v>40969</v>
      </c>
      <c r="B17" s="36">
        <f t="shared" si="3"/>
        <v>2</v>
      </c>
      <c r="C17" s="36">
        <v>15</v>
      </c>
      <c r="D17" s="36">
        <f>Data!B17</f>
        <v>9950</v>
      </c>
      <c r="E17" s="36">
        <f>Parameters!$D$8*'Base Scenario'!D17</f>
        <v>9950</v>
      </c>
      <c r="F17" s="36">
        <f>D17*Parameters!$D$9</f>
        <v>9950</v>
      </c>
      <c r="G17" s="36" t="str">
        <f t="shared" si="0"/>
        <v>Summer</v>
      </c>
      <c r="H17" s="37" cm="1">
        <f t="array" ref="H17">SUMPRODUCT(D17:F17,TRANSPOSE(Parameters!$D$4:$D$6))</f>
        <v>1492500</v>
      </c>
      <c r="I17" s="37">
        <f t="shared" si="4"/>
        <v>100000</v>
      </c>
      <c r="J17" s="37">
        <f t="shared" si="5"/>
        <v>60000</v>
      </c>
      <c r="K17" s="37">
        <f>IF(G17="Winter",Parameters!$E$18,Parameters!$D$18)</f>
        <v>20000</v>
      </c>
      <c r="L17" s="37">
        <f>D17*IF(G17="Winter",Parameters!$E$11,Parameters!$D$11)+E17*Parameters!$D$12+F17*Parameters!$D$13</f>
        <v>2686500</v>
      </c>
      <c r="M17" s="37">
        <f t="shared" si="1"/>
        <v>1672500</v>
      </c>
      <c r="N17" s="37">
        <f>Parameters!$D$22*(L17-M17)</f>
        <v>202800</v>
      </c>
      <c r="O17" s="38">
        <f t="shared" si="2"/>
        <v>811200</v>
      </c>
    </row>
    <row r="18" spans="1:15" x14ac:dyDescent="0.3">
      <c r="A18" s="41">
        <v>41000</v>
      </c>
      <c r="B18" s="36">
        <f t="shared" si="3"/>
        <v>2</v>
      </c>
      <c r="C18" s="36">
        <v>16</v>
      </c>
      <c r="D18" s="36">
        <f>Data!B18</f>
        <v>12360</v>
      </c>
      <c r="E18" s="36">
        <f>Parameters!$D$8*'Base Scenario'!D18</f>
        <v>12360</v>
      </c>
      <c r="F18" s="36">
        <f>D18*Parameters!$D$9</f>
        <v>12360</v>
      </c>
      <c r="G18" s="36" t="str">
        <f t="shared" si="0"/>
        <v>Summer</v>
      </c>
      <c r="H18" s="37" cm="1">
        <f t="array" ref="H18">SUMPRODUCT(D18:F18,TRANSPOSE(Parameters!$D$4:$D$6))</f>
        <v>1854000</v>
      </c>
      <c r="I18" s="37">
        <f t="shared" si="4"/>
        <v>100000</v>
      </c>
      <c r="J18" s="37">
        <f t="shared" si="5"/>
        <v>60000</v>
      </c>
      <c r="K18" s="37">
        <f>IF(G18="Winter",Parameters!$E$18,Parameters!$D$18)</f>
        <v>20000</v>
      </c>
      <c r="L18" s="37">
        <f>D18*IF(G18="Winter",Parameters!$E$11,Parameters!$D$11)+E18*Parameters!$D$12+F18*Parameters!$D$13</f>
        <v>3337200</v>
      </c>
      <c r="M18" s="37">
        <f t="shared" si="1"/>
        <v>2034000</v>
      </c>
      <c r="N18" s="37">
        <f>Parameters!$D$22*(L18-M18)</f>
        <v>260640</v>
      </c>
      <c r="O18" s="38">
        <f t="shared" si="2"/>
        <v>1042560</v>
      </c>
    </row>
    <row r="19" spans="1:15" x14ac:dyDescent="0.3">
      <c r="A19" s="41">
        <v>41030</v>
      </c>
      <c r="B19" s="36">
        <f t="shared" si="3"/>
        <v>2</v>
      </c>
      <c r="C19" s="36">
        <v>17</v>
      </c>
      <c r="D19" s="36">
        <f>Data!B19</f>
        <v>12400</v>
      </c>
      <c r="E19" s="36">
        <f>Parameters!$D$8*'Base Scenario'!D19</f>
        <v>12400</v>
      </c>
      <c r="F19" s="36">
        <f>D19*Parameters!$D$9</f>
        <v>12400</v>
      </c>
      <c r="G19" s="36" t="str">
        <f t="shared" si="0"/>
        <v>Summer</v>
      </c>
      <c r="H19" s="37" cm="1">
        <f t="array" ref="H19">SUMPRODUCT(D19:F19,TRANSPOSE(Parameters!$D$4:$D$6))</f>
        <v>1860000</v>
      </c>
      <c r="I19" s="37">
        <f t="shared" si="4"/>
        <v>100000</v>
      </c>
      <c r="J19" s="37">
        <f t="shared" si="5"/>
        <v>60000</v>
      </c>
      <c r="K19" s="37">
        <f>IF(G19="Winter",Parameters!$E$18,Parameters!$D$18)</f>
        <v>20000</v>
      </c>
      <c r="L19" s="37">
        <f>D19*IF(G19="Winter",Parameters!$E$11,Parameters!$D$11)+E19*Parameters!$D$12+F19*Parameters!$D$13</f>
        <v>3348000</v>
      </c>
      <c r="M19" s="37">
        <f t="shared" si="1"/>
        <v>2040000</v>
      </c>
      <c r="N19" s="37">
        <f>Parameters!$D$22*(L19-M19)</f>
        <v>261600</v>
      </c>
      <c r="O19" s="38">
        <f t="shared" si="2"/>
        <v>1046400</v>
      </c>
    </row>
    <row r="20" spans="1:15" x14ac:dyDescent="0.3">
      <c r="A20" s="41">
        <v>41061</v>
      </c>
      <c r="B20" s="36">
        <f t="shared" si="3"/>
        <v>2</v>
      </c>
      <c r="C20" s="36">
        <v>18</v>
      </c>
      <c r="D20" s="36">
        <f>Data!B20</f>
        <v>12440</v>
      </c>
      <c r="E20" s="36">
        <f>Parameters!$D$8*'Base Scenario'!D20</f>
        <v>12440</v>
      </c>
      <c r="F20" s="36">
        <f>D20*Parameters!$D$9</f>
        <v>12440</v>
      </c>
      <c r="G20" s="36" t="str">
        <f t="shared" si="0"/>
        <v>Summer</v>
      </c>
      <c r="H20" s="37" cm="1">
        <f t="array" ref="H20">SUMPRODUCT(D20:F20,TRANSPOSE(Parameters!$D$4:$D$6))</f>
        <v>1866000</v>
      </c>
      <c r="I20" s="37">
        <f t="shared" si="4"/>
        <v>100000</v>
      </c>
      <c r="J20" s="37">
        <f t="shared" si="5"/>
        <v>60000</v>
      </c>
      <c r="K20" s="37">
        <f>IF(G20="Winter",Parameters!$E$18,Parameters!$D$18)</f>
        <v>20000</v>
      </c>
      <c r="L20" s="37">
        <f>D20*IF(G20="Winter",Parameters!$E$11,Parameters!$D$11)+E20*Parameters!$D$12+F20*Parameters!$D$13</f>
        <v>3358800</v>
      </c>
      <c r="M20" s="37">
        <f t="shared" si="1"/>
        <v>2046000</v>
      </c>
      <c r="N20" s="37">
        <f>Parameters!$D$22*(L20-M20)</f>
        <v>262560</v>
      </c>
      <c r="O20" s="38">
        <f t="shared" si="2"/>
        <v>1050240</v>
      </c>
    </row>
    <row r="21" spans="1:15" x14ac:dyDescent="0.3">
      <c r="A21" s="41">
        <v>41091</v>
      </c>
      <c r="B21" s="36">
        <f t="shared" si="3"/>
        <v>2</v>
      </c>
      <c r="C21" s="36">
        <v>19</v>
      </c>
      <c r="D21" s="36">
        <f>Data!B21</f>
        <v>12480</v>
      </c>
      <c r="E21" s="36">
        <f>Parameters!$D$8*'Base Scenario'!D21</f>
        <v>12480</v>
      </c>
      <c r="F21" s="36">
        <f>D21*Parameters!$D$9</f>
        <v>12480</v>
      </c>
      <c r="G21" s="36" t="str">
        <f t="shared" si="0"/>
        <v>Summer</v>
      </c>
      <c r="H21" s="37" cm="1">
        <f t="array" ref="H21">SUMPRODUCT(D21:F21,TRANSPOSE(Parameters!$D$4:$D$6))</f>
        <v>1872000</v>
      </c>
      <c r="I21" s="37">
        <f t="shared" si="4"/>
        <v>100000</v>
      </c>
      <c r="J21" s="37">
        <f t="shared" si="5"/>
        <v>60000</v>
      </c>
      <c r="K21" s="37">
        <f>IF(G21="Winter",Parameters!$E$18,Parameters!$D$18)</f>
        <v>20000</v>
      </c>
      <c r="L21" s="37">
        <f>D21*IF(G21="Winter",Parameters!$E$11,Parameters!$D$11)+E21*Parameters!$D$12+F21*Parameters!$D$13</f>
        <v>3369600</v>
      </c>
      <c r="M21" s="37">
        <f t="shared" si="1"/>
        <v>2052000</v>
      </c>
      <c r="N21" s="37">
        <f>Parameters!$D$22*(L21-M21)</f>
        <v>263520</v>
      </c>
      <c r="O21" s="38">
        <f t="shared" si="2"/>
        <v>1054080</v>
      </c>
    </row>
    <row r="22" spans="1:15" x14ac:dyDescent="0.3">
      <c r="A22" s="41">
        <v>41122</v>
      </c>
      <c r="B22" s="36">
        <f t="shared" si="3"/>
        <v>2</v>
      </c>
      <c r="C22" s="36">
        <v>20</v>
      </c>
      <c r="D22" s="36">
        <f>Data!B22</f>
        <v>12790</v>
      </c>
      <c r="E22" s="36">
        <f>Parameters!$D$8*'Base Scenario'!D22</f>
        <v>12790</v>
      </c>
      <c r="F22" s="36">
        <f>D22*Parameters!$D$9</f>
        <v>12790</v>
      </c>
      <c r="G22" s="36" t="str">
        <f t="shared" si="0"/>
        <v>Summer</v>
      </c>
      <c r="H22" s="37" cm="1">
        <f t="array" ref="H22">SUMPRODUCT(D22:F22,TRANSPOSE(Parameters!$D$4:$D$6))</f>
        <v>1918500</v>
      </c>
      <c r="I22" s="37">
        <f t="shared" si="4"/>
        <v>100000</v>
      </c>
      <c r="J22" s="37">
        <f t="shared" si="5"/>
        <v>60000</v>
      </c>
      <c r="K22" s="37">
        <f>IF(G22="Winter",Parameters!$E$18,Parameters!$D$18)</f>
        <v>20000</v>
      </c>
      <c r="L22" s="37">
        <f>D22*IF(G22="Winter",Parameters!$E$11,Parameters!$D$11)+E22*Parameters!$D$12+F22*Parameters!$D$13</f>
        <v>3453300</v>
      </c>
      <c r="M22" s="37">
        <f t="shared" si="1"/>
        <v>2098500</v>
      </c>
      <c r="N22" s="37">
        <f>Parameters!$D$22*(L22-M22)</f>
        <v>270960</v>
      </c>
      <c r="O22" s="38">
        <f t="shared" si="2"/>
        <v>1083840</v>
      </c>
    </row>
    <row r="23" spans="1:15" x14ac:dyDescent="0.3">
      <c r="A23" s="41">
        <v>41153</v>
      </c>
      <c r="B23" s="36">
        <f t="shared" si="3"/>
        <v>2</v>
      </c>
      <c r="C23" s="36">
        <v>21</v>
      </c>
      <c r="D23" s="36">
        <f>Data!B23</f>
        <v>12560</v>
      </c>
      <c r="E23" s="36">
        <f>Parameters!$D$8*'Base Scenario'!D23</f>
        <v>12560</v>
      </c>
      <c r="F23" s="36">
        <f>D23*Parameters!$D$9</f>
        <v>12560</v>
      </c>
      <c r="G23" s="36" t="str">
        <f t="shared" si="0"/>
        <v>Summer</v>
      </c>
      <c r="H23" s="37" cm="1">
        <f t="array" ref="H23">SUMPRODUCT(D23:F23,TRANSPOSE(Parameters!$D$4:$D$6))</f>
        <v>1884000</v>
      </c>
      <c r="I23" s="37">
        <f t="shared" si="4"/>
        <v>100000</v>
      </c>
      <c r="J23" s="37">
        <f t="shared" si="5"/>
        <v>60000</v>
      </c>
      <c r="K23" s="37">
        <f>IF(G23="Winter",Parameters!$E$18,Parameters!$D$18)</f>
        <v>20000</v>
      </c>
      <c r="L23" s="37">
        <f>D23*IF(G23="Winter",Parameters!$E$11,Parameters!$D$11)+E23*Parameters!$D$12+F23*Parameters!$D$13</f>
        <v>3391200</v>
      </c>
      <c r="M23" s="37">
        <f t="shared" si="1"/>
        <v>2064000</v>
      </c>
      <c r="N23" s="37">
        <f>Parameters!$D$22*(L23-M23)</f>
        <v>265440</v>
      </c>
      <c r="O23" s="38">
        <f t="shared" si="2"/>
        <v>1061760</v>
      </c>
    </row>
    <row r="24" spans="1:15" x14ac:dyDescent="0.3">
      <c r="A24" s="41">
        <v>41183</v>
      </c>
      <c r="B24" s="36">
        <f t="shared" si="3"/>
        <v>2</v>
      </c>
      <c r="C24" s="36">
        <v>22</v>
      </c>
      <c r="D24" s="36">
        <f>Data!B24</f>
        <v>12600</v>
      </c>
      <c r="E24" s="36">
        <f>Parameters!$D$8*'Base Scenario'!D24</f>
        <v>12600</v>
      </c>
      <c r="F24" s="36">
        <f>D24*Parameters!$D$9</f>
        <v>12600</v>
      </c>
      <c r="G24" s="36" t="str">
        <f t="shared" si="0"/>
        <v>Summer</v>
      </c>
      <c r="H24" s="37" cm="1">
        <f t="array" ref="H24">SUMPRODUCT(D24:F24,TRANSPOSE(Parameters!$D$4:$D$6))</f>
        <v>1890000</v>
      </c>
      <c r="I24" s="37">
        <f t="shared" si="4"/>
        <v>100000</v>
      </c>
      <c r="J24" s="37">
        <f t="shared" si="5"/>
        <v>60000</v>
      </c>
      <c r="K24" s="37">
        <f>IF(G24="Winter",Parameters!$E$18,Parameters!$D$18)</f>
        <v>20000</v>
      </c>
      <c r="L24" s="37">
        <f>D24*IF(G24="Winter",Parameters!$E$11,Parameters!$D$11)+E24*Parameters!$D$12+F24*Parameters!$D$13</f>
        <v>3402000</v>
      </c>
      <c r="M24" s="37">
        <f t="shared" si="1"/>
        <v>2070000</v>
      </c>
      <c r="N24" s="37">
        <f>Parameters!$D$22*(L24-M24)</f>
        <v>266400</v>
      </c>
      <c r="O24" s="38">
        <f t="shared" si="2"/>
        <v>1065600</v>
      </c>
    </row>
    <row r="25" spans="1:15" x14ac:dyDescent="0.3">
      <c r="A25" s="41">
        <v>41214</v>
      </c>
      <c r="B25" s="36">
        <f t="shared" si="3"/>
        <v>2</v>
      </c>
      <c r="C25" s="36">
        <v>23</v>
      </c>
      <c r="D25" s="36">
        <f>Data!B25</f>
        <v>12640</v>
      </c>
      <c r="E25" s="36">
        <f>Parameters!$D$8*'Base Scenario'!D25</f>
        <v>12640</v>
      </c>
      <c r="F25" s="36">
        <f>D25*Parameters!$D$9</f>
        <v>12640</v>
      </c>
      <c r="G25" s="36" t="str">
        <f t="shared" si="0"/>
        <v>Winter</v>
      </c>
      <c r="H25" s="37" cm="1">
        <f t="array" ref="H25">SUMPRODUCT(D25:F25,TRANSPOSE(Parameters!$D$4:$D$6))</f>
        <v>1896000</v>
      </c>
      <c r="I25" s="37">
        <f t="shared" si="4"/>
        <v>100000</v>
      </c>
      <c r="J25" s="37">
        <f t="shared" si="5"/>
        <v>60000</v>
      </c>
      <c r="K25" s="37">
        <f>IF(G25="Winter",Parameters!$E$18,Parameters!$D$18)</f>
        <v>12000</v>
      </c>
      <c r="L25" s="37">
        <f>D25*IF(G25="Winter",Parameters!$E$11,Parameters!$D$11)+E25*Parameters!$D$12+F25*Parameters!$D$13</f>
        <v>3096800</v>
      </c>
      <c r="M25" s="37">
        <f t="shared" si="1"/>
        <v>2068000</v>
      </c>
      <c r="N25" s="37">
        <f>Parameters!$D$22*(L25-M25)</f>
        <v>205760</v>
      </c>
      <c r="O25" s="38">
        <f t="shared" si="2"/>
        <v>823040</v>
      </c>
    </row>
    <row r="26" spans="1:15" x14ac:dyDescent="0.3">
      <c r="A26" s="41">
        <v>41244</v>
      </c>
      <c r="B26" s="36">
        <f t="shared" si="3"/>
        <v>2</v>
      </c>
      <c r="C26" s="36">
        <v>24</v>
      </c>
      <c r="D26" s="36">
        <f>Data!B26</f>
        <v>12680</v>
      </c>
      <c r="E26" s="36">
        <f>Parameters!$D$8*'Base Scenario'!D26</f>
        <v>12680</v>
      </c>
      <c r="F26" s="36">
        <f>D26*Parameters!$D$9</f>
        <v>12680</v>
      </c>
      <c r="G26" s="36" t="str">
        <f t="shared" si="0"/>
        <v>Winter</v>
      </c>
      <c r="H26" s="37" cm="1">
        <f t="array" ref="H26">SUMPRODUCT(D26:F26,TRANSPOSE(Parameters!$D$4:$D$6))</f>
        <v>1902000</v>
      </c>
      <c r="I26" s="37">
        <f t="shared" si="4"/>
        <v>100000</v>
      </c>
      <c r="J26" s="37">
        <f t="shared" si="5"/>
        <v>60000</v>
      </c>
      <c r="K26" s="37">
        <f>IF(G26="Winter",Parameters!$E$18,Parameters!$D$18)</f>
        <v>12000</v>
      </c>
      <c r="L26" s="37">
        <f>D26*IF(G26="Winter",Parameters!$E$11,Parameters!$D$11)+E26*Parameters!$D$12+F26*Parameters!$D$13</f>
        <v>3106600</v>
      </c>
      <c r="M26" s="37">
        <f t="shared" si="1"/>
        <v>2074000</v>
      </c>
      <c r="N26" s="37">
        <f>Parameters!$D$22*(L26-M26)</f>
        <v>206520</v>
      </c>
      <c r="O26" s="38">
        <f t="shared" si="2"/>
        <v>826080</v>
      </c>
    </row>
    <row r="27" spans="1:15" x14ac:dyDescent="0.3">
      <c r="A27" s="41">
        <v>41275</v>
      </c>
      <c r="B27" s="36">
        <f t="shared" si="3"/>
        <v>3</v>
      </c>
      <c r="C27" s="36">
        <v>25</v>
      </c>
      <c r="D27" s="36">
        <f>Data!B27</f>
        <v>10240</v>
      </c>
      <c r="E27" s="36">
        <f>Parameters!$D$8*'Base Scenario'!D27</f>
        <v>10240</v>
      </c>
      <c r="F27" s="36">
        <f>D27*Parameters!$D$9</f>
        <v>10240</v>
      </c>
      <c r="G27" s="36" t="str">
        <f t="shared" si="0"/>
        <v>Winter</v>
      </c>
      <c r="H27" s="37" cm="1">
        <f t="array" ref="H27">SUMPRODUCT(D27:F27,TRANSPOSE(Parameters!$D$4:$D$6))</f>
        <v>1536000</v>
      </c>
      <c r="I27" s="37">
        <f t="shared" si="4"/>
        <v>100000</v>
      </c>
      <c r="J27" s="37">
        <f t="shared" si="5"/>
        <v>60000</v>
      </c>
      <c r="K27" s="37">
        <f>IF(G27="Winter",Parameters!$E$18,Parameters!$D$18)</f>
        <v>12000</v>
      </c>
      <c r="L27" s="37">
        <f>D27*IF(G27="Winter",Parameters!$E$11,Parameters!$D$11)+E27*Parameters!$D$12+F27*Parameters!$D$13</f>
        <v>2508800</v>
      </c>
      <c r="M27" s="37">
        <f t="shared" si="1"/>
        <v>1708000</v>
      </c>
      <c r="N27" s="37">
        <f>Parameters!$D$22*(L27-M27)</f>
        <v>160160</v>
      </c>
      <c r="O27" s="38">
        <f t="shared" si="2"/>
        <v>640640</v>
      </c>
    </row>
    <row r="28" spans="1:15" x14ac:dyDescent="0.3">
      <c r="A28" s="41">
        <v>41306</v>
      </c>
      <c r="B28" s="36">
        <f t="shared" si="3"/>
        <v>3</v>
      </c>
      <c r="C28" s="36">
        <v>26</v>
      </c>
      <c r="D28" s="36">
        <f>Data!B28</f>
        <v>10280</v>
      </c>
      <c r="E28" s="36">
        <f>Parameters!$D$8*'Base Scenario'!D28</f>
        <v>10280</v>
      </c>
      <c r="F28" s="36">
        <f>D28*Parameters!$D$9</f>
        <v>10280</v>
      </c>
      <c r="G28" s="36" t="str">
        <f t="shared" si="0"/>
        <v>Winter</v>
      </c>
      <c r="H28" s="37" cm="1">
        <f t="array" ref="H28">SUMPRODUCT(D28:F28,TRANSPOSE(Parameters!$D$4:$D$6))</f>
        <v>1542000</v>
      </c>
      <c r="I28" s="37">
        <f t="shared" si="4"/>
        <v>100000</v>
      </c>
      <c r="J28" s="37">
        <f t="shared" si="5"/>
        <v>60000</v>
      </c>
      <c r="K28" s="37">
        <f>IF(G28="Winter",Parameters!$E$18,Parameters!$D$18)</f>
        <v>12000</v>
      </c>
      <c r="L28" s="37">
        <f>D28*IF(G28="Winter",Parameters!$E$11,Parameters!$D$11)+E28*Parameters!$D$12+F28*Parameters!$D$13</f>
        <v>2518600</v>
      </c>
      <c r="M28" s="37">
        <f t="shared" si="1"/>
        <v>1714000</v>
      </c>
      <c r="N28" s="37">
        <f>Parameters!$D$22*(L28-M28)</f>
        <v>160920</v>
      </c>
      <c r="O28" s="38">
        <f t="shared" si="2"/>
        <v>643680</v>
      </c>
    </row>
    <row r="29" spans="1:15" x14ac:dyDescent="0.3">
      <c r="A29" s="41">
        <v>41334</v>
      </c>
      <c r="B29" s="36">
        <f t="shared" si="3"/>
        <v>3</v>
      </c>
      <c r="C29" s="36">
        <v>27</v>
      </c>
      <c r="D29" s="36">
        <f>Data!B29</f>
        <v>10500</v>
      </c>
      <c r="E29" s="36">
        <f>Parameters!$D$8*'Base Scenario'!D29</f>
        <v>10500</v>
      </c>
      <c r="F29" s="36">
        <f>D29*Parameters!$D$9</f>
        <v>10500</v>
      </c>
      <c r="G29" s="36" t="str">
        <f t="shared" si="0"/>
        <v>Summer</v>
      </c>
      <c r="H29" s="37" cm="1">
        <f t="array" ref="H29">SUMPRODUCT(D29:F29,TRANSPOSE(Parameters!$D$4:$D$6))</f>
        <v>1575000</v>
      </c>
      <c r="I29" s="37">
        <f t="shared" si="4"/>
        <v>100000</v>
      </c>
      <c r="J29" s="37">
        <f t="shared" si="5"/>
        <v>60000</v>
      </c>
      <c r="K29" s="37">
        <f>IF(G29="Winter",Parameters!$E$18,Parameters!$D$18)</f>
        <v>20000</v>
      </c>
      <c r="L29" s="37">
        <f>D29*IF(G29="Winter",Parameters!$E$11,Parameters!$D$11)+E29*Parameters!$D$12+F29*Parameters!$D$13</f>
        <v>2835000</v>
      </c>
      <c r="M29" s="37">
        <f t="shared" si="1"/>
        <v>1755000</v>
      </c>
      <c r="N29" s="37">
        <f>Parameters!$D$22*(L29-M29)</f>
        <v>216000</v>
      </c>
      <c r="O29" s="38">
        <f t="shared" si="2"/>
        <v>864000</v>
      </c>
    </row>
    <row r="30" spans="1:15" x14ac:dyDescent="0.3">
      <c r="A30" s="43">
        <v>41365</v>
      </c>
      <c r="B30" s="36">
        <f t="shared" si="3"/>
        <v>3</v>
      </c>
      <c r="C30" s="36">
        <v>28</v>
      </c>
      <c r="D30" s="36">
        <f>Data!B30</f>
        <v>12800</v>
      </c>
      <c r="E30" s="36">
        <f>Parameters!$D$8*'Base Scenario'!D30</f>
        <v>12800</v>
      </c>
      <c r="F30" s="36">
        <f>D30*Parameters!$D$9</f>
        <v>12800</v>
      </c>
      <c r="G30" s="36" t="str">
        <f t="shared" si="0"/>
        <v>Summer</v>
      </c>
      <c r="H30" s="37" cm="1">
        <f t="array" ref="H30">SUMPRODUCT(D30:F30,TRANSPOSE(Parameters!$D$4:$D$6))</f>
        <v>1920000</v>
      </c>
      <c r="I30" s="37">
        <f t="shared" si="4"/>
        <v>100000</v>
      </c>
      <c r="J30" s="37">
        <f t="shared" si="5"/>
        <v>60000</v>
      </c>
      <c r="K30" s="37">
        <f>IF(G30="Winter",Parameters!$E$18,Parameters!$D$18)</f>
        <v>20000</v>
      </c>
      <c r="L30" s="37">
        <f>D30*IF(G30="Winter",Parameters!$E$11,Parameters!$D$11)+E30*Parameters!$D$12+F30*Parameters!$D$13</f>
        <v>3456000</v>
      </c>
      <c r="M30" s="37">
        <f t="shared" si="1"/>
        <v>2100000</v>
      </c>
      <c r="N30" s="37">
        <f>Parameters!$D$22*(L30-M30)</f>
        <v>271200</v>
      </c>
      <c r="O30" s="38">
        <f t="shared" si="2"/>
        <v>1084800</v>
      </c>
    </row>
    <row r="31" spans="1:15" x14ac:dyDescent="0.3">
      <c r="A31" s="41">
        <v>41395</v>
      </c>
      <c r="B31" s="36">
        <f t="shared" si="3"/>
        <v>3</v>
      </c>
      <c r="C31" s="36">
        <v>29</v>
      </c>
      <c r="D31" s="36">
        <f>Data!B31</f>
        <v>12840</v>
      </c>
      <c r="E31" s="36">
        <f>Parameters!$D$8*'Base Scenario'!D31</f>
        <v>12840</v>
      </c>
      <c r="F31" s="36">
        <f>D31*Parameters!$D$9</f>
        <v>12840</v>
      </c>
      <c r="G31" s="36" t="str">
        <f t="shared" si="0"/>
        <v>Summer</v>
      </c>
      <c r="H31" s="37" cm="1">
        <f t="array" ref="H31">SUMPRODUCT(D31:F31,TRANSPOSE(Parameters!$D$4:$D$6))</f>
        <v>1926000</v>
      </c>
      <c r="I31" s="37">
        <f t="shared" si="4"/>
        <v>100000</v>
      </c>
      <c r="J31" s="37">
        <f t="shared" si="5"/>
        <v>60000</v>
      </c>
      <c r="K31" s="37">
        <f>IF(G31="Winter",Parameters!$E$18,Parameters!$D$18)</f>
        <v>20000</v>
      </c>
      <c r="L31" s="37">
        <f>D31*IF(G31="Winter",Parameters!$E$11,Parameters!$D$11)+E31*Parameters!$D$12+F31*Parameters!$D$13</f>
        <v>3466800</v>
      </c>
      <c r="M31" s="37">
        <f t="shared" si="1"/>
        <v>2106000</v>
      </c>
      <c r="N31" s="37">
        <f>Parameters!$D$22*(L31-M31)</f>
        <v>272160</v>
      </c>
      <c r="O31" s="38">
        <f t="shared" si="2"/>
        <v>1088640</v>
      </c>
    </row>
    <row r="32" spans="1:15" x14ac:dyDescent="0.3">
      <c r="A32" s="41">
        <v>41426</v>
      </c>
      <c r="B32" s="36">
        <f t="shared" si="3"/>
        <v>3</v>
      </c>
      <c r="C32" s="36">
        <v>30</v>
      </c>
      <c r="D32" s="36">
        <f>Data!B32</f>
        <v>12880</v>
      </c>
      <c r="E32" s="36">
        <f>Parameters!$D$8*'Base Scenario'!D32</f>
        <v>12880</v>
      </c>
      <c r="F32" s="36">
        <f>D32*Parameters!$D$9</f>
        <v>12880</v>
      </c>
      <c r="G32" s="36" t="str">
        <f t="shared" si="0"/>
        <v>Summer</v>
      </c>
      <c r="H32" s="37" cm="1">
        <f t="array" ref="H32">SUMPRODUCT(D32:F32,TRANSPOSE(Parameters!$D$4:$D$6))</f>
        <v>1932000</v>
      </c>
      <c r="I32" s="37">
        <f t="shared" si="4"/>
        <v>100000</v>
      </c>
      <c r="J32" s="37">
        <f t="shared" si="5"/>
        <v>60000</v>
      </c>
      <c r="K32" s="37">
        <f>IF(G32="Winter",Parameters!$E$18,Parameters!$D$18)</f>
        <v>20000</v>
      </c>
      <c r="L32" s="37">
        <f>D32*IF(G32="Winter",Parameters!$E$11,Parameters!$D$11)+E32*Parameters!$D$12+F32*Parameters!$D$13</f>
        <v>3477600</v>
      </c>
      <c r="M32" s="37">
        <f t="shared" si="1"/>
        <v>2112000</v>
      </c>
      <c r="N32" s="37">
        <f>Parameters!$D$22*(L32-M32)</f>
        <v>273120</v>
      </c>
      <c r="O32" s="38">
        <f t="shared" si="2"/>
        <v>1092480</v>
      </c>
    </row>
    <row r="33" spans="1:15" x14ac:dyDescent="0.3">
      <c r="A33" s="41">
        <v>41456</v>
      </c>
      <c r="B33" s="36">
        <f t="shared" si="3"/>
        <v>3</v>
      </c>
      <c r="C33" s="36">
        <v>31</v>
      </c>
      <c r="D33" s="36">
        <f>Data!B33</f>
        <v>12930</v>
      </c>
      <c r="E33" s="36">
        <f>Parameters!$D$8*'Base Scenario'!D33</f>
        <v>12930</v>
      </c>
      <c r="F33" s="36">
        <f>D33*Parameters!$D$9</f>
        <v>12930</v>
      </c>
      <c r="G33" s="36" t="str">
        <f t="shared" si="0"/>
        <v>Summer</v>
      </c>
      <c r="H33" s="37" cm="1">
        <f t="array" ref="H33">SUMPRODUCT(D33:F33,TRANSPOSE(Parameters!$D$4:$D$6))</f>
        <v>1939500</v>
      </c>
      <c r="I33" s="37">
        <f t="shared" si="4"/>
        <v>100000</v>
      </c>
      <c r="J33" s="37">
        <f t="shared" si="5"/>
        <v>60000</v>
      </c>
      <c r="K33" s="37">
        <f>IF(G33="Winter",Parameters!$E$18,Parameters!$D$18)</f>
        <v>20000</v>
      </c>
      <c r="L33" s="37">
        <f>D33*IF(G33="Winter",Parameters!$E$11,Parameters!$D$11)+E33*Parameters!$D$12+F33*Parameters!$D$13</f>
        <v>3491100</v>
      </c>
      <c r="M33" s="37">
        <f t="shared" si="1"/>
        <v>2119500</v>
      </c>
      <c r="N33" s="37">
        <f>Parameters!$D$22*(L33-M33)</f>
        <v>274320</v>
      </c>
      <c r="O33" s="38">
        <f t="shared" si="2"/>
        <v>1097280</v>
      </c>
    </row>
    <row r="34" spans="1:15" x14ac:dyDescent="0.3">
      <c r="A34" s="41">
        <v>41487</v>
      </c>
      <c r="B34" s="36">
        <f t="shared" si="3"/>
        <v>3</v>
      </c>
      <c r="C34" s="36">
        <v>32</v>
      </c>
      <c r="D34" s="36">
        <f>Data!B34</f>
        <v>13500</v>
      </c>
      <c r="E34" s="36">
        <f>Parameters!$D$8*'Base Scenario'!D34</f>
        <v>13500</v>
      </c>
      <c r="F34" s="36">
        <f>D34*Parameters!$D$9</f>
        <v>13500</v>
      </c>
      <c r="G34" s="36" t="str">
        <f t="shared" si="0"/>
        <v>Summer</v>
      </c>
      <c r="H34" s="37" cm="1">
        <f t="array" ref="H34">SUMPRODUCT(D34:F34,TRANSPOSE(Parameters!$D$4:$D$6))</f>
        <v>2025000</v>
      </c>
      <c r="I34" s="37">
        <f t="shared" si="4"/>
        <v>100000</v>
      </c>
      <c r="J34" s="37">
        <f t="shared" si="5"/>
        <v>60000</v>
      </c>
      <c r="K34" s="37">
        <f>IF(G34="Winter",Parameters!$E$18,Parameters!$D$18)</f>
        <v>20000</v>
      </c>
      <c r="L34" s="37">
        <f>D34*IF(G34="Winter",Parameters!$E$11,Parameters!$D$11)+E34*Parameters!$D$12+F34*Parameters!$D$13</f>
        <v>3645000</v>
      </c>
      <c r="M34" s="37">
        <f t="shared" si="1"/>
        <v>2205000</v>
      </c>
      <c r="N34" s="37">
        <f>Parameters!$D$22*(L34-M34)</f>
        <v>288000</v>
      </c>
      <c r="O34" s="38">
        <f t="shared" si="2"/>
        <v>1152000</v>
      </c>
    </row>
    <row r="35" spans="1:15" x14ac:dyDescent="0.3">
      <c r="A35" s="41">
        <v>41518</v>
      </c>
      <c r="B35" s="36">
        <f t="shared" si="3"/>
        <v>3</v>
      </c>
      <c r="C35" s="36">
        <v>33</v>
      </c>
      <c r="D35" s="36">
        <f>Data!B35</f>
        <v>13030</v>
      </c>
      <c r="E35" s="36">
        <f>Parameters!$D$8*'Base Scenario'!D35</f>
        <v>13030</v>
      </c>
      <c r="F35" s="36">
        <f>D35*Parameters!$D$9</f>
        <v>13030</v>
      </c>
      <c r="G35" s="36" t="str">
        <f t="shared" ref="G35:G66" si="6">IF(OR(MOD(C35,12)=11, MOD(C35,12)=0,MOD(C35,12)=1,MOD(C35,12)=2),"Winter","Summer")</f>
        <v>Summer</v>
      </c>
      <c r="H35" s="37" cm="1">
        <f t="array" ref="H35">SUMPRODUCT(D35:F35,TRANSPOSE(Parameters!$D$4:$D$6))</f>
        <v>1954500</v>
      </c>
      <c r="I35" s="37">
        <f t="shared" si="4"/>
        <v>100000</v>
      </c>
      <c r="J35" s="37">
        <f t="shared" si="5"/>
        <v>60000</v>
      </c>
      <c r="K35" s="37">
        <f>IF(G35="Winter",Parameters!$E$18,Parameters!$D$18)</f>
        <v>20000</v>
      </c>
      <c r="L35" s="37">
        <f>D35*IF(G35="Winter",Parameters!$E$11,Parameters!$D$11)+E35*Parameters!$D$12+F35*Parameters!$D$13</f>
        <v>3518100</v>
      </c>
      <c r="M35" s="37">
        <f t="shared" si="1"/>
        <v>2134500</v>
      </c>
      <c r="N35" s="37">
        <f>Parameters!$D$22*(L35-M35)</f>
        <v>276720</v>
      </c>
      <c r="O35" s="38">
        <f t="shared" si="2"/>
        <v>1106880</v>
      </c>
    </row>
    <row r="36" spans="1:15" x14ac:dyDescent="0.3">
      <c r="A36" s="41">
        <v>41548</v>
      </c>
      <c r="B36" s="36">
        <f t="shared" ref="B36:B67" si="7">IF(MOD(C35,12)=0,B35+1,B35)</f>
        <v>3</v>
      </c>
      <c r="C36" s="36">
        <v>34</v>
      </c>
      <c r="D36" s="36">
        <f>Data!B36</f>
        <v>13080</v>
      </c>
      <c r="E36" s="36">
        <f>Parameters!$D$8*'Base Scenario'!D36</f>
        <v>13080</v>
      </c>
      <c r="F36" s="36">
        <f>D36*Parameters!$D$9</f>
        <v>13080</v>
      </c>
      <c r="G36" s="36" t="str">
        <f t="shared" si="6"/>
        <v>Summer</v>
      </c>
      <c r="H36" s="37" cm="1">
        <f t="array" ref="H36">SUMPRODUCT(D36:F36,TRANSPOSE(Parameters!$D$4:$D$6))</f>
        <v>1962000</v>
      </c>
      <c r="I36" s="37">
        <f t="shared" ref="I36:I67" si="8">I35</f>
        <v>100000</v>
      </c>
      <c r="J36" s="37">
        <f t="shared" ref="J36:J67" si="9">J35</f>
        <v>60000</v>
      </c>
      <c r="K36" s="37">
        <f>IF(G36="Winter",Parameters!$E$18,Parameters!$D$18)</f>
        <v>20000</v>
      </c>
      <c r="L36" s="37">
        <f>D36*IF(G36="Winter",Parameters!$E$11,Parameters!$D$11)+E36*Parameters!$D$12+F36*Parameters!$D$13</f>
        <v>3531600</v>
      </c>
      <c r="M36" s="37">
        <f t="shared" si="1"/>
        <v>2142000</v>
      </c>
      <c r="N36" s="37">
        <f>Parameters!$D$22*(L36-M36)</f>
        <v>277920</v>
      </c>
      <c r="O36" s="38">
        <f t="shared" si="2"/>
        <v>1111680</v>
      </c>
    </row>
    <row r="37" spans="1:15" x14ac:dyDescent="0.3">
      <c r="A37" s="41">
        <v>41579</v>
      </c>
      <c r="B37" s="36">
        <f t="shared" si="7"/>
        <v>3</v>
      </c>
      <c r="C37" s="36">
        <v>35</v>
      </c>
      <c r="D37" s="36">
        <f>Data!B37</f>
        <v>13130</v>
      </c>
      <c r="E37" s="36">
        <f>Parameters!$D$8*'Base Scenario'!D37</f>
        <v>13130</v>
      </c>
      <c r="F37" s="36">
        <f>D37*Parameters!$D$9</f>
        <v>13130</v>
      </c>
      <c r="G37" s="36" t="str">
        <f t="shared" si="6"/>
        <v>Winter</v>
      </c>
      <c r="H37" s="37" cm="1">
        <f t="array" ref="H37">SUMPRODUCT(D37:F37,TRANSPOSE(Parameters!$D$4:$D$6))</f>
        <v>1969500</v>
      </c>
      <c r="I37" s="37">
        <f t="shared" si="8"/>
        <v>100000</v>
      </c>
      <c r="J37" s="37">
        <f t="shared" si="9"/>
        <v>60000</v>
      </c>
      <c r="K37" s="37">
        <f>IF(G37="Winter",Parameters!$E$18,Parameters!$D$18)</f>
        <v>12000</v>
      </c>
      <c r="L37" s="37">
        <f>D37*IF(G37="Winter",Parameters!$E$11,Parameters!$D$11)+E37*Parameters!$D$12+F37*Parameters!$D$13</f>
        <v>3216850</v>
      </c>
      <c r="M37" s="37">
        <f t="shared" si="1"/>
        <v>2141500</v>
      </c>
      <c r="N37" s="37">
        <f>Parameters!$D$22*(L37-M37)</f>
        <v>215070</v>
      </c>
      <c r="O37" s="38">
        <f t="shared" si="2"/>
        <v>860280</v>
      </c>
    </row>
    <row r="38" spans="1:15" x14ac:dyDescent="0.3">
      <c r="A38" s="41">
        <v>41609</v>
      </c>
      <c r="B38" s="36">
        <f t="shared" si="7"/>
        <v>3</v>
      </c>
      <c r="C38" s="36">
        <v>36</v>
      </c>
      <c r="D38" s="36">
        <f>Data!B38</f>
        <v>13180</v>
      </c>
      <c r="E38" s="36">
        <f>Parameters!$D$8*'Base Scenario'!D38</f>
        <v>13180</v>
      </c>
      <c r="F38" s="36">
        <f>D38*Parameters!$D$9</f>
        <v>13180</v>
      </c>
      <c r="G38" s="36" t="str">
        <f t="shared" si="6"/>
        <v>Winter</v>
      </c>
      <c r="H38" s="37" cm="1">
        <f t="array" ref="H38">SUMPRODUCT(D38:F38,TRANSPOSE(Parameters!$D$4:$D$6))</f>
        <v>1977000</v>
      </c>
      <c r="I38" s="37">
        <f t="shared" si="8"/>
        <v>100000</v>
      </c>
      <c r="J38" s="37">
        <f t="shared" si="9"/>
        <v>60000</v>
      </c>
      <c r="K38" s="37">
        <f>IF(G38="Winter",Parameters!$E$18,Parameters!$D$18)</f>
        <v>12000</v>
      </c>
      <c r="L38" s="37">
        <f>D38*IF(G38="Winter",Parameters!$E$11,Parameters!$D$11)+E38*Parameters!$D$12+F38*Parameters!$D$13</f>
        <v>3229100</v>
      </c>
      <c r="M38" s="37">
        <f t="shared" si="1"/>
        <v>2149000</v>
      </c>
      <c r="N38" s="37">
        <f>Parameters!$D$22*(L38-M38)</f>
        <v>216020</v>
      </c>
      <c r="O38" s="38">
        <f t="shared" si="2"/>
        <v>864080</v>
      </c>
    </row>
    <row r="39" spans="1:15" x14ac:dyDescent="0.3">
      <c r="A39" s="41">
        <v>41640</v>
      </c>
      <c r="B39" s="36">
        <f t="shared" si="7"/>
        <v>4</v>
      </c>
      <c r="C39" s="36">
        <v>37</v>
      </c>
      <c r="D39" s="36">
        <f>Data!B39</f>
        <v>10670</v>
      </c>
      <c r="E39" s="36">
        <f>Parameters!$D$8*'Base Scenario'!D39</f>
        <v>10670</v>
      </c>
      <c r="F39" s="36">
        <f>D39*Parameters!$D$9</f>
        <v>10670</v>
      </c>
      <c r="G39" s="36" t="str">
        <f t="shared" si="6"/>
        <v>Winter</v>
      </c>
      <c r="H39" s="37" cm="1">
        <f t="array" ref="H39">SUMPRODUCT(D39:F39,TRANSPOSE(Parameters!$D$4:$D$6))</f>
        <v>1600500</v>
      </c>
      <c r="I39" s="37">
        <f t="shared" si="8"/>
        <v>100000</v>
      </c>
      <c r="J39" s="37">
        <f t="shared" si="9"/>
        <v>60000</v>
      </c>
      <c r="K39" s="37">
        <f>IF(G39="Winter",Parameters!$E$18,Parameters!$D$18)</f>
        <v>12000</v>
      </c>
      <c r="L39" s="37">
        <f>D39*IF(G39="Winter",Parameters!$E$11,Parameters!$D$11)+E39*Parameters!$D$12+F39*Parameters!$D$13</f>
        <v>2614150</v>
      </c>
      <c r="M39" s="37">
        <f t="shared" si="1"/>
        <v>1772500</v>
      </c>
      <c r="N39" s="37">
        <f>Parameters!$D$22*(L39-M39)</f>
        <v>168330</v>
      </c>
      <c r="O39" s="38">
        <f t="shared" si="2"/>
        <v>673320</v>
      </c>
    </row>
    <row r="40" spans="1:15" x14ac:dyDescent="0.3">
      <c r="A40" s="41">
        <v>41671</v>
      </c>
      <c r="B40" s="36">
        <f t="shared" si="7"/>
        <v>4</v>
      </c>
      <c r="C40" s="36">
        <v>38</v>
      </c>
      <c r="D40" s="36">
        <f>Data!B40</f>
        <v>10710</v>
      </c>
      <c r="E40" s="36">
        <f>Parameters!$D$8*'Base Scenario'!D40</f>
        <v>10710</v>
      </c>
      <c r="F40" s="36">
        <f>D40*Parameters!$D$9</f>
        <v>10710</v>
      </c>
      <c r="G40" s="36" t="str">
        <f t="shared" si="6"/>
        <v>Winter</v>
      </c>
      <c r="H40" s="37" cm="1">
        <f t="array" ref="H40">SUMPRODUCT(D40:F40,TRANSPOSE(Parameters!$D$4:$D$6))</f>
        <v>1606500</v>
      </c>
      <c r="I40" s="37">
        <f t="shared" si="8"/>
        <v>100000</v>
      </c>
      <c r="J40" s="37">
        <f t="shared" si="9"/>
        <v>60000</v>
      </c>
      <c r="K40" s="37">
        <f>IF(G40="Winter",Parameters!$E$18,Parameters!$D$18)</f>
        <v>12000</v>
      </c>
      <c r="L40" s="37">
        <f>D40*IF(G40="Winter",Parameters!$E$11,Parameters!$D$11)+E40*Parameters!$D$12+F40*Parameters!$D$13</f>
        <v>2623950</v>
      </c>
      <c r="M40" s="37">
        <f t="shared" si="1"/>
        <v>1778500</v>
      </c>
      <c r="N40" s="37">
        <f>Parameters!$D$22*(L40-M40)</f>
        <v>169090</v>
      </c>
      <c r="O40" s="38">
        <f t="shared" si="2"/>
        <v>676360</v>
      </c>
    </row>
    <row r="41" spans="1:15" x14ac:dyDescent="0.3">
      <c r="A41" s="41">
        <v>41699</v>
      </c>
      <c r="B41" s="36">
        <f t="shared" si="7"/>
        <v>4</v>
      </c>
      <c r="C41" s="36">
        <v>39</v>
      </c>
      <c r="D41" s="36">
        <f>Data!B41</f>
        <v>10750</v>
      </c>
      <c r="E41" s="36">
        <f>Parameters!$D$8*'Base Scenario'!D41</f>
        <v>10750</v>
      </c>
      <c r="F41" s="36">
        <f>D41*Parameters!$D$9</f>
        <v>10750</v>
      </c>
      <c r="G41" s="36" t="str">
        <f t="shared" si="6"/>
        <v>Summer</v>
      </c>
      <c r="H41" s="37" cm="1">
        <f t="array" ref="H41">SUMPRODUCT(D41:F41,TRANSPOSE(Parameters!$D$4:$D$6))</f>
        <v>1612500</v>
      </c>
      <c r="I41" s="37">
        <f t="shared" si="8"/>
        <v>100000</v>
      </c>
      <c r="J41" s="37">
        <f t="shared" si="9"/>
        <v>60000</v>
      </c>
      <c r="K41" s="37">
        <f>IF(G41="Winter",Parameters!$E$18,Parameters!$D$18)</f>
        <v>20000</v>
      </c>
      <c r="L41" s="37">
        <f>D41*IF(G41="Winter",Parameters!$E$11,Parameters!$D$11)+E41*Parameters!$D$12+F41*Parameters!$D$13</f>
        <v>2902500</v>
      </c>
      <c r="M41" s="37">
        <f t="shared" si="1"/>
        <v>1792500</v>
      </c>
      <c r="N41" s="37">
        <f>Parameters!$D$22*(L41-M41)</f>
        <v>222000</v>
      </c>
      <c r="O41" s="38">
        <f t="shared" si="2"/>
        <v>888000</v>
      </c>
    </row>
    <row r="42" spans="1:15" x14ac:dyDescent="0.3">
      <c r="A42" s="41">
        <v>41730</v>
      </c>
      <c r="B42" s="36">
        <f t="shared" si="7"/>
        <v>4</v>
      </c>
      <c r="C42" s="36">
        <v>40</v>
      </c>
      <c r="D42" s="36">
        <f>Data!B42</f>
        <v>13340</v>
      </c>
      <c r="E42" s="36">
        <f>Parameters!$D$8*'Base Scenario'!D42</f>
        <v>13340</v>
      </c>
      <c r="F42" s="36">
        <f>D42*Parameters!$D$9</f>
        <v>13340</v>
      </c>
      <c r="G42" s="36" t="str">
        <f t="shared" si="6"/>
        <v>Summer</v>
      </c>
      <c r="H42" s="37" cm="1">
        <f t="array" ref="H42">SUMPRODUCT(D42:F42,TRANSPOSE(Parameters!$D$4:$D$6))</f>
        <v>2001000</v>
      </c>
      <c r="I42" s="37">
        <f t="shared" si="8"/>
        <v>100000</v>
      </c>
      <c r="J42" s="37">
        <f t="shared" si="9"/>
        <v>60000</v>
      </c>
      <c r="K42" s="37">
        <f>IF(G42="Winter",Parameters!$E$18,Parameters!$D$18)</f>
        <v>20000</v>
      </c>
      <c r="L42" s="37">
        <f>D42*IF(G42="Winter",Parameters!$E$11,Parameters!$D$11)+E42*Parameters!$D$12+F42*Parameters!$D$13</f>
        <v>3601800</v>
      </c>
      <c r="M42" s="37">
        <f t="shared" si="1"/>
        <v>2181000</v>
      </c>
      <c r="N42" s="37">
        <f>Parameters!$D$22*(L42-M42)</f>
        <v>284160</v>
      </c>
      <c r="O42" s="38">
        <f t="shared" si="2"/>
        <v>1136640</v>
      </c>
    </row>
    <row r="43" spans="1:15" x14ac:dyDescent="0.3">
      <c r="A43" s="41">
        <v>41760</v>
      </c>
      <c r="B43" s="36">
        <f t="shared" si="7"/>
        <v>4</v>
      </c>
      <c r="C43" s="36">
        <v>41</v>
      </c>
      <c r="D43" s="36">
        <f>Data!B43</f>
        <v>13390</v>
      </c>
      <c r="E43" s="36">
        <f>Parameters!$D$8*'Base Scenario'!D43</f>
        <v>13390</v>
      </c>
      <c r="F43" s="36">
        <f>D43*Parameters!$D$9</f>
        <v>13390</v>
      </c>
      <c r="G43" s="36" t="str">
        <f t="shared" si="6"/>
        <v>Summer</v>
      </c>
      <c r="H43" s="37" cm="1">
        <f t="array" ref="H43">SUMPRODUCT(D43:F43,TRANSPOSE(Parameters!$D$4:$D$6))</f>
        <v>2008500</v>
      </c>
      <c r="I43" s="37">
        <f t="shared" si="8"/>
        <v>100000</v>
      </c>
      <c r="J43" s="37">
        <f t="shared" si="9"/>
        <v>60000</v>
      </c>
      <c r="K43" s="37">
        <f>IF(G43="Winter",Parameters!$E$18,Parameters!$D$18)</f>
        <v>20000</v>
      </c>
      <c r="L43" s="37">
        <f>D43*IF(G43="Winter",Parameters!$E$11,Parameters!$D$11)+E43*Parameters!$D$12+F43*Parameters!$D$13</f>
        <v>3615300</v>
      </c>
      <c r="M43" s="37">
        <f t="shared" si="1"/>
        <v>2188500</v>
      </c>
      <c r="N43" s="37">
        <f>Parameters!$D$22*(L43-M43)</f>
        <v>285360</v>
      </c>
      <c r="O43" s="38">
        <f t="shared" si="2"/>
        <v>1141440</v>
      </c>
    </row>
    <row r="44" spans="1:15" x14ac:dyDescent="0.3">
      <c r="A44" s="41">
        <v>41791</v>
      </c>
      <c r="B44" s="36">
        <f t="shared" si="7"/>
        <v>4</v>
      </c>
      <c r="C44" s="36">
        <v>42</v>
      </c>
      <c r="D44" s="36">
        <f>Data!B44</f>
        <v>13440</v>
      </c>
      <c r="E44" s="36">
        <f>Parameters!$D$8*'Base Scenario'!D44</f>
        <v>13440</v>
      </c>
      <c r="F44" s="36">
        <f>D44*Parameters!$D$9</f>
        <v>13440</v>
      </c>
      <c r="G44" s="36" t="str">
        <f t="shared" si="6"/>
        <v>Summer</v>
      </c>
      <c r="H44" s="37" cm="1">
        <f t="array" ref="H44">SUMPRODUCT(D44:F44,TRANSPOSE(Parameters!$D$4:$D$6))</f>
        <v>2016000</v>
      </c>
      <c r="I44" s="37">
        <f t="shared" si="8"/>
        <v>100000</v>
      </c>
      <c r="J44" s="37">
        <f t="shared" si="9"/>
        <v>60000</v>
      </c>
      <c r="K44" s="37">
        <f>IF(G44="Winter",Parameters!$E$18,Parameters!$D$18)</f>
        <v>20000</v>
      </c>
      <c r="L44" s="37">
        <f>D44*IF(G44="Winter",Parameters!$E$11,Parameters!$D$11)+E44*Parameters!$D$12+F44*Parameters!$D$13</f>
        <v>3628800</v>
      </c>
      <c r="M44" s="37">
        <f t="shared" si="1"/>
        <v>2196000</v>
      </c>
      <c r="N44" s="37">
        <f>Parameters!$D$22*(L44-M44)</f>
        <v>286560</v>
      </c>
      <c r="O44" s="38">
        <f t="shared" si="2"/>
        <v>1146240</v>
      </c>
    </row>
    <row r="45" spans="1:15" x14ac:dyDescent="0.3">
      <c r="A45" s="41">
        <v>41821</v>
      </c>
      <c r="B45" s="36">
        <f t="shared" si="7"/>
        <v>4</v>
      </c>
      <c r="C45" s="36">
        <v>43</v>
      </c>
      <c r="D45" s="36">
        <f>Data!B45</f>
        <v>13490</v>
      </c>
      <c r="E45" s="36">
        <f>Parameters!$D$8*'Base Scenario'!D45</f>
        <v>13490</v>
      </c>
      <c r="F45" s="36">
        <f>D45*Parameters!$D$9</f>
        <v>13490</v>
      </c>
      <c r="G45" s="36" t="str">
        <f t="shared" si="6"/>
        <v>Summer</v>
      </c>
      <c r="H45" s="37" cm="1">
        <f t="array" ref="H45">SUMPRODUCT(D45:F45,TRANSPOSE(Parameters!$D$4:$D$6))</f>
        <v>2023500</v>
      </c>
      <c r="I45" s="37">
        <f t="shared" si="8"/>
        <v>100000</v>
      </c>
      <c r="J45" s="37">
        <f t="shared" si="9"/>
        <v>60000</v>
      </c>
      <c r="K45" s="37">
        <f>IF(G45="Winter",Parameters!$E$18,Parameters!$D$18)</f>
        <v>20000</v>
      </c>
      <c r="L45" s="37">
        <f>D45*IF(G45="Winter",Parameters!$E$11,Parameters!$D$11)+E45*Parameters!$D$12+F45*Parameters!$D$13</f>
        <v>3642300</v>
      </c>
      <c r="M45" s="37">
        <f t="shared" si="1"/>
        <v>2203500</v>
      </c>
      <c r="N45" s="37">
        <f>Parameters!$D$22*(L45-M45)</f>
        <v>287760</v>
      </c>
      <c r="O45" s="38">
        <f t="shared" si="2"/>
        <v>1151040</v>
      </c>
    </row>
    <row r="46" spans="1:15" x14ac:dyDescent="0.3">
      <c r="A46" s="41">
        <v>41852</v>
      </c>
      <c r="B46" s="36">
        <f t="shared" si="7"/>
        <v>4</v>
      </c>
      <c r="C46" s="36">
        <v>44</v>
      </c>
      <c r="D46" s="36">
        <f>Data!B46</f>
        <v>13540</v>
      </c>
      <c r="E46" s="36">
        <f>Parameters!$D$8*'Base Scenario'!D46</f>
        <v>13540</v>
      </c>
      <c r="F46" s="36">
        <f>D46*Parameters!$D$9</f>
        <v>13540</v>
      </c>
      <c r="G46" s="36" t="str">
        <f t="shared" si="6"/>
        <v>Summer</v>
      </c>
      <c r="H46" s="37" cm="1">
        <f t="array" ref="H46">SUMPRODUCT(D46:F46,TRANSPOSE(Parameters!$D$4:$D$6))</f>
        <v>2031000</v>
      </c>
      <c r="I46" s="37">
        <f t="shared" si="8"/>
        <v>100000</v>
      </c>
      <c r="J46" s="37">
        <f t="shared" si="9"/>
        <v>60000</v>
      </c>
      <c r="K46" s="37">
        <f>IF(G46="Winter",Parameters!$E$18,Parameters!$D$18)</f>
        <v>20000</v>
      </c>
      <c r="L46" s="37">
        <f>D46*IF(G46="Winter",Parameters!$E$11,Parameters!$D$11)+E46*Parameters!$D$12+F46*Parameters!$D$13</f>
        <v>3655800</v>
      </c>
      <c r="M46" s="37">
        <f t="shared" si="1"/>
        <v>2211000</v>
      </c>
      <c r="N46" s="37">
        <f>Parameters!$D$22*(L46-M46)</f>
        <v>288960</v>
      </c>
      <c r="O46" s="38">
        <f t="shared" si="2"/>
        <v>1155840</v>
      </c>
    </row>
    <row r="47" spans="1:15" x14ac:dyDescent="0.3">
      <c r="A47" s="41">
        <v>41883</v>
      </c>
      <c r="B47" s="36">
        <f t="shared" si="7"/>
        <v>4</v>
      </c>
      <c r="C47" s="36">
        <v>45</v>
      </c>
      <c r="D47" s="36">
        <f>Data!B47</f>
        <v>13590</v>
      </c>
      <c r="E47" s="36">
        <f>Parameters!$D$8*'Base Scenario'!D47</f>
        <v>13590</v>
      </c>
      <c r="F47" s="36">
        <f>D47*Parameters!$D$9</f>
        <v>13590</v>
      </c>
      <c r="G47" s="36" t="str">
        <f t="shared" si="6"/>
        <v>Summer</v>
      </c>
      <c r="H47" s="37" cm="1">
        <f t="array" ref="H47">SUMPRODUCT(D47:F47,TRANSPOSE(Parameters!$D$4:$D$6))</f>
        <v>2038500</v>
      </c>
      <c r="I47" s="37">
        <f t="shared" si="8"/>
        <v>100000</v>
      </c>
      <c r="J47" s="37">
        <f t="shared" si="9"/>
        <v>60000</v>
      </c>
      <c r="K47" s="37">
        <f>IF(G47="Winter",Parameters!$E$18,Parameters!$D$18)</f>
        <v>20000</v>
      </c>
      <c r="L47" s="37">
        <f>D47*IF(G47="Winter",Parameters!$E$11,Parameters!$D$11)+E47*Parameters!$D$12+F47*Parameters!$D$13</f>
        <v>3669300</v>
      </c>
      <c r="M47" s="37">
        <f t="shared" si="1"/>
        <v>2218500</v>
      </c>
      <c r="N47" s="37">
        <f>Parameters!$D$22*(L47-M47)</f>
        <v>290160</v>
      </c>
      <c r="O47" s="38">
        <f t="shared" si="2"/>
        <v>1160640</v>
      </c>
    </row>
    <row r="48" spans="1:15" x14ac:dyDescent="0.3">
      <c r="A48" s="41">
        <v>41913</v>
      </c>
      <c r="B48" s="36">
        <f t="shared" si="7"/>
        <v>4</v>
      </c>
      <c r="C48" s="36">
        <v>46</v>
      </c>
      <c r="D48" s="36">
        <f>Data!B48</f>
        <v>13640</v>
      </c>
      <c r="E48" s="36">
        <f>Parameters!$D$8*'Base Scenario'!D48</f>
        <v>13640</v>
      </c>
      <c r="F48" s="36">
        <f>D48*Parameters!$D$9</f>
        <v>13640</v>
      </c>
      <c r="G48" s="36" t="str">
        <f t="shared" si="6"/>
        <v>Summer</v>
      </c>
      <c r="H48" s="37" cm="1">
        <f t="array" ref="H48">SUMPRODUCT(D48:F48,TRANSPOSE(Parameters!$D$4:$D$6))</f>
        <v>2046000</v>
      </c>
      <c r="I48" s="37">
        <f t="shared" si="8"/>
        <v>100000</v>
      </c>
      <c r="J48" s="37">
        <f t="shared" si="9"/>
        <v>60000</v>
      </c>
      <c r="K48" s="37">
        <f>IF(G48="Winter",Parameters!$E$18,Parameters!$D$18)</f>
        <v>20000</v>
      </c>
      <c r="L48" s="37">
        <f>D48*IF(G48="Winter",Parameters!$E$11,Parameters!$D$11)+E48*Parameters!$D$12+F48*Parameters!$D$13</f>
        <v>3682800</v>
      </c>
      <c r="M48" s="37">
        <f t="shared" si="1"/>
        <v>2226000</v>
      </c>
      <c r="N48" s="37">
        <f>Parameters!$D$22*(L48-M48)</f>
        <v>291360</v>
      </c>
      <c r="O48" s="38">
        <f t="shared" si="2"/>
        <v>1165440</v>
      </c>
    </row>
    <row r="49" spans="1:15" x14ac:dyDescent="0.3">
      <c r="A49" s="41">
        <v>41944</v>
      </c>
      <c r="B49" s="36">
        <f t="shared" si="7"/>
        <v>4</v>
      </c>
      <c r="C49" s="36">
        <v>47</v>
      </c>
      <c r="D49" s="36">
        <f>Data!B49</f>
        <v>13690</v>
      </c>
      <c r="E49" s="36">
        <f>Parameters!$D$8*'Base Scenario'!D49</f>
        <v>13690</v>
      </c>
      <c r="F49" s="36">
        <f>D49*Parameters!$D$9</f>
        <v>13690</v>
      </c>
      <c r="G49" s="36" t="str">
        <f t="shared" si="6"/>
        <v>Winter</v>
      </c>
      <c r="H49" s="37" cm="1">
        <f t="array" ref="H49">SUMPRODUCT(D49:F49,TRANSPOSE(Parameters!$D$4:$D$6))</f>
        <v>2053500</v>
      </c>
      <c r="I49" s="37">
        <f t="shared" si="8"/>
        <v>100000</v>
      </c>
      <c r="J49" s="37">
        <f t="shared" si="9"/>
        <v>60000</v>
      </c>
      <c r="K49" s="37">
        <f>IF(G49="Winter",Parameters!$E$18,Parameters!$D$18)</f>
        <v>12000</v>
      </c>
      <c r="L49" s="37">
        <f>D49*IF(G49="Winter",Parameters!$E$11,Parameters!$D$11)+E49*Parameters!$D$12+F49*Parameters!$D$13</f>
        <v>3354050</v>
      </c>
      <c r="M49" s="37">
        <f t="shared" si="1"/>
        <v>2225500</v>
      </c>
      <c r="N49" s="37">
        <f>Parameters!$D$22*(L49-M49)</f>
        <v>225710</v>
      </c>
      <c r="O49" s="38">
        <f t="shared" si="2"/>
        <v>902840</v>
      </c>
    </row>
    <row r="50" spans="1:15" x14ac:dyDescent="0.3">
      <c r="A50" s="41">
        <v>41974</v>
      </c>
      <c r="B50" s="36">
        <f t="shared" si="7"/>
        <v>4</v>
      </c>
      <c r="C50" s="36">
        <v>48</v>
      </c>
      <c r="D50" s="36">
        <f>Data!B50</f>
        <v>13740</v>
      </c>
      <c r="E50" s="36">
        <f>Parameters!$D$8*'Base Scenario'!D50</f>
        <v>13740</v>
      </c>
      <c r="F50" s="36">
        <f>D50*Parameters!$D$9</f>
        <v>13740</v>
      </c>
      <c r="G50" s="36" t="str">
        <f t="shared" si="6"/>
        <v>Winter</v>
      </c>
      <c r="H50" s="37" cm="1">
        <f t="array" ref="H50">SUMPRODUCT(D50:F50,TRANSPOSE(Parameters!$D$4:$D$6))</f>
        <v>2061000</v>
      </c>
      <c r="I50" s="37">
        <f t="shared" si="8"/>
        <v>100000</v>
      </c>
      <c r="J50" s="37">
        <f t="shared" si="9"/>
        <v>60000</v>
      </c>
      <c r="K50" s="37">
        <f>IF(G50="Winter",Parameters!$E$18,Parameters!$D$18)</f>
        <v>12000</v>
      </c>
      <c r="L50" s="37">
        <f>D50*IF(G50="Winter",Parameters!$E$11,Parameters!$D$11)+E50*Parameters!$D$12+F50*Parameters!$D$13</f>
        <v>3366300</v>
      </c>
      <c r="M50" s="37">
        <f t="shared" si="1"/>
        <v>2233000</v>
      </c>
      <c r="N50" s="37">
        <f>Parameters!$D$22*(L50-M50)</f>
        <v>226660</v>
      </c>
      <c r="O50" s="38">
        <f t="shared" si="2"/>
        <v>906640</v>
      </c>
    </row>
    <row r="51" spans="1:15" x14ac:dyDescent="0.3">
      <c r="A51" s="41">
        <v>42005</v>
      </c>
      <c r="B51" s="36">
        <f t="shared" si="7"/>
        <v>5</v>
      </c>
      <c r="C51" s="36">
        <v>49</v>
      </c>
      <c r="D51" s="36">
        <f>Data!B51</f>
        <v>11180</v>
      </c>
      <c r="E51" s="36">
        <f>Parameters!$D$8*'Base Scenario'!D51</f>
        <v>11180</v>
      </c>
      <c r="F51" s="36">
        <f>D51*Parameters!$D$9</f>
        <v>11180</v>
      </c>
      <c r="G51" s="36" t="str">
        <f t="shared" si="6"/>
        <v>Winter</v>
      </c>
      <c r="H51" s="37" cm="1">
        <f t="array" ref="H51">SUMPRODUCT(D51:F51,TRANSPOSE(Parameters!$D$4:$D$6))</f>
        <v>1677000</v>
      </c>
      <c r="I51" s="37">
        <f t="shared" si="8"/>
        <v>100000</v>
      </c>
      <c r="J51" s="37">
        <f t="shared" si="9"/>
        <v>60000</v>
      </c>
      <c r="K51" s="37">
        <f>IF(G51="Winter",Parameters!$E$18,Parameters!$D$18)</f>
        <v>12000</v>
      </c>
      <c r="L51" s="37">
        <f>D51*IF(G51="Winter",Parameters!$E$11,Parameters!$D$11)+E51*Parameters!$D$12+F51*Parameters!$D$13</f>
        <v>2739100</v>
      </c>
      <c r="M51" s="37">
        <f t="shared" si="1"/>
        <v>1849000</v>
      </c>
      <c r="N51" s="37">
        <f>Parameters!$D$22*(L51-M51)</f>
        <v>178020</v>
      </c>
      <c r="O51" s="38">
        <f t="shared" si="2"/>
        <v>712080</v>
      </c>
    </row>
    <row r="52" spans="1:15" x14ac:dyDescent="0.3">
      <c r="A52" s="41">
        <v>42036</v>
      </c>
      <c r="B52" s="36">
        <f t="shared" si="7"/>
        <v>5</v>
      </c>
      <c r="C52" s="36">
        <v>50</v>
      </c>
      <c r="D52" s="36">
        <f>Data!B52</f>
        <v>11230</v>
      </c>
      <c r="E52" s="36">
        <f>Parameters!$D$8*'Base Scenario'!D52</f>
        <v>11230</v>
      </c>
      <c r="F52" s="36">
        <f>D52*Parameters!$D$9</f>
        <v>11230</v>
      </c>
      <c r="G52" s="36" t="str">
        <f t="shared" si="6"/>
        <v>Winter</v>
      </c>
      <c r="H52" s="37" cm="1">
        <f t="array" ref="H52">SUMPRODUCT(D52:F52,TRANSPOSE(Parameters!$D$4:$D$6))</f>
        <v>1684500</v>
      </c>
      <c r="I52" s="37">
        <f t="shared" si="8"/>
        <v>100000</v>
      </c>
      <c r="J52" s="37">
        <f t="shared" si="9"/>
        <v>60000</v>
      </c>
      <c r="K52" s="37">
        <f>IF(G52="Winter",Parameters!$E$18,Parameters!$D$18)</f>
        <v>12000</v>
      </c>
      <c r="L52" s="37">
        <f>D52*IF(G52="Winter",Parameters!$E$11,Parameters!$D$11)+E52*Parameters!$D$12+F52*Parameters!$D$13</f>
        <v>2751350</v>
      </c>
      <c r="M52" s="37">
        <f t="shared" si="1"/>
        <v>1856500</v>
      </c>
      <c r="N52" s="37">
        <f>Parameters!$D$22*(L52-M52)</f>
        <v>178970</v>
      </c>
      <c r="O52" s="38">
        <f t="shared" si="2"/>
        <v>715880</v>
      </c>
    </row>
    <row r="53" spans="1:15" x14ac:dyDescent="0.3">
      <c r="A53" s="41">
        <v>42064</v>
      </c>
      <c r="B53" s="36">
        <f t="shared" si="7"/>
        <v>5</v>
      </c>
      <c r="C53" s="36">
        <v>51</v>
      </c>
      <c r="D53" s="36">
        <f>Data!B53</f>
        <v>11280</v>
      </c>
      <c r="E53" s="36">
        <f>Parameters!$D$8*'Base Scenario'!D53</f>
        <v>11280</v>
      </c>
      <c r="F53" s="36">
        <f>D53*Parameters!$D$9</f>
        <v>11280</v>
      </c>
      <c r="G53" s="36" t="str">
        <f t="shared" si="6"/>
        <v>Summer</v>
      </c>
      <c r="H53" s="37" cm="1">
        <f t="array" ref="H53">SUMPRODUCT(D53:F53,TRANSPOSE(Parameters!$D$4:$D$6))</f>
        <v>1692000</v>
      </c>
      <c r="I53" s="37">
        <f t="shared" si="8"/>
        <v>100000</v>
      </c>
      <c r="J53" s="37">
        <f t="shared" si="9"/>
        <v>60000</v>
      </c>
      <c r="K53" s="37">
        <f>IF(G53="Winter",Parameters!$E$18,Parameters!$D$18)</f>
        <v>20000</v>
      </c>
      <c r="L53" s="37">
        <f>D53*IF(G53="Winter",Parameters!$E$11,Parameters!$D$11)+E53*Parameters!$D$12+F53*Parameters!$D$13</f>
        <v>3045600</v>
      </c>
      <c r="M53" s="37">
        <f t="shared" si="1"/>
        <v>1872000</v>
      </c>
      <c r="N53" s="37">
        <f>Parameters!$D$22*(L53-M53)</f>
        <v>234720</v>
      </c>
      <c r="O53" s="38">
        <f t="shared" si="2"/>
        <v>938880</v>
      </c>
    </row>
    <row r="54" spans="1:15" x14ac:dyDescent="0.3">
      <c r="A54" s="41">
        <v>42095</v>
      </c>
      <c r="B54" s="36">
        <f t="shared" si="7"/>
        <v>5</v>
      </c>
      <c r="C54" s="36">
        <v>52</v>
      </c>
      <c r="D54" s="36">
        <f>Data!B54</f>
        <v>13980</v>
      </c>
      <c r="E54" s="36">
        <f>Parameters!$D$8*'Base Scenario'!D54</f>
        <v>13980</v>
      </c>
      <c r="F54" s="36">
        <f>D54*Parameters!$D$9</f>
        <v>13980</v>
      </c>
      <c r="G54" s="36" t="str">
        <f t="shared" si="6"/>
        <v>Summer</v>
      </c>
      <c r="H54" s="37" cm="1">
        <f t="array" ref="H54">SUMPRODUCT(D54:F54,TRANSPOSE(Parameters!$D$4:$D$6))</f>
        <v>2097000</v>
      </c>
      <c r="I54" s="37">
        <f t="shared" si="8"/>
        <v>100000</v>
      </c>
      <c r="J54" s="37">
        <f t="shared" si="9"/>
        <v>60000</v>
      </c>
      <c r="K54" s="37">
        <f>IF(G54="Winter",Parameters!$E$18,Parameters!$D$18)</f>
        <v>20000</v>
      </c>
      <c r="L54" s="37">
        <f>D54*IF(G54="Winter",Parameters!$E$11,Parameters!$D$11)+E54*Parameters!$D$12+F54*Parameters!$D$13</f>
        <v>3774600</v>
      </c>
      <c r="M54" s="37">
        <f t="shared" si="1"/>
        <v>2277000</v>
      </c>
      <c r="N54" s="37">
        <f>Parameters!$D$22*(L54-M54)</f>
        <v>299520</v>
      </c>
      <c r="O54" s="38">
        <f t="shared" si="2"/>
        <v>1198080</v>
      </c>
    </row>
    <row r="55" spans="1:15" x14ac:dyDescent="0.3">
      <c r="A55" s="41">
        <v>42125</v>
      </c>
      <c r="B55" s="36">
        <f t="shared" si="7"/>
        <v>5</v>
      </c>
      <c r="C55" s="36">
        <v>53</v>
      </c>
      <c r="D55" s="36">
        <f>Data!B55</f>
        <v>14040</v>
      </c>
      <c r="E55" s="36">
        <f>Parameters!$D$8*'Base Scenario'!D55</f>
        <v>14040</v>
      </c>
      <c r="F55" s="36">
        <f>D55*Parameters!$D$9</f>
        <v>14040</v>
      </c>
      <c r="G55" s="36" t="str">
        <f t="shared" si="6"/>
        <v>Summer</v>
      </c>
      <c r="H55" s="37" cm="1">
        <f t="array" ref="H55">SUMPRODUCT(D55:F55,TRANSPOSE(Parameters!$D$4:$D$6))</f>
        <v>2106000</v>
      </c>
      <c r="I55" s="37">
        <f t="shared" si="8"/>
        <v>100000</v>
      </c>
      <c r="J55" s="37">
        <f t="shared" si="9"/>
        <v>60000</v>
      </c>
      <c r="K55" s="37">
        <f>IF(G55="Winter",Parameters!$E$18,Parameters!$D$18)</f>
        <v>20000</v>
      </c>
      <c r="L55" s="37">
        <f>D55*IF(G55="Winter",Parameters!$E$11,Parameters!$D$11)+E55*Parameters!$D$12+F55*Parameters!$D$13</f>
        <v>3790800</v>
      </c>
      <c r="M55" s="37">
        <f t="shared" si="1"/>
        <v>2286000</v>
      </c>
      <c r="N55" s="37">
        <f>Parameters!$D$22*(L55-M55)</f>
        <v>300960</v>
      </c>
      <c r="O55" s="38">
        <f t="shared" si="2"/>
        <v>1203840</v>
      </c>
    </row>
    <row r="56" spans="1:15" x14ac:dyDescent="0.3">
      <c r="A56" s="41">
        <v>42156</v>
      </c>
      <c r="B56" s="36">
        <f t="shared" si="7"/>
        <v>5</v>
      </c>
      <c r="C56" s="36">
        <v>54</v>
      </c>
      <c r="D56" s="36">
        <f>Data!B56</f>
        <v>14100</v>
      </c>
      <c r="E56" s="36">
        <f>Parameters!$D$8*'Base Scenario'!D56</f>
        <v>14100</v>
      </c>
      <c r="F56" s="36">
        <f>D56*Parameters!$D$9</f>
        <v>14100</v>
      </c>
      <c r="G56" s="36" t="str">
        <f t="shared" si="6"/>
        <v>Summer</v>
      </c>
      <c r="H56" s="37" cm="1">
        <f t="array" ref="H56">SUMPRODUCT(D56:F56,TRANSPOSE(Parameters!$D$4:$D$6))</f>
        <v>2115000</v>
      </c>
      <c r="I56" s="37">
        <f t="shared" si="8"/>
        <v>100000</v>
      </c>
      <c r="J56" s="37">
        <f t="shared" si="9"/>
        <v>60000</v>
      </c>
      <c r="K56" s="37">
        <f>IF(G56="Winter",Parameters!$E$18,Parameters!$D$18)</f>
        <v>20000</v>
      </c>
      <c r="L56" s="37">
        <f>D56*IF(G56="Winter",Parameters!$E$11,Parameters!$D$11)+E56*Parameters!$D$12+F56*Parameters!$D$13</f>
        <v>3807000</v>
      </c>
      <c r="M56" s="37">
        <f t="shared" si="1"/>
        <v>2295000</v>
      </c>
      <c r="N56" s="37">
        <f>Parameters!$D$22*(L56-M56)</f>
        <v>302400</v>
      </c>
      <c r="O56" s="38">
        <f t="shared" si="2"/>
        <v>1209600</v>
      </c>
    </row>
    <row r="57" spans="1:15" x14ac:dyDescent="0.3">
      <c r="A57" s="41">
        <v>42186</v>
      </c>
      <c r="B57" s="36">
        <f t="shared" si="7"/>
        <v>5</v>
      </c>
      <c r="C57" s="36">
        <v>55</v>
      </c>
      <c r="D57" s="36">
        <f>Data!B57</f>
        <v>14160</v>
      </c>
      <c r="E57" s="36">
        <f>Parameters!$D$8*'Base Scenario'!D57</f>
        <v>14160</v>
      </c>
      <c r="F57" s="36">
        <f>D57*Parameters!$D$9</f>
        <v>14160</v>
      </c>
      <c r="G57" s="36" t="str">
        <f t="shared" si="6"/>
        <v>Summer</v>
      </c>
      <c r="H57" s="37" cm="1">
        <f t="array" ref="H57">SUMPRODUCT(D57:F57,TRANSPOSE(Parameters!$D$4:$D$6))</f>
        <v>2124000</v>
      </c>
      <c r="I57" s="37">
        <f t="shared" si="8"/>
        <v>100000</v>
      </c>
      <c r="J57" s="37">
        <f t="shared" si="9"/>
        <v>60000</v>
      </c>
      <c r="K57" s="37">
        <f>IF(G57="Winter",Parameters!$E$18,Parameters!$D$18)</f>
        <v>20000</v>
      </c>
      <c r="L57" s="37">
        <f>D57*IF(G57="Winter",Parameters!$E$11,Parameters!$D$11)+E57*Parameters!$D$12+F57*Parameters!$D$13</f>
        <v>3823200</v>
      </c>
      <c r="M57" s="37">
        <f t="shared" si="1"/>
        <v>2304000</v>
      </c>
      <c r="N57" s="37">
        <f>Parameters!$D$22*(L57-M57)</f>
        <v>303840</v>
      </c>
      <c r="O57" s="38">
        <f t="shared" si="2"/>
        <v>1215360</v>
      </c>
    </row>
    <row r="58" spans="1:15" x14ac:dyDescent="0.3">
      <c r="A58" s="41">
        <v>42217</v>
      </c>
      <c r="B58" s="36">
        <f t="shared" si="7"/>
        <v>5</v>
      </c>
      <c r="C58" s="36">
        <v>56</v>
      </c>
      <c r="D58" s="36">
        <f>Data!B58</f>
        <v>14220</v>
      </c>
      <c r="E58" s="36">
        <f>Parameters!$D$8*'Base Scenario'!D58</f>
        <v>14220</v>
      </c>
      <c r="F58" s="36">
        <f>D58*Parameters!$D$9</f>
        <v>14220</v>
      </c>
      <c r="G58" s="36" t="str">
        <f t="shared" si="6"/>
        <v>Summer</v>
      </c>
      <c r="H58" s="37" cm="1">
        <f t="array" ref="H58">SUMPRODUCT(D58:F58,TRANSPOSE(Parameters!$D$4:$D$6))</f>
        <v>2133000</v>
      </c>
      <c r="I58" s="37">
        <f t="shared" si="8"/>
        <v>100000</v>
      </c>
      <c r="J58" s="37">
        <f t="shared" si="9"/>
        <v>60000</v>
      </c>
      <c r="K58" s="37">
        <f>IF(G58="Winter",Parameters!$E$18,Parameters!$D$18)</f>
        <v>20000</v>
      </c>
      <c r="L58" s="37">
        <f>D58*IF(G58="Winter",Parameters!$E$11,Parameters!$D$11)+E58*Parameters!$D$12+F58*Parameters!$D$13</f>
        <v>3839400</v>
      </c>
      <c r="M58" s="37">
        <f t="shared" si="1"/>
        <v>2313000</v>
      </c>
      <c r="N58" s="37">
        <f>Parameters!$D$22*(L58-M58)</f>
        <v>305280</v>
      </c>
      <c r="O58" s="38">
        <f t="shared" si="2"/>
        <v>1221120</v>
      </c>
    </row>
    <row r="59" spans="1:15" x14ac:dyDescent="0.3">
      <c r="A59" s="41">
        <v>42248</v>
      </c>
      <c r="B59" s="36">
        <f t="shared" si="7"/>
        <v>5</v>
      </c>
      <c r="C59" s="36">
        <v>57</v>
      </c>
      <c r="D59" s="36">
        <f>Data!B59</f>
        <v>14280</v>
      </c>
      <c r="E59" s="36">
        <f>Parameters!$D$8*'Base Scenario'!D59</f>
        <v>14280</v>
      </c>
      <c r="F59" s="36">
        <f>D59*Parameters!$D$9</f>
        <v>14280</v>
      </c>
      <c r="G59" s="36" t="str">
        <f t="shared" si="6"/>
        <v>Summer</v>
      </c>
      <c r="H59" s="37" cm="1">
        <f t="array" ref="H59">SUMPRODUCT(D59:F59,TRANSPOSE(Parameters!$D$4:$D$6))</f>
        <v>2142000</v>
      </c>
      <c r="I59" s="37">
        <f t="shared" si="8"/>
        <v>100000</v>
      </c>
      <c r="J59" s="37">
        <f t="shared" si="9"/>
        <v>60000</v>
      </c>
      <c r="K59" s="37">
        <f>IF(G59="Winter",Parameters!$E$18,Parameters!$D$18)</f>
        <v>20000</v>
      </c>
      <c r="L59" s="37">
        <f>D59*IF(G59="Winter",Parameters!$E$11,Parameters!$D$11)+E59*Parameters!$D$12+F59*Parameters!$D$13</f>
        <v>3855600</v>
      </c>
      <c r="M59" s="37">
        <f t="shared" si="1"/>
        <v>2322000</v>
      </c>
      <c r="N59" s="37">
        <f>Parameters!$D$22*(L59-M59)</f>
        <v>306720</v>
      </c>
      <c r="O59" s="38">
        <f t="shared" si="2"/>
        <v>1226880</v>
      </c>
    </row>
    <row r="60" spans="1:15" x14ac:dyDescent="0.3">
      <c r="A60" s="41">
        <v>42278</v>
      </c>
      <c r="B60" s="36">
        <f t="shared" si="7"/>
        <v>5</v>
      </c>
      <c r="C60" s="36">
        <v>58</v>
      </c>
      <c r="D60" s="36">
        <f>Data!B60</f>
        <v>14340</v>
      </c>
      <c r="E60" s="36">
        <f>Parameters!$D$8*'Base Scenario'!D60</f>
        <v>14340</v>
      </c>
      <c r="F60" s="36">
        <f>D60*Parameters!$D$9</f>
        <v>14340</v>
      </c>
      <c r="G60" s="36" t="str">
        <f t="shared" si="6"/>
        <v>Summer</v>
      </c>
      <c r="H60" s="37" cm="1">
        <f t="array" ref="H60">SUMPRODUCT(D60:F60,TRANSPOSE(Parameters!$D$4:$D$6))</f>
        <v>2151000</v>
      </c>
      <c r="I60" s="37">
        <f t="shared" si="8"/>
        <v>100000</v>
      </c>
      <c r="J60" s="37">
        <f t="shared" si="9"/>
        <v>60000</v>
      </c>
      <c r="K60" s="37">
        <f>IF(G60="Winter",Parameters!$E$18,Parameters!$D$18)</f>
        <v>20000</v>
      </c>
      <c r="L60" s="37">
        <f>D60*IF(G60="Winter",Parameters!$E$11,Parameters!$D$11)+E60*Parameters!$D$12+F60*Parameters!$D$13</f>
        <v>3871800</v>
      </c>
      <c r="M60" s="37">
        <f t="shared" si="1"/>
        <v>2331000</v>
      </c>
      <c r="N60" s="37">
        <f>Parameters!$D$22*(L60-M60)</f>
        <v>308160</v>
      </c>
      <c r="O60" s="38">
        <f t="shared" si="2"/>
        <v>1232640</v>
      </c>
    </row>
    <row r="61" spans="1:15" x14ac:dyDescent="0.3">
      <c r="A61" s="41">
        <v>42309</v>
      </c>
      <c r="B61" s="36">
        <f t="shared" si="7"/>
        <v>5</v>
      </c>
      <c r="C61" s="36">
        <v>59</v>
      </c>
      <c r="D61" s="36">
        <f>Data!B61</f>
        <v>14400</v>
      </c>
      <c r="E61" s="36">
        <f>Parameters!$D$8*'Base Scenario'!D61</f>
        <v>14400</v>
      </c>
      <c r="F61" s="36">
        <f>D61*Parameters!$D$9</f>
        <v>14400</v>
      </c>
      <c r="G61" s="36" t="str">
        <f t="shared" si="6"/>
        <v>Winter</v>
      </c>
      <c r="H61" s="37" cm="1">
        <f t="array" ref="H61">SUMPRODUCT(D61:F61,TRANSPOSE(Parameters!$D$4:$D$6))</f>
        <v>2160000</v>
      </c>
      <c r="I61" s="37">
        <f t="shared" si="8"/>
        <v>100000</v>
      </c>
      <c r="J61" s="37">
        <f t="shared" si="9"/>
        <v>60000</v>
      </c>
      <c r="K61" s="37">
        <f>IF(G61="Winter",Parameters!$E$18,Parameters!$D$18)</f>
        <v>12000</v>
      </c>
      <c r="L61" s="37">
        <f>D61*IF(G61="Winter",Parameters!$E$11,Parameters!$D$11)+E61*Parameters!$D$12+F61*Parameters!$D$13</f>
        <v>3528000</v>
      </c>
      <c r="M61" s="37">
        <f t="shared" si="1"/>
        <v>2332000</v>
      </c>
      <c r="N61" s="37">
        <f>Parameters!$D$22*(L61-M61)</f>
        <v>239200</v>
      </c>
      <c r="O61" s="38">
        <f t="shared" si="2"/>
        <v>956800</v>
      </c>
    </row>
    <row r="62" spans="1:15" x14ac:dyDescent="0.3">
      <c r="A62" s="41">
        <v>42339</v>
      </c>
      <c r="B62" s="36">
        <f t="shared" si="7"/>
        <v>5</v>
      </c>
      <c r="C62" s="36">
        <v>60</v>
      </c>
      <c r="D62" s="36">
        <f>Data!B62</f>
        <v>14460</v>
      </c>
      <c r="E62" s="36">
        <f>Parameters!$D$8*'Base Scenario'!D62</f>
        <v>14460</v>
      </c>
      <c r="F62" s="36">
        <f>D62*Parameters!$D$9</f>
        <v>14460</v>
      </c>
      <c r="G62" s="36" t="str">
        <f t="shared" si="6"/>
        <v>Winter</v>
      </c>
      <c r="H62" s="37" cm="1">
        <f t="array" ref="H62">SUMPRODUCT(D62:F62,TRANSPOSE(Parameters!$D$4:$D$6))</f>
        <v>2169000</v>
      </c>
      <c r="I62" s="37">
        <f t="shared" si="8"/>
        <v>100000</v>
      </c>
      <c r="J62" s="37">
        <f t="shared" si="9"/>
        <v>60000</v>
      </c>
      <c r="K62" s="37">
        <f>IF(G62="Winter",Parameters!$E$18,Parameters!$D$18)</f>
        <v>12000</v>
      </c>
      <c r="L62" s="37">
        <f>D62*IF(G62="Winter",Parameters!$E$11,Parameters!$D$11)+E62*Parameters!$D$12+F62*Parameters!$D$13</f>
        <v>3542700</v>
      </c>
      <c r="M62" s="37">
        <f t="shared" si="1"/>
        <v>2341000</v>
      </c>
      <c r="N62" s="37">
        <f>Parameters!$D$22*(L62-M62)</f>
        <v>240340</v>
      </c>
      <c r="O62" s="38">
        <f t="shared" si="2"/>
        <v>961360</v>
      </c>
    </row>
    <row r="63" spans="1:15" x14ac:dyDescent="0.3">
      <c r="A63" s="41">
        <v>42370</v>
      </c>
      <c r="B63" s="36">
        <f t="shared" si="7"/>
        <v>6</v>
      </c>
      <c r="C63" s="36">
        <v>61</v>
      </c>
      <c r="D63" s="36">
        <f>Data!B63</f>
        <v>11790</v>
      </c>
      <c r="E63" s="36">
        <f>Parameters!$D$8*'Base Scenario'!D63</f>
        <v>11790</v>
      </c>
      <c r="F63" s="36">
        <f>D63*Parameters!$D$9</f>
        <v>11790</v>
      </c>
      <c r="G63" s="36" t="str">
        <f t="shared" si="6"/>
        <v>Winter</v>
      </c>
      <c r="H63" s="37" cm="1">
        <f t="array" ref="H63">SUMPRODUCT(D63:F63,TRANSPOSE(Parameters!$D$4:$D$6))</f>
        <v>1768500</v>
      </c>
      <c r="I63" s="37">
        <f t="shared" si="8"/>
        <v>100000</v>
      </c>
      <c r="J63" s="37">
        <f t="shared" si="9"/>
        <v>60000</v>
      </c>
      <c r="K63" s="37">
        <f>IF(G63="Winter",Parameters!$E$18,Parameters!$D$18)</f>
        <v>12000</v>
      </c>
      <c r="L63" s="37">
        <f>D63*IF(G63="Winter",Parameters!$E$11,Parameters!$D$11)+E63*Parameters!$D$12+F63*Parameters!$D$13</f>
        <v>2888550</v>
      </c>
      <c r="M63" s="37">
        <f t="shared" si="1"/>
        <v>1940500</v>
      </c>
      <c r="N63" s="37">
        <f>Parameters!$D$22*(L63-M63)</f>
        <v>189610</v>
      </c>
      <c r="O63" s="38">
        <f t="shared" si="2"/>
        <v>758440</v>
      </c>
    </row>
    <row r="64" spans="1:15" x14ac:dyDescent="0.3">
      <c r="A64" s="41">
        <v>42401</v>
      </c>
      <c r="B64" s="36">
        <f t="shared" si="7"/>
        <v>6</v>
      </c>
      <c r="C64" s="36">
        <v>62</v>
      </c>
      <c r="D64" s="36">
        <f>Data!B64</f>
        <v>11850</v>
      </c>
      <c r="E64" s="36">
        <f>Parameters!$D$8*'Base Scenario'!D64</f>
        <v>11850</v>
      </c>
      <c r="F64" s="36">
        <f>D64*Parameters!$D$9</f>
        <v>11850</v>
      </c>
      <c r="G64" s="36" t="str">
        <f t="shared" si="6"/>
        <v>Winter</v>
      </c>
      <c r="H64" s="37" cm="1">
        <f t="array" ref="H64">SUMPRODUCT(D64:F64,TRANSPOSE(Parameters!$D$4:$D$6))</f>
        <v>1777500</v>
      </c>
      <c r="I64" s="37">
        <f t="shared" si="8"/>
        <v>100000</v>
      </c>
      <c r="J64" s="37">
        <f t="shared" si="9"/>
        <v>60000</v>
      </c>
      <c r="K64" s="37">
        <f>IF(G64="Winter",Parameters!$E$18,Parameters!$D$18)</f>
        <v>12000</v>
      </c>
      <c r="L64" s="37">
        <f>D64*IF(G64="Winter",Parameters!$E$11,Parameters!$D$11)+E64*Parameters!$D$12+F64*Parameters!$D$13</f>
        <v>2903250</v>
      </c>
      <c r="M64" s="37">
        <f t="shared" si="1"/>
        <v>1949500</v>
      </c>
      <c r="N64" s="37">
        <f>Parameters!$D$22*(L64-M64)</f>
        <v>190750</v>
      </c>
      <c r="O64" s="38">
        <f t="shared" si="2"/>
        <v>763000</v>
      </c>
    </row>
    <row r="65" spans="1:15" x14ac:dyDescent="0.3">
      <c r="A65" s="41">
        <v>42430</v>
      </c>
      <c r="B65" s="36">
        <f t="shared" si="7"/>
        <v>6</v>
      </c>
      <c r="C65" s="36">
        <v>63</v>
      </c>
      <c r="D65" s="36">
        <f>Data!B65</f>
        <v>11910</v>
      </c>
      <c r="E65" s="36">
        <f>Parameters!$D$8*'Base Scenario'!D65</f>
        <v>11910</v>
      </c>
      <c r="F65" s="36">
        <f>D65*Parameters!$D$9</f>
        <v>11910</v>
      </c>
      <c r="G65" s="36" t="str">
        <f t="shared" si="6"/>
        <v>Summer</v>
      </c>
      <c r="H65" s="37" cm="1">
        <f t="array" ref="H65">SUMPRODUCT(D65:F65,TRANSPOSE(Parameters!$D$4:$D$6))</f>
        <v>1786500</v>
      </c>
      <c r="I65" s="37">
        <f t="shared" si="8"/>
        <v>100000</v>
      </c>
      <c r="J65" s="37">
        <f t="shared" si="9"/>
        <v>60000</v>
      </c>
      <c r="K65" s="37">
        <f>IF(G65="Winter",Parameters!$E$18,Parameters!$D$18)</f>
        <v>20000</v>
      </c>
      <c r="L65" s="37">
        <f>D65*IF(G65="Winter",Parameters!$E$11,Parameters!$D$11)+E65*Parameters!$D$12+F65*Parameters!$D$13</f>
        <v>3215700</v>
      </c>
      <c r="M65" s="37">
        <f t="shared" si="1"/>
        <v>1966500</v>
      </c>
      <c r="N65" s="37">
        <f>Parameters!$D$22*(L65-M65)</f>
        <v>249840</v>
      </c>
      <c r="O65" s="38">
        <f t="shared" si="2"/>
        <v>999360</v>
      </c>
    </row>
    <row r="66" spans="1:15" x14ac:dyDescent="0.3">
      <c r="A66" s="41">
        <v>42461</v>
      </c>
      <c r="B66" s="36">
        <f t="shared" si="7"/>
        <v>6</v>
      </c>
      <c r="C66" s="36">
        <v>64</v>
      </c>
      <c r="D66" s="36">
        <f>Data!B66</f>
        <v>14730</v>
      </c>
      <c r="E66" s="36">
        <f>Parameters!$D$8*'Base Scenario'!D66</f>
        <v>14730</v>
      </c>
      <c r="F66" s="36">
        <f>D66*Parameters!$D$9</f>
        <v>14730</v>
      </c>
      <c r="G66" s="36" t="str">
        <f t="shared" si="6"/>
        <v>Summer</v>
      </c>
      <c r="H66" s="37" cm="1">
        <f t="array" ref="H66">SUMPRODUCT(D66:F66,TRANSPOSE(Parameters!$D$4:$D$6))</f>
        <v>2209500</v>
      </c>
      <c r="I66" s="37">
        <f t="shared" si="8"/>
        <v>100000</v>
      </c>
      <c r="J66" s="37">
        <f t="shared" si="9"/>
        <v>60000</v>
      </c>
      <c r="K66" s="37">
        <f>IF(G66="Winter",Parameters!$E$18,Parameters!$D$18)</f>
        <v>20000</v>
      </c>
      <c r="L66" s="37">
        <f>D66*IF(G66="Winter",Parameters!$E$11,Parameters!$D$11)+E66*Parameters!$D$12+F66*Parameters!$D$13</f>
        <v>3977100</v>
      </c>
      <c r="M66" s="37">
        <f t="shared" si="1"/>
        <v>2389500</v>
      </c>
      <c r="N66" s="37">
        <f>Parameters!$D$22*(L66-M66)</f>
        <v>317520</v>
      </c>
      <c r="O66" s="38">
        <f t="shared" si="2"/>
        <v>1270080</v>
      </c>
    </row>
    <row r="67" spans="1:15" x14ac:dyDescent="0.3">
      <c r="A67" s="41">
        <v>42491</v>
      </c>
      <c r="B67" s="36">
        <f t="shared" si="7"/>
        <v>6</v>
      </c>
      <c r="C67" s="36">
        <v>65</v>
      </c>
      <c r="D67" s="36">
        <f>Data!B67</f>
        <v>14810</v>
      </c>
      <c r="E67" s="36">
        <f>Parameters!$D$8*'Base Scenario'!D67</f>
        <v>14810</v>
      </c>
      <c r="F67" s="36">
        <f>D67*Parameters!$D$9</f>
        <v>14810</v>
      </c>
      <c r="G67" s="36" t="str">
        <f t="shared" ref="G67:G98" si="10">IF(OR(MOD(C67,12)=11, MOD(C67,12)=0,MOD(C67,12)=1,MOD(C67,12)=2),"Winter","Summer")</f>
        <v>Summer</v>
      </c>
      <c r="H67" s="37" cm="1">
        <f t="array" ref="H67">SUMPRODUCT(D67:F67,TRANSPOSE(Parameters!$D$4:$D$6))</f>
        <v>2221500</v>
      </c>
      <c r="I67" s="37">
        <f t="shared" si="8"/>
        <v>100000</v>
      </c>
      <c r="J67" s="37">
        <f t="shared" si="9"/>
        <v>60000</v>
      </c>
      <c r="K67" s="37">
        <f>IF(G67="Winter",Parameters!$E$18,Parameters!$D$18)</f>
        <v>20000</v>
      </c>
      <c r="L67" s="37">
        <f>D67*IF(G67="Winter",Parameters!$E$11,Parameters!$D$11)+E67*Parameters!$D$12+F67*Parameters!$D$13</f>
        <v>3998700</v>
      </c>
      <c r="M67" s="37">
        <f t="shared" ref="M67:M122" si="11">SUM(H67:K67)</f>
        <v>2401500</v>
      </c>
      <c r="N67" s="37">
        <f>Parameters!$D$22*(L67-M67)</f>
        <v>319440</v>
      </c>
      <c r="O67" s="38">
        <f t="shared" ref="O67:O122" si="12">L67-M67-N67</f>
        <v>1277760</v>
      </c>
    </row>
    <row r="68" spans="1:15" x14ac:dyDescent="0.3">
      <c r="A68" s="41">
        <v>42522</v>
      </c>
      <c r="B68" s="36">
        <f t="shared" ref="B68:B99" si="13">IF(MOD(C67,12)=0,B67+1,B67)</f>
        <v>6</v>
      </c>
      <c r="C68" s="36">
        <v>66</v>
      </c>
      <c r="D68" s="36">
        <f>Data!B68</f>
        <v>14880</v>
      </c>
      <c r="E68" s="36">
        <f>Parameters!$D$8*'Base Scenario'!D68</f>
        <v>14880</v>
      </c>
      <c r="F68" s="36">
        <f>D68*Parameters!$D$9</f>
        <v>14880</v>
      </c>
      <c r="G68" s="36" t="str">
        <f t="shared" si="10"/>
        <v>Summer</v>
      </c>
      <c r="H68" s="37" cm="1">
        <f t="array" ref="H68">SUMPRODUCT(D68:F68,TRANSPOSE(Parameters!$D$4:$D$6))</f>
        <v>2232000</v>
      </c>
      <c r="I68" s="37">
        <f t="shared" ref="I68:I99" si="14">I67</f>
        <v>100000</v>
      </c>
      <c r="J68" s="37">
        <f t="shared" ref="J68:J99" si="15">J67</f>
        <v>60000</v>
      </c>
      <c r="K68" s="37">
        <f>IF(G68="Winter",Parameters!$E$18,Parameters!$D$18)</f>
        <v>20000</v>
      </c>
      <c r="L68" s="37">
        <f>D68*IF(G68="Winter",Parameters!$E$11,Parameters!$D$11)+E68*Parameters!$D$12+F68*Parameters!$D$13</f>
        <v>4017600</v>
      </c>
      <c r="M68" s="37">
        <f t="shared" si="11"/>
        <v>2412000</v>
      </c>
      <c r="N68" s="37">
        <f>Parameters!$D$22*(L68-M68)</f>
        <v>321120</v>
      </c>
      <c r="O68" s="38">
        <f t="shared" si="12"/>
        <v>1284480</v>
      </c>
    </row>
    <row r="69" spans="1:15" x14ac:dyDescent="0.3">
      <c r="A69" s="41">
        <v>42552</v>
      </c>
      <c r="B69" s="36">
        <f t="shared" si="13"/>
        <v>6</v>
      </c>
      <c r="C69" s="36">
        <v>67</v>
      </c>
      <c r="D69" s="36">
        <f>Data!B69</f>
        <v>14950</v>
      </c>
      <c r="E69" s="36">
        <f>Parameters!$D$8*'Base Scenario'!D69</f>
        <v>14950</v>
      </c>
      <c r="F69" s="36">
        <f>D69*Parameters!$D$9</f>
        <v>14950</v>
      </c>
      <c r="G69" s="36" t="str">
        <f t="shared" si="10"/>
        <v>Summer</v>
      </c>
      <c r="H69" s="37" cm="1">
        <f t="array" ref="H69">SUMPRODUCT(D69:F69,TRANSPOSE(Parameters!$D$4:$D$6))</f>
        <v>2242500</v>
      </c>
      <c r="I69" s="37">
        <f t="shared" si="14"/>
        <v>100000</v>
      </c>
      <c r="J69" s="37">
        <f t="shared" si="15"/>
        <v>60000</v>
      </c>
      <c r="K69" s="37">
        <f>IF(G69="Winter",Parameters!$E$18,Parameters!$D$18)</f>
        <v>20000</v>
      </c>
      <c r="L69" s="37">
        <f>D69*IF(G69="Winter",Parameters!$E$11,Parameters!$D$11)+E69*Parameters!$D$12+F69*Parameters!$D$13</f>
        <v>4036500</v>
      </c>
      <c r="M69" s="37">
        <f t="shared" si="11"/>
        <v>2422500</v>
      </c>
      <c r="N69" s="37">
        <f>Parameters!$D$22*(L69-M69)</f>
        <v>322800</v>
      </c>
      <c r="O69" s="38">
        <f t="shared" si="12"/>
        <v>1291200</v>
      </c>
    </row>
    <row r="70" spans="1:15" x14ac:dyDescent="0.3">
      <c r="A70" s="41">
        <v>42583</v>
      </c>
      <c r="B70" s="36">
        <f t="shared" si="13"/>
        <v>6</v>
      </c>
      <c r="C70" s="36">
        <v>68</v>
      </c>
      <c r="D70" s="36">
        <f>Data!B70</f>
        <v>15020</v>
      </c>
      <c r="E70" s="36">
        <f>Parameters!$D$8*'Base Scenario'!D70</f>
        <v>15020</v>
      </c>
      <c r="F70" s="36">
        <f>D70*Parameters!$D$9</f>
        <v>15020</v>
      </c>
      <c r="G70" s="36" t="str">
        <f t="shared" si="10"/>
        <v>Summer</v>
      </c>
      <c r="H70" s="37" cm="1">
        <f t="array" ref="H70">SUMPRODUCT(D70:F70,TRANSPOSE(Parameters!$D$4:$D$6))</f>
        <v>2253000</v>
      </c>
      <c r="I70" s="37">
        <f t="shared" si="14"/>
        <v>100000</v>
      </c>
      <c r="J70" s="37">
        <f t="shared" si="15"/>
        <v>60000</v>
      </c>
      <c r="K70" s="37">
        <f>IF(G70="Winter",Parameters!$E$18,Parameters!$D$18)</f>
        <v>20000</v>
      </c>
      <c r="L70" s="37">
        <f>D70*IF(G70="Winter",Parameters!$E$11,Parameters!$D$11)+E70*Parameters!$D$12+F70*Parameters!$D$13</f>
        <v>4055400</v>
      </c>
      <c r="M70" s="37">
        <f t="shared" si="11"/>
        <v>2433000</v>
      </c>
      <c r="N70" s="37">
        <f>Parameters!$D$22*(L70-M70)</f>
        <v>324480</v>
      </c>
      <c r="O70" s="38">
        <f t="shared" si="12"/>
        <v>1297920</v>
      </c>
    </row>
    <row r="71" spans="1:15" x14ac:dyDescent="0.3">
      <c r="A71" s="41">
        <v>42614</v>
      </c>
      <c r="B71" s="36">
        <f t="shared" si="13"/>
        <v>6</v>
      </c>
      <c r="C71" s="36">
        <v>69</v>
      </c>
      <c r="D71" s="36">
        <f>Data!B71</f>
        <v>15100</v>
      </c>
      <c r="E71" s="36">
        <f>Parameters!$D$8*'Base Scenario'!D71</f>
        <v>15100</v>
      </c>
      <c r="F71" s="36">
        <f>D71*Parameters!$D$9</f>
        <v>15100</v>
      </c>
      <c r="G71" s="36" t="str">
        <f t="shared" si="10"/>
        <v>Summer</v>
      </c>
      <c r="H71" s="37" cm="1">
        <f t="array" ref="H71">SUMPRODUCT(D71:F71,TRANSPOSE(Parameters!$D$4:$D$6))</f>
        <v>2265000</v>
      </c>
      <c r="I71" s="37">
        <f t="shared" si="14"/>
        <v>100000</v>
      </c>
      <c r="J71" s="37">
        <f t="shared" si="15"/>
        <v>60000</v>
      </c>
      <c r="K71" s="37">
        <f>IF(G71="Winter",Parameters!$E$18,Parameters!$D$18)</f>
        <v>20000</v>
      </c>
      <c r="L71" s="37">
        <f>D71*IF(G71="Winter",Parameters!$E$11,Parameters!$D$11)+E71*Parameters!$D$12+F71*Parameters!$D$13</f>
        <v>4077000</v>
      </c>
      <c r="M71" s="37">
        <f t="shared" si="11"/>
        <v>2445000</v>
      </c>
      <c r="N71" s="37">
        <f>Parameters!$D$22*(L71-M71)</f>
        <v>326400</v>
      </c>
      <c r="O71" s="38">
        <f t="shared" si="12"/>
        <v>1305600</v>
      </c>
    </row>
    <row r="72" spans="1:15" x14ac:dyDescent="0.3">
      <c r="A72" s="41">
        <v>42644</v>
      </c>
      <c r="B72" s="36">
        <f t="shared" si="13"/>
        <v>6</v>
      </c>
      <c r="C72" s="36">
        <v>70</v>
      </c>
      <c r="D72" s="36">
        <f>Data!B72</f>
        <v>15180</v>
      </c>
      <c r="E72" s="36">
        <f>Parameters!$D$8*'Base Scenario'!D72</f>
        <v>15180</v>
      </c>
      <c r="F72" s="36">
        <f>D72*Parameters!$D$9</f>
        <v>15180</v>
      </c>
      <c r="G72" s="36" t="str">
        <f t="shared" si="10"/>
        <v>Summer</v>
      </c>
      <c r="H72" s="37" cm="1">
        <f t="array" ref="H72">SUMPRODUCT(D72:F72,TRANSPOSE(Parameters!$D$4:$D$6))</f>
        <v>2277000</v>
      </c>
      <c r="I72" s="37">
        <f t="shared" si="14"/>
        <v>100000</v>
      </c>
      <c r="J72" s="37">
        <f t="shared" si="15"/>
        <v>60000</v>
      </c>
      <c r="K72" s="37">
        <f>IF(G72="Winter",Parameters!$E$18,Parameters!$D$18)</f>
        <v>20000</v>
      </c>
      <c r="L72" s="37">
        <f>D72*IF(G72="Winter",Parameters!$E$11,Parameters!$D$11)+E72*Parameters!$D$12+F72*Parameters!$D$13</f>
        <v>4098600</v>
      </c>
      <c r="M72" s="37">
        <f t="shared" si="11"/>
        <v>2457000</v>
      </c>
      <c r="N72" s="37">
        <f>Parameters!$D$22*(L72-M72)</f>
        <v>328320</v>
      </c>
      <c r="O72" s="38">
        <f t="shared" si="12"/>
        <v>1313280</v>
      </c>
    </row>
    <row r="73" spans="1:15" x14ac:dyDescent="0.3">
      <c r="A73" s="41">
        <v>42675</v>
      </c>
      <c r="B73" s="36">
        <f t="shared" si="13"/>
        <v>6</v>
      </c>
      <c r="C73" s="36">
        <v>71</v>
      </c>
      <c r="D73" s="36">
        <f>Data!B73</f>
        <v>15260</v>
      </c>
      <c r="E73" s="36">
        <f>Parameters!$D$8*'Base Scenario'!D73</f>
        <v>15260</v>
      </c>
      <c r="F73" s="36">
        <f>D73*Parameters!$D$9</f>
        <v>15260</v>
      </c>
      <c r="G73" s="36" t="str">
        <f t="shared" si="10"/>
        <v>Winter</v>
      </c>
      <c r="H73" s="37" cm="1">
        <f t="array" ref="H73">SUMPRODUCT(D73:F73,TRANSPOSE(Parameters!$D$4:$D$6))</f>
        <v>2289000</v>
      </c>
      <c r="I73" s="37">
        <f t="shared" si="14"/>
        <v>100000</v>
      </c>
      <c r="J73" s="37">
        <f t="shared" si="15"/>
        <v>60000</v>
      </c>
      <c r="K73" s="37">
        <f>IF(G73="Winter",Parameters!$E$18,Parameters!$D$18)</f>
        <v>12000</v>
      </c>
      <c r="L73" s="37">
        <f>D73*IF(G73="Winter",Parameters!$E$11,Parameters!$D$11)+E73*Parameters!$D$12+F73*Parameters!$D$13</f>
        <v>3738700</v>
      </c>
      <c r="M73" s="37">
        <f t="shared" si="11"/>
        <v>2461000</v>
      </c>
      <c r="N73" s="37">
        <f>Parameters!$D$22*(L73-M73)</f>
        <v>255540</v>
      </c>
      <c r="O73" s="38">
        <f t="shared" si="12"/>
        <v>1022160</v>
      </c>
    </row>
    <row r="74" spans="1:15" x14ac:dyDescent="0.3">
      <c r="A74" s="41">
        <v>42705</v>
      </c>
      <c r="B74" s="36">
        <f t="shared" si="13"/>
        <v>6</v>
      </c>
      <c r="C74" s="36">
        <v>72</v>
      </c>
      <c r="D74" s="36">
        <f>Data!B74</f>
        <v>15340</v>
      </c>
      <c r="E74" s="36">
        <f>Parameters!$D$8*'Base Scenario'!D74</f>
        <v>15340</v>
      </c>
      <c r="F74" s="36">
        <f>D74*Parameters!$D$9</f>
        <v>15340</v>
      </c>
      <c r="G74" s="36" t="str">
        <f t="shared" si="10"/>
        <v>Winter</v>
      </c>
      <c r="H74" s="37" cm="1">
        <f t="array" ref="H74">SUMPRODUCT(D74:F74,TRANSPOSE(Parameters!$D$4:$D$6))</f>
        <v>2301000</v>
      </c>
      <c r="I74" s="37">
        <f t="shared" si="14"/>
        <v>100000</v>
      </c>
      <c r="J74" s="37">
        <f t="shared" si="15"/>
        <v>60000</v>
      </c>
      <c r="K74" s="37">
        <f>IF(G74="Winter",Parameters!$E$18,Parameters!$D$18)</f>
        <v>12000</v>
      </c>
      <c r="L74" s="37">
        <f>D74*IF(G74="Winter",Parameters!$E$11,Parameters!$D$11)+E74*Parameters!$D$12+F74*Parameters!$D$13</f>
        <v>3758300</v>
      </c>
      <c r="M74" s="37">
        <f t="shared" si="11"/>
        <v>2473000</v>
      </c>
      <c r="N74" s="37">
        <f>Parameters!$D$22*(L74-M74)</f>
        <v>257060</v>
      </c>
      <c r="O74" s="38">
        <f t="shared" si="12"/>
        <v>1028240</v>
      </c>
    </row>
    <row r="75" spans="1:15" x14ac:dyDescent="0.3">
      <c r="A75" s="41">
        <v>42736</v>
      </c>
      <c r="B75" s="36">
        <f t="shared" si="13"/>
        <v>7</v>
      </c>
      <c r="C75" s="36">
        <v>73</v>
      </c>
      <c r="D75" s="36">
        <f>Data!B75</f>
        <v>12490</v>
      </c>
      <c r="E75" s="36">
        <f>Parameters!$D$8*'Base Scenario'!D75</f>
        <v>12490</v>
      </c>
      <c r="F75" s="36">
        <f>D75*Parameters!$D$9</f>
        <v>12490</v>
      </c>
      <c r="G75" s="36" t="str">
        <f t="shared" si="10"/>
        <v>Winter</v>
      </c>
      <c r="H75" s="37" cm="1">
        <f t="array" ref="H75">SUMPRODUCT(D75:F75,TRANSPOSE(Parameters!$D$4:$D$6))</f>
        <v>1873500</v>
      </c>
      <c r="I75" s="37">
        <f t="shared" si="14"/>
        <v>100000</v>
      </c>
      <c r="J75" s="37">
        <f t="shared" si="15"/>
        <v>60000</v>
      </c>
      <c r="K75" s="37">
        <f>IF(G75="Winter",Parameters!$E$18,Parameters!$D$18)</f>
        <v>12000</v>
      </c>
      <c r="L75" s="37">
        <f>D75*IF(G75="Winter",Parameters!$E$11,Parameters!$D$11)+E75*Parameters!$D$12+F75*Parameters!$D$13</f>
        <v>3060050</v>
      </c>
      <c r="M75" s="37">
        <f t="shared" si="11"/>
        <v>2045500</v>
      </c>
      <c r="N75" s="37">
        <f>Parameters!$D$22*(L75-M75)</f>
        <v>202910</v>
      </c>
      <c r="O75" s="38">
        <f t="shared" si="12"/>
        <v>811640</v>
      </c>
    </row>
    <row r="76" spans="1:15" x14ac:dyDescent="0.3">
      <c r="A76" s="41">
        <v>42767</v>
      </c>
      <c r="B76" s="36">
        <f t="shared" si="13"/>
        <v>7</v>
      </c>
      <c r="C76" s="36">
        <v>74</v>
      </c>
      <c r="D76" s="36">
        <f>Data!B76</f>
        <v>12560</v>
      </c>
      <c r="E76" s="36">
        <f>Parameters!$D$8*'Base Scenario'!D76</f>
        <v>12560</v>
      </c>
      <c r="F76" s="36">
        <f>D76*Parameters!$D$9</f>
        <v>12560</v>
      </c>
      <c r="G76" s="36" t="str">
        <f t="shared" si="10"/>
        <v>Winter</v>
      </c>
      <c r="H76" s="37" cm="1">
        <f t="array" ref="H76">SUMPRODUCT(D76:F76,TRANSPOSE(Parameters!$D$4:$D$6))</f>
        <v>1884000</v>
      </c>
      <c r="I76" s="37">
        <f t="shared" si="14"/>
        <v>100000</v>
      </c>
      <c r="J76" s="37">
        <f t="shared" si="15"/>
        <v>60000</v>
      </c>
      <c r="K76" s="37">
        <f>IF(G76="Winter",Parameters!$E$18,Parameters!$D$18)</f>
        <v>12000</v>
      </c>
      <c r="L76" s="37">
        <f>D76*IF(G76="Winter",Parameters!$E$11,Parameters!$D$11)+E76*Parameters!$D$12+F76*Parameters!$D$13</f>
        <v>3077200</v>
      </c>
      <c r="M76" s="37">
        <f t="shared" si="11"/>
        <v>2056000</v>
      </c>
      <c r="N76" s="37">
        <f>Parameters!$D$22*(L76-M76)</f>
        <v>204240</v>
      </c>
      <c r="O76" s="38">
        <f t="shared" si="12"/>
        <v>816960</v>
      </c>
    </row>
    <row r="77" spans="1:15" x14ac:dyDescent="0.3">
      <c r="A77" s="41">
        <v>42795</v>
      </c>
      <c r="B77" s="36">
        <f t="shared" si="13"/>
        <v>7</v>
      </c>
      <c r="C77" s="36">
        <v>75</v>
      </c>
      <c r="D77" s="36">
        <f>Data!B77</f>
        <v>12630</v>
      </c>
      <c r="E77" s="36">
        <f>Parameters!$D$8*'Base Scenario'!D77</f>
        <v>12630</v>
      </c>
      <c r="F77" s="36">
        <f>D77*Parameters!$D$9</f>
        <v>12630</v>
      </c>
      <c r="G77" s="36" t="str">
        <f t="shared" si="10"/>
        <v>Summer</v>
      </c>
      <c r="H77" s="37" cm="1">
        <f t="array" ref="H77">SUMPRODUCT(D77:F77,TRANSPOSE(Parameters!$D$4:$D$6))</f>
        <v>1894500</v>
      </c>
      <c r="I77" s="37">
        <f t="shared" si="14"/>
        <v>100000</v>
      </c>
      <c r="J77" s="37">
        <f t="shared" si="15"/>
        <v>60000</v>
      </c>
      <c r="K77" s="37">
        <f>IF(G77="Winter",Parameters!$E$18,Parameters!$D$18)</f>
        <v>20000</v>
      </c>
      <c r="L77" s="37">
        <f>D77*IF(G77="Winter",Parameters!$E$11,Parameters!$D$11)+E77*Parameters!$D$12+F77*Parameters!$D$13</f>
        <v>3410100</v>
      </c>
      <c r="M77" s="37">
        <f t="shared" si="11"/>
        <v>2074500</v>
      </c>
      <c r="N77" s="37">
        <f>Parameters!$D$22*(L77-M77)</f>
        <v>267120</v>
      </c>
      <c r="O77" s="38">
        <f t="shared" si="12"/>
        <v>1068480</v>
      </c>
    </row>
    <row r="78" spans="1:15" x14ac:dyDescent="0.3">
      <c r="A78" s="41">
        <v>42826</v>
      </c>
      <c r="B78" s="36">
        <f t="shared" si="13"/>
        <v>7</v>
      </c>
      <c r="C78" s="36">
        <v>76</v>
      </c>
      <c r="D78" s="36">
        <f>Data!B78</f>
        <v>15620</v>
      </c>
      <c r="E78" s="36">
        <f>Parameters!$D$8*'Base Scenario'!D78</f>
        <v>15620</v>
      </c>
      <c r="F78" s="36">
        <f>D78*Parameters!$D$9</f>
        <v>15620</v>
      </c>
      <c r="G78" s="36" t="str">
        <f t="shared" si="10"/>
        <v>Summer</v>
      </c>
      <c r="H78" s="37" cm="1">
        <f t="array" ref="H78">SUMPRODUCT(D78:F78,TRANSPOSE(Parameters!$D$4:$D$6))</f>
        <v>2343000</v>
      </c>
      <c r="I78" s="37">
        <f t="shared" si="14"/>
        <v>100000</v>
      </c>
      <c r="J78" s="37">
        <f t="shared" si="15"/>
        <v>60000</v>
      </c>
      <c r="K78" s="37">
        <f>IF(G78="Winter",Parameters!$E$18,Parameters!$D$18)</f>
        <v>20000</v>
      </c>
      <c r="L78" s="37">
        <f>D78*IF(G78="Winter",Parameters!$E$11,Parameters!$D$11)+E78*Parameters!$D$12+F78*Parameters!$D$13</f>
        <v>4217400</v>
      </c>
      <c r="M78" s="37">
        <f t="shared" si="11"/>
        <v>2523000</v>
      </c>
      <c r="N78" s="37">
        <f>Parameters!$D$22*(L78-M78)</f>
        <v>338880</v>
      </c>
      <c r="O78" s="38">
        <f t="shared" si="12"/>
        <v>1355520</v>
      </c>
    </row>
    <row r="79" spans="1:15" x14ac:dyDescent="0.3">
      <c r="A79" s="41">
        <v>42856</v>
      </c>
      <c r="B79" s="36">
        <f t="shared" si="13"/>
        <v>7</v>
      </c>
      <c r="C79" s="36">
        <v>77</v>
      </c>
      <c r="D79" s="36">
        <f>Data!B79</f>
        <v>15700</v>
      </c>
      <c r="E79" s="36">
        <f>Parameters!$D$8*'Base Scenario'!D79</f>
        <v>15700</v>
      </c>
      <c r="F79" s="36">
        <f>D79*Parameters!$D$9</f>
        <v>15700</v>
      </c>
      <c r="G79" s="36" t="str">
        <f t="shared" si="10"/>
        <v>Summer</v>
      </c>
      <c r="H79" s="37" cm="1">
        <f t="array" ref="H79">SUMPRODUCT(D79:F79,TRANSPOSE(Parameters!$D$4:$D$6))</f>
        <v>2355000</v>
      </c>
      <c r="I79" s="37">
        <f t="shared" si="14"/>
        <v>100000</v>
      </c>
      <c r="J79" s="37">
        <f t="shared" si="15"/>
        <v>60000</v>
      </c>
      <c r="K79" s="37">
        <f>IF(G79="Winter",Parameters!$E$18,Parameters!$D$18)</f>
        <v>20000</v>
      </c>
      <c r="L79" s="37">
        <f>D79*IF(G79="Winter",Parameters!$E$11,Parameters!$D$11)+E79*Parameters!$D$12+F79*Parameters!$D$13</f>
        <v>4239000</v>
      </c>
      <c r="M79" s="37">
        <f t="shared" si="11"/>
        <v>2535000</v>
      </c>
      <c r="N79" s="37">
        <f>Parameters!$D$22*(L79-M79)</f>
        <v>340800</v>
      </c>
      <c r="O79" s="38">
        <f t="shared" si="12"/>
        <v>1363200</v>
      </c>
    </row>
    <row r="80" spans="1:15" x14ac:dyDescent="0.3">
      <c r="A80" s="41">
        <v>42887</v>
      </c>
      <c r="B80" s="36">
        <f t="shared" si="13"/>
        <v>7</v>
      </c>
      <c r="C80" s="36">
        <v>78</v>
      </c>
      <c r="D80" s="36">
        <f>Data!B80</f>
        <v>15790</v>
      </c>
      <c r="E80" s="36">
        <f>Parameters!$D$8*'Base Scenario'!D80</f>
        <v>15790</v>
      </c>
      <c r="F80" s="36">
        <f>D80*Parameters!$D$9</f>
        <v>15790</v>
      </c>
      <c r="G80" s="36" t="str">
        <f t="shared" si="10"/>
        <v>Summer</v>
      </c>
      <c r="H80" s="37" cm="1">
        <f t="array" ref="H80">SUMPRODUCT(D80:F80,TRANSPOSE(Parameters!$D$4:$D$6))</f>
        <v>2368500</v>
      </c>
      <c r="I80" s="37">
        <f t="shared" si="14"/>
        <v>100000</v>
      </c>
      <c r="J80" s="37">
        <f t="shared" si="15"/>
        <v>60000</v>
      </c>
      <c r="K80" s="37">
        <f>IF(G80="Winter",Parameters!$E$18,Parameters!$D$18)</f>
        <v>20000</v>
      </c>
      <c r="L80" s="37">
        <f>D80*IF(G80="Winter",Parameters!$E$11,Parameters!$D$11)+E80*Parameters!$D$12+F80*Parameters!$D$13</f>
        <v>4263300</v>
      </c>
      <c r="M80" s="37">
        <f t="shared" si="11"/>
        <v>2548500</v>
      </c>
      <c r="N80" s="37">
        <f>Parameters!$D$22*(L80-M80)</f>
        <v>342960</v>
      </c>
      <c r="O80" s="38">
        <f t="shared" si="12"/>
        <v>1371840</v>
      </c>
    </row>
    <row r="81" spans="1:15" x14ac:dyDescent="0.3">
      <c r="A81" s="41">
        <v>42917</v>
      </c>
      <c r="B81" s="36">
        <f t="shared" si="13"/>
        <v>7</v>
      </c>
      <c r="C81" s="36">
        <v>79</v>
      </c>
      <c r="D81" s="36">
        <f>Data!B81</f>
        <v>15880</v>
      </c>
      <c r="E81" s="36">
        <f>Parameters!$D$8*'Base Scenario'!D81</f>
        <v>15880</v>
      </c>
      <c r="F81" s="36">
        <f>D81*Parameters!$D$9</f>
        <v>15880</v>
      </c>
      <c r="G81" s="36" t="str">
        <f t="shared" si="10"/>
        <v>Summer</v>
      </c>
      <c r="H81" s="37" cm="1">
        <f t="array" ref="H81">SUMPRODUCT(D81:F81,TRANSPOSE(Parameters!$D$4:$D$6))</f>
        <v>2382000</v>
      </c>
      <c r="I81" s="37">
        <f t="shared" si="14"/>
        <v>100000</v>
      </c>
      <c r="J81" s="37">
        <f t="shared" si="15"/>
        <v>60000</v>
      </c>
      <c r="K81" s="37">
        <f>IF(G81="Winter",Parameters!$E$18,Parameters!$D$18)</f>
        <v>20000</v>
      </c>
      <c r="L81" s="37">
        <f>D81*IF(G81="Winter",Parameters!$E$11,Parameters!$D$11)+E81*Parameters!$D$12+F81*Parameters!$D$13</f>
        <v>4287600</v>
      </c>
      <c r="M81" s="37">
        <f t="shared" si="11"/>
        <v>2562000</v>
      </c>
      <c r="N81" s="37">
        <f>Parameters!$D$22*(L81-M81)</f>
        <v>345120</v>
      </c>
      <c r="O81" s="38">
        <f t="shared" si="12"/>
        <v>1380480</v>
      </c>
    </row>
    <row r="82" spans="1:15" x14ac:dyDescent="0.3">
      <c r="A82" s="41">
        <v>42948</v>
      </c>
      <c r="B82" s="36">
        <f t="shared" si="13"/>
        <v>7</v>
      </c>
      <c r="C82" s="36">
        <v>80</v>
      </c>
      <c r="D82" s="36">
        <f>Data!B82</f>
        <v>15970</v>
      </c>
      <c r="E82" s="36">
        <f>Parameters!$D$8*'Base Scenario'!D82</f>
        <v>15970</v>
      </c>
      <c r="F82" s="36">
        <f>D82*Parameters!$D$9</f>
        <v>15970</v>
      </c>
      <c r="G82" s="36" t="str">
        <f t="shared" si="10"/>
        <v>Summer</v>
      </c>
      <c r="H82" s="37" cm="1">
        <f t="array" ref="H82">SUMPRODUCT(D82:F82,TRANSPOSE(Parameters!$D$4:$D$6))</f>
        <v>2395500</v>
      </c>
      <c r="I82" s="37">
        <f t="shared" si="14"/>
        <v>100000</v>
      </c>
      <c r="J82" s="37">
        <f t="shared" si="15"/>
        <v>60000</v>
      </c>
      <c r="K82" s="37">
        <f>IF(G82="Winter",Parameters!$E$18,Parameters!$D$18)</f>
        <v>20000</v>
      </c>
      <c r="L82" s="37">
        <f>D82*IF(G82="Winter",Parameters!$E$11,Parameters!$D$11)+E82*Parameters!$D$12+F82*Parameters!$D$13</f>
        <v>4311900</v>
      </c>
      <c r="M82" s="37">
        <f t="shared" si="11"/>
        <v>2575500</v>
      </c>
      <c r="N82" s="37">
        <f>Parameters!$D$22*(L82-M82)</f>
        <v>347280</v>
      </c>
      <c r="O82" s="38">
        <f t="shared" si="12"/>
        <v>1389120</v>
      </c>
    </row>
    <row r="83" spans="1:15" x14ac:dyDescent="0.3">
      <c r="A83" s="41">
        <v>42979</v>
      </c>
      <c r="B83" s="36">
        <f t="shared" si="13"/>
        <v>7</v>
      </c>
      <c r="C83" s="36">
        <v>81</v>
      </c>
      <c r="D83" s="36">
        <f>Data!B83</f>
        <v>16060</v>
      </c>
      <c r="E83" s="36">
        <f>Parameters!$D$8*'Base Scenario'!D83</f>
        <v>16060</v>
      </c>
      <c r="F83" s="36">
        <f>D83*Parameters!$D$9</f>
        <v>16060</v>
      </c>
      <c r="G83" s="36" t="str">
        <f t="shared" si="10"/>
        <v>Summer</v>
      </c>
      <c r="H83" s="37" cm="1">
        <f t="array" ref="H83">SUMPRODUCT(D83:F83,TRANSPOSE(Parameters!$D$4:$D$6))</f>
        <v>2409000</v>
      </c>
      <c r="I83" s="37">
        <f t="shared" si="14"/>
        <v>100000</v>
      </c>
      <c r="J83" s="37">
        <f t="shared" si="15"/>
        <v>60000</v>
      </c>
      <c r="K83" s="37">
        <f>IF(G83="Winter",Parameters!$E$18,Parameters!$D$18)</f>
        <v>20000</v>
      </c>
      <c r="L83" s="37">
        <f>D83*IF(G83="Winter",Parameters!$E$11,Parameters!$D$11)+E83*Parameters!$D$12+F83*Parameters!$D$13</f>
        <v>4336200</v>
      </c>
      <c r="M83" s="37">
        <f t="shared" si="11"/>
        <v>2589000</v>
      </c>
      <c r="N83" s="37">
        <f>Parameters!$D$22*(L83-M83)</f>
        <v>349440</v>
      </c>
      <c r="O83" s="38">
        <f t="shared" si="12"/>
        <v>1397760</v>
      </c>
    </row>
    <row r="84" spans="1:15" x14ac:dyDescent="0.3">
      <c r="A84" s="41">
        <v>43009</v>
      </c>
      <c r="B84" s="36">
        <f t="shared" si="13"/>
        <v>7</v>
      </c>
      <c r="C84" s="36">
        <v>82</v>
      </c>
      <c r="D84" s="36">
        <f>Data!B84</f>
        <v>16150</v>
      </c>
      <c r="E84" s="36">
        <f>Parameters!$D$8*'Base Scenario'!D84</f>
        <v>16150</v>
      </c>
      <c r="F84" s="36">
        <f>D84*Parameters!$D$9</f>
        <v>16150</v>
      </c>
      <c r="G84" s="36" t="str">
        <f t="shared" si="10"/>
        <v>Summer</v>
      </c>
      <c r="H84" s="37" cm="1">
        <f t="array" ref="H84">SUMPRODUCT(D84:F84,TRANSPOSE(Parameters!$D$4:$D$6))</f>
        <v>2422500</v>
      </c>
      <c r="I84" s="37">
        <f t="shared" si="14"/>
        <v>100000</v>
      </c>
      <c r="J84" s="37">
        <f t="shared" si="15"/>
        <v>60000</v>
      </c>
      <c r="K84" s="37">
        <f>IF(G84="Winter",Parameters!$E$18,Parameters!$D$18)</f>
        <v>20000</v>
      </c>
      <c r="L84" s="37">
        <f>D84*IF(G84="Winter",Parameters!$E$11,Parameters!$D$11)+E84*Parameters!$D$12+F84*Parameters!$D$13</f>
        <v>4360500</v>
      </c>
      <c r="M84" s="37">
        <f t="shared" si="11"/>
        <v>2602500</v>
      </c>
      <c r="N84" s="37">
        <f>Parameters!$D$22*(L84-M84)</f>
        <v>351600</v>
      </c>
      <c r="O84" s="38">
        <f t="shared" si="12"/>
        <v>1406400</v>
      </c>
    </row>
    <row r="85" spans="1:15" x14ac:dyDescent="0.3">
      <c r="A85" s="41">
        <v>43040</v>
      </c>
      <c r="B85" s="36">
        <f t="shared" si="13"/>
        <v>7</v>
      </c>
      <c r="C85" s="36">
        <v>83</v>
      </c>
      <c r="D85" s="36">
        <f>Data!B85</f>
        <v>16240</v>
      </c>
      <c r="E85" s="36">
        <f>Parameters!$D$8*'Base Scenario'!D85</f>
        <v>16240</v>
      </c>
      <c r="F85" s="36">
        <f>D85*Parameters!$D$9</f>
        <v>16240</v>
      </c>
      <c r="G85" s="36" t="str">
        <f t="shared" si="10"/>
        <v>Winter</v>
      </c>
      <c r="H85" s="37" cm="1">
        <f t="array" ref="H85">SUMPRODUCT(D85:F85,TRANSPOSE(Parameters!$D$4:$D$6))</f>
        <v>2436000</v>
      </c>
      <c r="I85" s="37">
        <f t="shared" si="14"/>
        <v>100000</v>
      </c>
      <c r="J85" s="37">
        <f t="shared" si="15"/>
        <v>60000</v>
      </c>
      <c r="K85" s="37">
        <f>IF(G85="Winter",Parameters!$E$18,Parameters!$D$18)</f>
        <v>12000</v>
      </c>
      <c r="L85" s="37">
        <f>D85*IF(G85="Winter",Parameters!$E$11,Parameters!$D$11)+E85*Parameters!$D$12+F85*Parameters!$D$13</f>
        <v>3978800</v>
      </c>
      <c r="M85" s="37">
        <f t="shared" si="11"/>
        <v>2608000</v>
      </c>
      <c r="N85" s="37">
        <f>Parameters!$D$22*(L85-M85)</f>
        <v>274160</v>
      </c>
      <c r="O85" s="38">
        <f t="shared" si="12"/>
        <v>1096640</v>
      </c>
    </row>
    <row r="86" spans="1:15" x14ac:dyDescent="0.3">
      <c r="A86" s="41">
        <v>43070</v>
      </c>
      <c r="B86" s="36">
        <f t="shared" si="13"/>
        <v>7</v>
      </c>
      <c r="C86" s="36">
        <v>84</v>
      </c>
      <c r="D86" s="36">
        <f>Data!B86</f>
        <v>16330</v>
      </c>
      <c r="E86" s="36">
        <f>Parameters!$D$8*'Base Scenario'!D86</f>
        <v>16330</v>
      </c>
      <c r="F86" s="36">
        <f>D86*Parameters!$D$9</f>
        <v>16330</v>
      </c>
      <c r="G86" s="36" t="str">
        <f t="shared" si="10"/>
        <v>Winter</v>
      </c>
      <c r="H86" s="37" cm="1">
        <f t="array" ref="H86">SUMPRODUCT(D86:F86,TRANSPOSE(Parameters!$D$4:$D$6))</f>
        <v>2449500</v>
      </c>
      <c r="I86" s="37">
        <f t="shared" si="14"/>
        <v>100000</v>
      </c>
      <c r="J86" s="37">
        <f t="shared" si="15"/>
        <v>60000</v>
      </c>
      <c r="K86" s="37">
        <f>IF(G86="Winter",Parameters!$E$18,Parameters!$D$18)</f>
        <v>12000</v>
      </c>
      <c r="L86" s="37">
        <f>D86*IF(G86="Winter",Parameters!$E$11,Parameters!$D$11)+E86*Parameters!$D$12+F86*Parameters!$D$13</f>
        <v>4000850</v>
      </c>
      <c r="M86" s="37">
        <f t="shared" si="11"/>
        <v>2621500</v>
      </c>
      <c r="N86" s="37">
        <f>Parameters!$D$22*(L86-M86)</f>
        <v>275870</v>
      </c>
      <c r="O86" s="38">
        <f t="shared" si="12"/>
        <v>1103480</v>
      </c>
    </row>
    <row r="87" spans="1:15" x14ac:dyDescent="0.3">
      <c r="A87" s="41">
        <v>43101</v>
      </c>
      <c r="B87" s="36">
        <f t="shared" si="13"/>
        <v>8</v>
      </c>
      <c r="C87" s="36">
        <v>85</v>
      </c>
      <c r="D87" s="36">
        <f>Data!B87</f>
        <v>13320</v>
      </c>
      <c r="E87" s="36">
        <f>Parameters!$D$8*'Base Scenario'!D87</f>
        <v>13320</v>
      </c>
      <c r="F87" s="36">
        <f>D87*Parameters!$D$9</f>
        <v>13320</v>
      </c>
      <c r="G87" s="36" t="str">
        <f t="shared" si="10"/>
        <v>Winter</v>
      </c>
      <c r="H87" s="37" cm="1">
        <f t="array" ref="H87">SUMPRODUCT(D87:F87,TRANSPOSE(Parameters!$D$4:$D$6))</f>
        <v>1998000</v>
      </c>
      <c r="I87" s="37">
        <f t="shared" si="14"/>
        <v>100000</v>
      </c>
      <c r="J87" s="37">
        <f t="shared" si="15"/>
        <v>60000</v>
      </c>
      <c r="K87" s="37">
        <f>IF(G87="Winter",Parameters!$E$18,Parameters!$D$18)</f>
        <v>12000</v>
      </c>
      <c r="L87" s="37">
        <f>D87*IF(G87="Winter",Parameters!$E$11,Parameters!$D$11)+E87*Parameters!$D$12+F87*Parameters!$D$13</f>
        <v>3263400</v>
      </c>
      <c r="M87" s="37">
        <f t="shared" si="11"/>
        <v>2170000</v>
      </c>
      <c r="N87" s="37">
        <f>Parameters!$D$22*(L87-M87)</f>
        <v>218680</v>
      </c>
      <c r="O87" s="38">
        <f t="shared" si="12"/>
        <v>874720</v>
      </c>
    </row>
    <row r="88" spans="1:15" x14ac:dyDescent="0.3">
      <c r="A88" s="41">
        <v>43132</v>
      </c>
      <c r="B88" s="36">
        <f t="shared" si="13"/>
        <v>8</v>
      </c>
      <c r="C88" s="36">
        <v>86</v>
      </c>
      <c r="D88" s="36">
        <f>Data!B88</f>
        <v>13400</v>
      </c>
      <c r="E88" s="36">
        <f>Parameters!$D$8*'Base Scenario'!D88</f>
        <v>13400</v>
      </c>
      <c r="F88" s="36">
        <f>D88*Parameters!$D$9</f>
        <v>13400</v>
      </c>
      <c r="G88" s="36" t="str">
        <f t="shared" si="10"/>
        <v>Winter</v>
      </c>
      <c r="H88" s="37" cm="1">
        <f t="array" ref="H88">SUMPRODUCT(D88:F88,TRANSPOSE(Parameters!$D$4:$D$6))</f>
        <v>2010000</v>
      </c>
      <c r="I88" s="37">
        <f t="shared" si="14"/>
        <v>100000</v>
      </c>
      <c r="J88" s="37">
        <f t="shared" si="15"/>
        <v>60000</v>
      </c>
      <c r="K88" s="37">
        <f>IF(G88="Winter",Parameters!$E$18,Parameters!$D$18)</f>
        <v>12000</v>
      </c>
      <c r="L88" s="37">
        <f>D88*IF(G88="Winter",Parameters!$E$11,Parameters!$D$11)+E88*Parameters!$D$12+F88*Parameters!$D$13</f>
        <v>3283000</v>
      </c>
      <c r="M88" s="37">
        <f t="shared" si="11"/>
        <v>2182000</v>
      </c>
      <c r="N88" s="37">
        <f>Parameters!$D$22*(L88-M88)</f>
        <v>220200</v>
      </c>
      <c r="O88" s="38">
        <f t="shared" si="12"/>
        <v>880800</v>
      </c>
    </row>
    <row r="89" spans="1:15" x14ac:dyDescent="0.3">
      <c r="A89" s="41">
        <v>43160</v>
      </c>
      <c r="B89" s="36">
        <f t="shared" si="13"/>
        <v>8</v>
      </c>
      <c r="C89" s="36">
        <v>87</v>
      </c>
      <c r="D89" s="36">
        <f>Data!B89</f>
        <v>13480</v>
      </c>
      <c r="E89" s="36">
        <f>Parameters!$D$8*'Base Scenario'!D89</f>
        <v>13480</v>
      </c>
      <c r="F89" s="36">
        <f>D89*Parameters!$D$9</f>
        <v>13480</v>
      </c>
      <c r="G89" s="36" t="str">
        <f t="shared" si="10"/>
        <v>Summer</v>
      </c>
      <c r="H89" s="37" cm="1">
        <f t="array" ref="H89">SUMPRODUCT(D89:F89,TRANSPOSE(Parameters!$D$4:$D$6))</f>
        <v>2022000</v>
      </c>
      <c r="I89" s="37">
        <f t="shared" si="14"/>
        <v>100000</v>
      </c>
      <c r="J89" s="37">
        <f t="shared" si="15"/>
        <v>60000</v>
      </c>
      <c r="K89" s="37">
        <f>IF(G89="Winter",Parameters!$E$18,Parameters!$D$18)</f>
        <v>20000</v>
      </c>
      <c r="L89" s="37">
        <f>D89*IF(G89="Winter",Parameters!$E$11,Parameters!$D$11)+E89*Parameters!$D$12+F89*Parameters!$D$13</f>
        <v>3639600</v>
      </c>
      <c r="M89" s="37">
        <f t="shared" si="11"/>
        <v>2202000</v>
      </c>
      <c r="N89" s="37">
        <f>Parameters!$D$22*(L89-M89)</f>
        <v>287520</v>
      </c>
      <c r="O89" s="38">
        <f t="shared" si="12"/>
        <v>1150080</v>
      </c>
    </row>
    <row r="90" spans="1:15" x14ac:dyDescent="0.3">
      <c r="A90" s="41">
        <v>43191</v>
      </c>
      <c r="B90" s="36">
        <f t="shared" si="13"/>
        <v>8</v>
      </c>
      <c r="C90" s="36">
        <v>88</v>
      </c>
      <c r="D90" s="36">
        <f>Data!B90</f>
        <v>16650</v>
      </c>
      <c r="E90" s="36">
        <f>Parameters!$D$8*'Base Scenario'!D90</f>
        <v>16650</v>
      </c>
      <c r="F90" s="36">
        <f>D90*Parameters!$D$9</f>
        <v>16650</v>
      </c>
      <c r="G90" s="36" t="str">
        <f t="shared" si="10"/>
        <v>Summer</v>
      </c>
      <c r="H90" s="37" cm="1">
        <f t="array" ref="H90">SUMPRODUCT(D90:F90,TRANSPOSE(Parameters!$D$4:$D$6))</f>
        <v>2497500</v>
      </c>
      <c r="I90" s="37">
        <f t="shared" si="14"/>
        <v>100000</v>
      </c>
      <c r="J90" s="37">
        <f t="shared" si="15"/>
        <v>60000</v>
      </c>
      <c r="K90" s="37">
        <f>IF(G90="Winter",Parameters!$E$18,Parameters!$D$18)</f>
        <v>20000</v>
      </c>
      <c r="L90" s="37">
        <f>D90*IF(G90="Winter",Parameters!$E$11,Parameters!$D$11)+E90*Parameters!$D$12+F90*Parameters!$D$13</f>
        <v>4495500</v>
      </c>
      <c r="M90" s="37">
        <f t="shared" si="11"/>
        <v>2677500</v>
      </c>
      <c r="N90" s="37">
        <f>Parameters!$D$22*(L90-M90)</f>
        <v>363600</v>
      </c>
      <c r="O90" s="38">
        <f t="shared" si="12"/>
        <v>1454400</v>
      </c>
    </row>
    <row r="91" spans="1:15" x14ac:dyDescent="0.3">
      <c r="A91" s="41">
        <v>43221</v>
      </c>
      <c r="B91" s="36">
        <f t="shared" si="13"/>
        <v>8</v>
      </c>
      <c r="C91" s="36">
        <v>89</v>
      </c>
      <c r="D91" s="36">
        <f>Data!B91</f>
        <v>16750</v>
      </c>
      <c r="E91" s="36">
        <f>Parameters!$D$8*'Base Scenario'!D91</f>
        <v>16750</v>
      </c>
      <c r="F91" s="36">
        <f>D91*Parameters!$D$9</f>
        <v>16750</v>
      </c>
      <c r="G91" s="36" t="str">
        <f t="shared" si="10"/>
        <v>Summer</v>
      </c>
      <c r="H91" s="37" cm="1">
        <f t="array" ref="H91">SUMPRODUCT(D91:F91,TRANSPOSE(Parameters!$D$4:$D$6))</f>
        <v>2512500</v>
      </c>
      <c r="I91" s="37">
        <f t="shared" si="14"/>
        <v>100000</v>
      </c>
      <c r="J91" s="37">
        <f t="shared" si="15"/>
        <v>60000</v>
      </c>
      <c r="K91" s="37">
        <f>IF(G91="Winter",Parameters!$E$18,Parameters!$D$18)</f>
        <v>20000</v>
      </c>
      <c r="L91" s="37">
        <f>D91*IF(G91="Winter",Parameters!$E$11,Parameters!$D$11)+E91*Parameters!$D$12+F91*Parameters!$D$13</f>
        <v>4522500</v>
      </c>
      <c r="M91" s="37">
        <f t="shared" si="11"/>
        <v>2692500</v>
      </c>
      <c r="N91" s="37">
        <f>Parameters!$D$22*(L91-M91)</f>
        <v>366000</v>
      </c>
      <c r="O91" s="38">
        <f t="shared" si="12"/>
        <v>1464000</v>
      </c>
    </row>
    <row r="92" spans="1:15" x14ac:dyDescent="0.3">
      <c r="A92" s="41">
        <v>43252</v>
      </c>
      <c r="B92" s="36">
        <f t="shared" si="13"/>
        <v>8</v>
      </c>
      <c r="C92" s="36">
        <v>90</v>
      </c>
      <c r="D92" s="36">
        <f>Data!B92</f>
        <v>16850</v>
      </c>
      <c r="E92" s="36">
        <f>Parameters!$D$8*'Base Scenario'!D92</f>
        <v>16850</v>
      </c>
      <c r="F92" s="36">
        <f>D92*Parameters!$D$9</f>
        <v>16850</v>
      </c>
      <c r="G92" s="36" t="str">
        <f t="shared" si="10"/>
        <v>Summer</v>
      </c>
      <c r="H92" s="37" cm="1">
        <f t="array" ref="H92">SUMPRODUCT(D92:F92,TRANSPOSE(Parameters!$D$4:$D$6))</f>
        <v>2527500</v>
      </c>
      <c r="I92" s="37">
        <f t="shared" si="14"/>
        <v>100000</v>
      </c>
      <c r="J92" s="37">
        <f t="shared" si="15"/>
        <v>60000</v>
      </c>
      <c r="K92" s="37">
        <f>IF(G92="Winter",Parameters!$E$18,Parameters!$D$18)</f>
        <v>20000</v>
      </c>
      <c r="L92" s="37">
        <f>D92*IF(G92="Winter",Parameters!$E$11,Parameters!$D$11)+E92*Parameters!$D$12+F92*Parameters!$D$13</f>
        <v>4549500</v>
      </c>
      <c r="M92" s="37">
        <f t="shared" si="11"/>
        <v>2707500</v>
      </c>
      <c r="N92" s="37">
        <f>Parameters!$D$22*(L92-M92)</f>
        <v>368400</v>
      </c>
      <c r="O92" s="38">
        <f t="shared" si="12"/>
        <v>1473600</v>
      </c>
    </row>
    <row r="93" spans="1:15" x14ac:dyDescent="0.3">
      <c r="A93" s="41">
        <v>43282</v>
      </c>
      <c r="B93" s="36">
        <f t="shared" si="13"/>
        <v>8</v>
      </c>
      <c r="C93" s="36">
        <v>91</v>
      </c>
      <c r="D93" s="36">
        <f>Data!B93</f>
        <v>16950</v>
      </c>
      <c r="E93" s="36">
        <f>Parameters!$D$8*'Base Scenario'!D93</f>
        <v>16950</v>
      </c>
      <c r="F93" s="36">
        <f>D93*Parameters!$D$9</f>
        <v>16950</v>
      </c>
      <c r="G93" s="36" t="str">
        <f t="shared" si="10"/>
        <v>Summer</v>
      </c>
      <c r="H93" s="37" cm="1">
        <f t="array" ref="H93">SUMPRODUCT(D93:F93,TRANSPOSE(Parameters!$D$4:$D$6))</f>
        <v>2542500</v>
      </c>
      <c r="I93" s="37">
        <f t="shared" si="14"/>
        <v>100000</v>
      </c>
      <c r="J93" s="37">
        <f t="shared" si="15"/>
        <v>60000</v>
      </c>
      <c r="K93" s="37">
        <f>IF(G93="Winter",Parameters!$E$18,Parameters!$D$18)</f>
        <v>20000</v>
      </c>
      <c r="L93" s="37">
        <f>D93*IF(G93="Winter",Parameters!$E$11,Parameters!$D$11)+E93*Parameters!$D$12+F93*Parameters!$D$13</f>
        <v>4576500</v>
      </c>
      <c r="M93" s="37">
        <f t="shared" si="11"/>
        <v>2722500</v>
      </c>
      <c r="N93" s="37">
        <f>Parameters!$D$22*(L93-M93)</f>
        <v>370800</v>
      </c>
      <c r="O93" s="38">
        <f t="shared" si="12"/>
        <v>1483200</v>
      </c>
    </row>
    <row r="94" spans="1:15" x14ac:dyDescent="0.3">
      <c r="A94" s="41">
        <v>43313</v>
      </c>
      <c r="B94" s="36">
        <f t="shared" si="13"/>
        <v>8</v>
      </c>
      <c r="C94" s="36">
        <v>92</v>
      </c>
      <c r="D94" s="36">
        <f>Data!B94</f>
        <v>17050</v>
      </c>
      <c r="E94" s="36">
        <f>Parameters!$D$8*'Base Scenario'!D94</f>
        <v>17050</v>
      </c>
      <c r="F94" s="36">
        <f>D94*Parameters!$D$9</f>
        <v>17050</v>
      </c>
      <c r="G94" s="36" t="str">
        <f t="shared" si="10"/>
        <v>Summer</v>
      </c>
      <c r="H94" s="37" cm="1">
        <f t="array" ref="H94">SUMPRODUCT(D94:F94,TRANSPOSE(Parameters!$D$4:$D$6))</f>
        <v>2557500</v>
      </c>
      <c r="I94" s="37">
        <f t="shared" si="14"/>
        <v>100000</v>
      </c>
      <c r="J94" s="37">
        <f t="shared" si="15"/>
        <v>60000</v>
      </c>
      <c r="K94" s="37">
        <f>IF(G94="Winter",Parameters!$E$18,Parameters!$D$18)</f>
        <v>20000</v>
      </c>
      <c r="L94" s="37">
        <f>D94*IF(G94="Winter",Parameters!$E$11,Parameters!$D$11)+E94*Parameters!$D$12+F94*Parameters!$D$13</f>
        <v>4603500</v>
      </c>
      <c r="M94" s="37">
        <f t="shared" si="11"/>
        <v>2737500</v>
      </c>
      <c r="N94" s="37">
        <f>Parameters!$D$22*(L94-M94)</f>
        <v>373200</v>
      </c>
      <c r="O94" s="38">
        <f t="shared" si="12"/>
        <v>1492800</v>
      </c>
    </row>
    <row r="95" spans="1:15" x14ac:dyDescent="0.3">
      <c r="A95" s="41">
        <v>43344</v>
      </c>
      <c r="B95" s="36">
        <f t="shared" si="13"/>
        <v>8</v>
      </c>
      <c r="C95" s="36">
        <v>93</v>
      </c>
      <c r="D95" s="36">
        <f>Data!B95</f>
        <v>17150</v>
      </c>
      <c r="E95" s="36">
        <f>Parameters!$D$8*'Base Scenario'!D95</f>
        <v>17150</v>
      </c>
      <c r="F95" s="36">
        <f>D95*Parameters!$D$9</f>
        <v>17150</v>
      </c>
      <c r="G95" s="36" t="str">
        <f t="shared" si="10"/>
        <v>Summer</v>
      </c>
      <c r="H95" s="37" cm="1">
        <f t="array" ref="H95">SUMPRODUCT(D95:F95,TRANSPOSE(Parameters!$D$4:$D$6))</f>
        <v>2572500</v>
      </c>
      <c r="I95" s="37">
        <f t="shared" si="14"/>
        <v>100000</v>
      </c>
      <c r="J95" s="37">
        <f t="shared" si="15"/>
        <v>60000</v>
      </c>
      <c r="K95" s="37">
        <f>IF(G95="Winter",Parameters!$E$18,Parameters!$D$18)</f>
        <v>20000</v>
      </c>
      <c r="L95" s="37">
        <f>D95*IF(G95="Winter",Parameters!$E$11,Parameters!$D$11)+E95*Parameters!$D$12+F95*Parameters!$D$13</f>
        <v>4630500</v>
      </c>
      <c r="M95" s="37">
        <f t="shared" si="11"/>
        <v>2752500</v>
      </c>
      <c r="N95" s="37">
        <f>Parameters!$D$22*(L95-M95)</f>
        <v>375600</v>
      </c>
      <c r="O95" s="38">
        <f t="shared" si="12"/>
        <v>1502400</v>
      </c>
    </row>
    <row r="96" spans="1:15" x14ac:dyDescent="0.3">
      <c r="A96" s="41">
        <v>43374</v>
      </c>
      <c r="B96" s="36">
        <f t="shared" si="13"/>
        <v>8</v>
      </c>
      <c r="C96" s="36">
        <v>94</v>
      </c>
      <c r="D96" s="36">
        <f>Data!B96</f>
        <v>17250</v>
      </c>
      <c r="E96" s="36">
        <f>Parameters!$D$8*'Base Scenario'!D96</f>
        <v>17250</v>
      </c>
      <c r="F96" s="36">
        <f>D96*Parameters!$D$9</f>
        <v>17250</v>
      </c>
      <c r="G96" s="36" t="str">
        <f t="shared" si="10"/>
        <v>Summer</v>
      </c>
      <c r="H96" s="37" cm="1">
        <f t="array" ref="H96">SUMPRODUCT(D96:F96,TRANSPOSE(Parameters!$D$4:$D$6))</f>
        <v>2587500</v>
      </c>
      <c r="I96" s="37">
        <f t="shared" si="14"/>
        <v>100000</v>
      </c>
      <c r="J96" s="37">
        <f t="shared" si="15"/>
        <v>60000</v>
      </c>
      <c r="K96" s="37">
        <f>IF(G96="Winter",Parameters!$E$18,Parameters!$D$18)</f>
        <v>20000</v>
      </c>
      <c r="L96" s="37">
        <f>D96*IF(G96="Winter",Parameters!$E$11,Parameters!$D$11)+E96*Parameters!$D$12+F96*Parameters!$D$13</f>
        <v>4657500</v>
      </c>
      <c r="M96" s="37">
        <f t="shared" si="11"/>
        <v>2767500</v>
      </c>
      <c r="N96" s="37">
        <f>Parameters!$D$22*(L96-M96)</f>
        <v>378000</v>
      </c>
      <c r="O96" s="38">
        <f t="shared" si="12"/>
        <v>1512000</v>
      </c>
    </row>
    <row r="97" spans="1:15" x14ac:dyDescent="0.3">
      <c r="A97" s="41">
        <v>43405</v>
      </c>
      <c r="B97" s="36">
        <f t="shared" si="13"/>
        <v>8</v>
      </c>
      <c r="C97" s="36">
        <v>95</v>
      </c>
      <c r="D97" s="36">
        <f>Data!B97</f>
        <v>17350</v>
      </c>
      <c r="E97" s="36">
        <f>Parameters!$D$8*'Base Scenario'!D97</f>
        <v>17350</v>
      </c>
      <c r="F97" s="36">
        <f>D97*Parameters!$D$9</f>
        <v>17350</v>
      </c>
      <c r="G97" s="36" t="str">
        <f t="shared" si="10"/>
        <v>Winter</v>
      </c>
      <c r="H97" s="37" cm="1">
        <f t="array" ref="H97">SUMPRODUCT(D97:F97,TRANSPOSE(Parameters!$D$4:$D$6))</f>
        <v>2602500</v>
      </c>
      <c r="I97" s="37">
        <f t="shared" si="14"/>
        <v>100000</v>
      </c>
      <c r="J97" s="37">
        <f t="shared" si="15"/>
        <v>60000</v>
      </c>
      <c r="K97" s="37">
        <f>IF(G97="Winter",Parameters!$E$18,Parameters!$D$18)</f>
        <v>12000</v>
      </c>
      <c r="L97" s="37">
        <f>D97*IF(G97="Winter",Parameters!$E$11,Parameters!$D$11)+E97*Parameters!$D$12+F97*Parameters!$D$13</f>
        <v>4250750</v>
      </c>
      <c r="M97" s="37">
        <f t="shared" si="11"/>
        <v>2774500</v>
      </c>
      <c r="N97" s="37">
        <f>Parameters!$D$22*(L97-M97)</f>
        <v>295250</v>
      </c>
      <c r="O97" s="38">
        <f t="shared" si="12"/>
        <v>1181000</v>
      </c>
    </row>
    <row r="98" spans="1:15" x14ac:dyDescent="0.3">
      <c r="A98" s="41">
        <v>43435</v>
      </c>
      <c r="B98" s="36">
        <f t="shared" si="13"/>
        <v>8</v>
      </c>
      <c r="C98" s="36">
        <v>96</v>
      </c>
      <c r="D98" s="36">
        <f>Data!B98</f>
        <v>17450</v>
      </c>
      <c r="E98" s="36">
        <f>Parameters!$D$8*'Base Scenario'!D98</f>
        <v>17450</v>
      </c>
      <c r="F98" s="36">
        <f>D98*Parameters!$D$9</f>
        <v>17450</v>
      </c>
      <c r="G98" s="36" t="str">
        <f t="shared" si="10"/>
        <v>Winter</v>
      </c>
      <c r="H98" s="37" cm="1">
        <f t="array" ref="H98">SUMPRODUCT(D98:F98,TRANSPOSE(Parameters!$D$4:$D$6))</f>
        <v>2617500</v>
      </c>
      <c r="I98" s="37">
        <f t="shared" si="14"/>
        <v>100000</v>
      </c>
      <c r="J98" s="37">
        <f t="shared" si="15"/>
        <v>60000</v>
      </c>
      <c r="K98" s="37">
        <f>IF(G98="Winter",Parameters!$E$18,Parameters!$D$18)</f>
        <v>12000</v>
      </c>
      <c r="L98" s="37">
        <f>D98*IF(G98="Winter",Parameters!$E$11,Parameters!$D$11)+E98*Parameters!$D$12+F98*Parameters!$D$13</f>
        <v>4275250</v>
      </c>
      <c r="M98" s="37">
        <f t="shared" si="11"/>
        <v>2789500</v>
      </c>
      <c r="N98" s="37">
        <f>Parameters!$D$22*(L98-M98)</f>
        <v>297150</v>
      </c>
      <c r="O98" s="38">
        <f t="shared" si="12"/>
        <v>1188600</v>
      </c>
    </row>
    <row r="99" spans="1:15" x14ac:dyDescent="0.3">
      <c r="A99" s="41">
        <v>43466</v>
      </c>
      <c r="B99" s="36">
        <f t="shared" si="13"/>
        <v>9</v>
      </c>
      <c r="C99" s="36">
        <v>97</v>
      </c>
      <c r="D99" s="36">
        <f>Data!B99</f>
        <v>14280</v>
      </c>
      <c r="E99" s="36">
        <f>Parameters!$D$8*'Base Scenario'!D99</f>
        <v>14280</v>
      </c>
      <c r="F99" s="36">
        <f>D99*Parameters!$D$9</f>
        <v>14280</v>
      </c>
      <c r="G99" s="36" t="str">
        <f t="shared" ref="G99:G122" si="16">IF(OR(MOD(C99,12)=11, MOD(C99,12)=0,MOD(C99,12)=1,MOD(C99,12)=2),"Winter","Summer")</f>
        <v>Winter</v>
      </c>
      <c r="H99" s="37" cm="1">
        <f t="array" ref="H99">SUMPRODUCT(D99:F99,TRANSPOSE(Parameters!$D$4:$D$6))</f>
        <v>2142000</v>
      </c>
      <c r="I99" s="37">
        <f t="shared" si="14"/>
        <v>100000</v>
      </c>
      <c r="J99" s="37">
        <f t="shared" si="15"/>
        <v>60000</v>
      </c>
      <c r="K99" s="37">
        <f>IF(G99="Winter",Parameters!$E$18,Parameters!$D$18)</f>
        <v>12000</v>
      </c>
      <c r="L99" s="37">
        <f>D99*IF(G99="Winter",Parameters!$E$11,Parameters!$D$11)+E99*Parameters!$D$12+F99*Parameters!$D$13</f>
        <v>3498600</v>
      </c>
      <c r="M99" s="37">
        <f t="shared" si="11"/>
        <v>2314000</v>
      </c>
      <c r="N99" s="37">
        <f>Parameters!$D$22*(L99-M99)</f>
        <v>236920</v>
      </c>
      <c r="O99" s="38">
        <f t="shared" si="12"/>
        <v>947680</v>
      </c>
    </row>
    <row r="100" spans="1:15" x14ac:dyDescent="0.3">
      <c r="A100" s="41">
        <v>43497</v>
      </c>
      <c r="B100" s="36">
        <f t="shared" ref="B100:B122" si="17">IF(MOD(C99,12)=0,B99+1,B99)</f>
        <v>9</v>
      </c>
      <c r="C100" s="36">
        <v>98</v>
      </c>
      <c r="D100" s="36">
        <f>Data!B100</f>
        <v>14370</v>
      </c>
      <c r="E100" s="36">
        <f>Parameters!$D$8*'Base Scenario'!D100</f>
        <v>14370</v>
      </c>
      <c r="F100" s="36">
        <f>D100*Parameters!$D$9</f>
        <v>14370</v>
      </c>
      <c r="G100" s="36" t="str">
        <f t="shared" si="16"/>
        <v>Winter</v>
      </c>
      <c r="H100" s="37" cm="1">
        <f t="array" ref="H100">SUMPRODUCT(D100:F100,TRANSPOSE(Parameters!$D$4:$D$6))</f>
        <v>2155500</v>
      </c>
      <c r="I100" s="37">
        <f t="shared" ref="I100:I122" si="18">I99</f>
        <v>100000</v>
      </c>
      <c r="J100" s="37">
        <f t="shared" ref="J100:J122" si="19">J99</f>
        <v>60000</v>
      </c>
      <c r="K100" s="37">
        <f>IF(G100="Winter",Parameters!$E$18,Parameters!$D$18)</f>
        <v>12000</v>
      </c>
      <c r="L100" s="37">
        <f>D100*IF(G100="Winter",Parameters!$E$11,Parameters!$D$11)+E100*Parameters!$D$12+F100*Parameters!$D$13</f>
        <v>3520650</v>
      </c>
      <c r="M100" s="37">
        <f t="shared" si="11"/>
        <v>2327500</v>
      </c>
      <c r="N100" s="37">
        <f>Parameters!$D$22*(L100-M100)</f>
        <v>238630</v>
      </c>
      <c r="O100" s="38">
        <f t="shared" si="12"/>
        <v>954520</v>
      </c>
    </row>
    <row r="101" spans="1:15" x14ac:dyDescent="0.3">
      <c r="A101" s="41">
        <v>43525</v>
      </c>
      <c r="B101" s="36">
        <f t="shared" si="17"/>
        <v>9</v>
      </c>
      <c r="C101" s="36">
        <v>99</v>
      </c>
      <c r="D101" s="36">
        <f>Data!B101</f>
        <v>14460</v>
      </c>
      <c r="E101" s="36">
        <f>Parameters!$D$8*'Base Scenario'!D101</f>
        <v>14460</v>
      </c>
      <c r="F101" s="36">
        <f>D101*Parameters!$D$9</f>
        <v>14460</v>
      </c>
      <c r="G101" s="36" t="str">
        <f t="shared" si="16"/>
        <v>Summer</v>
      </c>
      <c r="H101" s="37" cm="1">
        <f t="array" ref="H101">SUMPRODUCT(D101:F101,TRANSPOSE(Parameters!$D$4:$D$6))</f>
        <v>2169000</v>
      </c>
      <c r="I101" s="37">
        <f t="shared" si="18"/>
        <v>100000</v>
      </c>
      <c r="J101" s="37">
        <f t="shared" si="19"/>
        <v>60000</v>
      </c>
      <c r="K101" s="37">
        <f>IF(G101="Winter",Parameters!$E$18,Parameters!$D$18)</f>
        <v>20000</v>
      </c>
      <c r="L101" s="37">
        <f>D101*IF(G101="Winter",Parameters!$E$11,Parameters!$D$11)+E101*Parameters!$D$12+F101*Parameters!$D$13</f>
        <v>3904200</v>
      </c>
      <c r="M101" s="37">
        <f t="shared" si="11"/>
        <v>2349000</v>
      </c>
      <c r="N101" s="37">
        <f>Parameters!$D$22*(L101-M101)</f>
        <v>311040</v>
      </c>
      <c r="O101" s="38">
        <f t="shared" si="12"/>
        <v>1244160</v>
      </c>
    </row>
    <row r="102" spans="1:15" x14ac:dyDescent="0.3">
      <c r="A102" s="41">
        <v>43556</v>
      </c>
      <c r="B102" s="36">
        <f t="shared" si="17"/>
        <v>9</v>
      </c>
      <c r="C102" s="36">
        <v>100</v>
      </c>
      <c r="D102" s="36">
        <f>Data!B102</f>
        <v>17850</v>
      </c>
      <c r="E102" s="36">
        <f>Parameters!$D$8*'Base Scenario'!D102</f>
        <v>17850</v>
      </c>
      <c r="F102" s="36">
        <f>D102*Parameters!$D$9</f>
        <v>17850</v>
      </c>
      <c r="G102" s="36" t="str">
        <f t="shared" si="16"/>
        <v>Summer</v>
      </c>
      <c r="H102" s="37" cm="1">
        <f t="array" ref="H102">SUMPRODUCT(D102:F102,TRANSPOSE(Parameters!$D$4:$D$6))</f>
        <v>2677500</v>
      </c>
      <c r="I102" s="37">
        <f t="shared" si="18"/>
        <v>100000</v>
      </c>
      <c r="J102" s="37">
        <f t="shared" si="19"/>
        <v>60000</v>
      </c>
      <c r="K102" s="37">
        <f>IF(G102="Winter",Parameters!$E$18,Parameters!$D$18)</f>
        <v>20000</v>
      </c>
      <c r="L102" s="37">
        <f>D102*IF(G102="Winter",Parameters!$E$11,Parameters!$D$11)+E102*Parameters!$D$12+F102*Parameters!$D$13</f>
        <v>4819500</v>
      </c>
      <c r="M102" s="37">
        <f t="shared" si="11"/>
        <v>2857500</v>
      </c>
      <c r="N102" s="37">
        <f>Parameters!$D$22*(L102-M102)</f>
        <v>392400</v>
      </c>
      <c r="O102" s="38">
        <f t="shared" si="12"/>
        <v>1569600</v>
      </c>
    </row>
    <row r="103" spans="1:15" x14ac:dyDescent="0.3">
      <c r="A103" s="41">
        <v>43586</v>
      </c>
      <c r="B103" s="36">
        <f t="shared" si="17"/>
        <v>9</v>
      </c>
      <c r="C103" s="36">
        <v>101</v>
      </c>
      <c r="D103" s="36">
        <f>Data!B103</f>
        <v>17960</v>
      </c>
      <c r="E103" s="36">
        <f>Parameters!$D$8*'Base Scenario'!D103</f>
        <v>17960</v>
      </c>
      <c r="F103" s="36">
        <f>D103*Parameters!$D$9</f>
        <v>17960</v>
      </c>
      <c r="G103" s="36" t="str">
        <f t="shared" si="16"/>
        <v>Summer</v>
      </c>
      <c r="H103" s="37" cm="1">
        <f t="array" ref="H103">SUMPRODUCT(D103:F103,TRANSPOSE(Parameters!$D$4:$D$6))</f>
        <v>2694000</v>
      </c>
      <c r="I103" s="37">
        <f t="shared" si="18"/>
        <v>100000</v>
      </c>
      <c r="J103" s="37">
        <f t="shared" si="19"/>
        <v>60000</v>
      </c>
      <c r="K103" s="37">
        <f>IF(G103="Winter",Parameters!$E$18,Parameters!$D$18)</f>
        <v>20000</v>
      </c>
      <c r="L103" s="37">
        <f>D103*IF(G103="Winter",Parameters!$E$11,Parameters!$D$11)+E103*Parameters!$D$12+F103*Parameters!$D$13</f>
        <v>4849200</v>
      </c>
      <c r="M103" s="37">
        <f t="shared" si="11"/>
        <v>2874000</v>
      </c>
      <c r="N103" s="37">
        <f>Parameters!$D$22*(L103-M103)</f>
        <v>395040</v>
      </c>
      <c r="O103" s="38">
        <f t="shared" si="12"/>
        <v>1580160</v>
      </c>
    </row>
    <row r="104" spans="1:15" x14ac:dyDescent="0.3">
      <c r="A104" s="41">
        <v>43617</v>
      </c>
      <c r="B104" s="36">
        <f t="shared" si="17"/>
        <v>9</v>
      </c>
      <c r="C104" s="36">
        <v>102</v>
      </c>
      <c r="D104" s="36">
        <f>Data!B104</f>
        <v>18080</v>
      </c>
      <c r="E104" s="36">
        <f>Parameters!$D$8*'Base Scenario'!D104</f>
        <v>18080</v>
      </c>
      <c r="F104" s="36">
        <f>D104*Parameters!$D$9</f>
        <v>18080</v>
      </c>
      <c r="G104" s="36" t="str">
        <f t="shared" si="16"/>
        <v>Summer</v>
      </c>
      <c r="H104" s="37" cm="1">
        <f t="array" ref="H104">SUMPRODUCT(D104:F104,TRANSPOSE(Parameters!$D$4:$D$6))</f>
        <v>2712000</v>
      </c>
      <c r="I104" s="37">
        <f t="shared" si="18"/>
        <v>100000</v>
      </c>
      <c r="J104" s="37">
        <f t="shared" si="19"/>
        <v>60000</v>
      </c>
      <c r="K104" s="37">
        <f>IF(G104="Winter",Parameters!$E$18,Parameters!$D$18)</f>
        <v>20000</v>
      </c>
      <c r="L104" s="37">
        <f>D104*IF(G104="Winter",Parameters!$E$11,Parameters!$D$11)+E104*Parameters!$D$12+F104*Parameters!$D$13</f>
        <v>4881600</v>
      </c>
      <c r="M104" s="37">
        <f t="shared" si="11"/>
        <v>2892000</v>
      </c>
      <c r="N104" s="37">
        <f>Parameters!$D$22*(L104-M104)</f>
        <v>397920</v>
      </c>
      <c r="O104" s="38">
        <f t="shared" si="12"/>
        <v>1591680</v>
      </c>
    </row>
    <row r="105" spans="1:15" x14ac:dyDescent="0.3">
      <c r="A105" s="41">
        <v>43647</v>
      </c>
      <c r="B105" s="36">
        <f t="shared" si="17"/>
        <v>9</v>
      </c>
      <c r="C105" s="36">
        <v>103</v>
      </c>
      <c r="D105" s="36">
        <f>Data!B105</f>
        <v>18200</v>
      </c>
      <c r="E105" s="36">
        <f>Parameters!$D$8*'Base Scenario'!D105</f>
        <v>18200</v>
      </c>
      <c r="F105" s="36">
        <f>D105*Parameters!$D$9</f>
        <v>18200</v>
      </c>
      <c r="G105" s="36" t="str">
        <f t="shared" si="16"/>
        <v>Summer</v>
      </c>
      <c r="H105" s="37" cm="1">
        <f t="array" ref="H105">SUMPRODUCT(D105:F105,TRANSPOSE(Parameters!$D$4:$D$6))</f>
        <v>2730000</v>
      </c>
      <c r="I105" s="37">
        <f t="shared" si="18"/>
        <v>100000</v>
      </c>
      <c r="J105" s="37">
        <f t="shared" si="19"/>
        <v>60000</v>
      </c>
      <c r="K105" s="37">
        <f>IF(G105="Winter",Parameters!$E$18,Parameters!$D$18)</f>
        <v>20000</v>
      </c>
      <c r="L105" s="37">
        <f>D105*IF(G105="Winter",Parameters!$E$11,Parameters!$D$11)+E105*Parameters!$D$12+F105*Parameters!$D$13</f>
        <v>4914000</v>
      </c>
      <c r="M105" s="37">
        <f t="shared" si="11"/>
        <v>2910000</v>
      </c>
      <c r="N105" s="37">
        <f>Parameters!$D$22*(L105-M105)</f>
        <v>400800</v>
      </c>
      <c r="O105" s="38">
        <f t="shared" si="12"/>
        <v>1603200</v>
      </c>
    </row>
    <row r="106" spans="1:15" x14ac:dyDescent="0.3">
      <c r="A106" s="41">
        <v>43678</v>
      </c>
      <c r="B106" s="36">
        <f t="shared" si="17"/>
        <v>9</v>
      </c>
      <c r="C106" s="36">
        <v>104</v>
      </c>
      <c r="D106" s="36">
        <f>Data!B106</f>
        <v>18320</v>
      </c>
      <c r="E106" s="36">
        <f>Parameters!$D$8*'Base Scenario'!D106</f>
        <v>18320</v>
      </c>
      <c r="F106" s="36">
        <f>D106*Parameters!$D$9</f>
        <v>18320</v>
      </c>
      <c r="G106" s="36" t="str">
        <f t="shared" si="16"/>
        <v>Summer</v>
      </c>
      <c r="H106" s="37" cm="1">
        <f t="array" ref="H106">SUMPRODUCT(D106:F106,TRANSPOSE(Parameters!$D$4:$D$6))</f>
        <v>2748000</v>
      </c>
      <c r="I106" s="37">
        <f t="shared" si="18"/>
        <v>100000</v>
      </c>
      <c r="J106" s="37">
        <f t="shared" si="19"/>
        <v>60000</v>
      </c>
      <c r="K106" s="37">
        <f>IF(G106="Winter",Parameters!$E$18,Parameters!$D$18)</f>
        <v>20000</v>
      </c>
      <c r="L106" s="37">
        <f>D106*IF(G106="Winter",Parameters!$E$11,Parameters!$D$11)+E106*Parameters!$D$12+F106*Parameters!$D$13</f>
        <v>4946400</v>
      </c>
      <c r="M106" s="37">
        <f t="shared" si="11"/>
        <v>2928000</v>
      </c>
      <c r="N106" s="37">
        <f>Parameters!$D$22*(L106-M106)</f>
        <v>403680</v>
      </c>
      <c r="O106" s="38">
        <f t="shared" si="12"/>
        <v>1614720</v>
      </c>
    </row>
    <row r="107" spans="1:15" x14ac:dyDescent="0.3">
      <c r="A107" s="41">
        <v>43709</v>
      </c>
      <c r="B107" s="36">
        <f t="shared" si="17"/>
        <v>9</v>
      </c>
      <c r="C107" s="36">
        <v>105</v>
      </c>
      <c r="D107" s="36">
        <f>Data!B107</f>
        <v>18440</v>
      </c>
      <c r="E107" s="36">
        <f>Parameters!$D$8*'Base Scenario'!D107</f>
        <v>18440</v>
      </c>
      <c r="F107" s="36">
        <f>D107*Parameters!$D$9</f>
        <v>18440</v>
      </c>
      <c r="G107" s="36" t="str">
        <f t="shared" si="16"/>
        <v>Summer</v>
      </c>
      <c r="H107" s="37" cm="1">
        <f t="array" ref="H107">SUMPRODUCT(D107:F107,TRANSPOSE(Parameters!$D$4:$D$6))</f>
        <v>2766000</v>
      </c>
      <c r="I107" s="37">
        <f t="shared" si="18"/>
        <v>100000</v>
      </c>
      <c r="J107" s="37">
        <f t="shared" si="19"/>
        <v>60000</v>
      </c>
      <c r="K107" s="37">
        <f>IF(G107="Winter",Parameters!$E$18,Parameters!$D$18)</f>
        <v>20000</v>
      </c>
      <c r="L107" s="37">
        <f>D107*IF(G107="Winter",Parameters!$E$11,Parameters!$D$11)+E107*Parameters!$D$12+F107*Parameters!$D$13</f>
        <v>4978800</v>
      </c>
      <c r="M107" s="37">
        <f t="shared" si="11"/>
        <v>2946000</v>
      </c>
      <c r="N107" s="37">
        <f>Parameters!$D$22*(L107-M107)</f>
        <v>406560</v>
      </c>
      <c r="O107" s="38">
        <f t="shared" si="12"/>
        <v>1626240</v>
      </c>
    </row>
    <row r="108" spans="1:15" x14ac:dyDescent="0.3">
      <c r="A108" s="41">
        <v>43739</v>
      </c>
      <c r="B108" s="36">
        <f t="shared" si="17"/>
        <v>9</v>
      </c>
      <c r="C108" s="36">
        <v>106</v>
      </c>
      <c r="D108" s="36">
        <f>Data!B108</f>
        <v>18560</v>
      </c>
      <c r="E108" s="36">
        <f>Parameters!$D$8*'Base Scenario'!D108</f>
        <v>18560</v>
      </c>
      <c r="F108" s="36">
        <f>D108*Parameters!$D$9</f>
        <v>18560</v>
      </c>
      <c r="G108" s="36" t="str">
        <f t="shared" si="16"/>
        <v>Summer</v>
      </c>
      <c r="H108" s="37" cm="1">
        <f t="array" ref="H108">SUMPRODUCT(D108:F108,TRANSPOSE(Parameters!$D$4:$D$6))</f>
        <v>2784000</v>
      </c>
      <c r="I108" s="37">
        <f t="shared" si="18"/>
        <v>100000</v>
      </c>
      <c r="J108" s="37">
        <f t="shared" si="19"/>
        <v>60000</v>
      </c>
      <c r="K108" s="37">
        <f>IF(G108="Winter",Parameters!$E$18,Parameters!$D$18)</f>
        <v>20000</v>
      </c>
      <c r="L108" s="37">
        <f>D108*IF(G108="Winter",Parameters!$E$11,Parameters!$D$11)+E108*Parameters!$D$12+F108*Parameters!$D$13</f>
        <v>5011200</v>
      </c>
      <c r="M108" s="37">
        <f t="shared" si="11"/>
        <v>2964000</v>
      </c>
      <c r="N108" s="37">
        <f>Parameters!$D$22*(L108-M108)</f>
        <v>409440</v>
      </c>
      <c r="O108" s="38">
        <f t="shared" si="12"/>
        <v>1637760</v>
      </c>
    </row>
    <row r="109" spans="1:15" x14ac:dyDescent="0.3">
      <c r="A109" s="41">
        <v>43770</v>
      </c>
      <c r="B109" s="36">
        <f t="shared" si="17"/>
        <v>9</v>
      </c>
      <c r="C109" s="36">
        <v>107</v>
      </c>
      <c r="D109" s="36">
        <f>Data!B109</f>
        <v>18680</v>
      </c>
      <c r="E109" s="36">
        <f>Parameters!$D$8*'Base Scenario'!D109</f>
        <v>18680</v>
      </c>
      <c r="F109" s="36">
        <f>D109*Parameters!$D$9</f>
        <v>18680</v>
      </c>
      <c r="G109" s="36" t="str">
        <f t="shared" si="16"/>
        <v>Winter</v>
      </c>
      <c r="H109" s="37" cm="1">
        <f t="array" ref="H109">SUMPRODUCT(D109:F109,TRANSPOSE(Parameters!$D$4:$D$6))</f>
        <v>2802000</v>
      </c>
      <c r="I109" s="37">
        <f t="shared" si="18"/>
        <v>100000</v>
      </c>
      <c r="J109" s="37">
        <f t="shared" si="19"/>
        <v>60000</v>
      </c>
      <c r="K109" s="37">
        <f>IF(G109="Winter",Parameters!$E$18,Parameters!$D$18)</f>
        <v>12000</v>
      </c>
      <c r="L109" s="37">
        <f>D109*IF(G109="Winter",Parameters!$E$11,Parameters!$D$11)+E109*Parameters!$D$12+F109*Parameters!$D$13</f>
        <v>4576600</v>
      </c>
      <c r="M109" s="37">
        <f t="shared" si="11"/>
        <v>2974000</v>
      </c>
      <c r="N109" s="37">
        <f>Parameters!$D$22*(L109-M109)</f>
        <v>320520</v>
      </c>
      <c r="O109" s="38">
        <f t="shared" si="12"/>
        <v>1282080</v>
      </c>
    </row>
    <row r="110" spans="1:15" x14ac:dyDescent="0.3">
      <c r="A110" s="41">
        <v>43800</v>
      </c>
      <c r="B110" s="36">
        <f t="shared" si="17"/>
        <v>9</v>
      </c>
      <c r="C110" s="36">
        <v>108</v>
      </c>
      <c r="D110" s="36">
        <f>Data!B110</f>
        <v>18800</v>
      </c>
      <c r="E110" s="36">
        <f>Parameters!$D$8*'Base Scenario'!D110</f>
        <v>18800</v>
      </c>
      <c r="F110" s="36">
        <f>D110*Parameters!$D$9</f>
        <v>18800</v>
      </c>
      <c r="G110" s="36" t="str">
        <f t="shared" si="16"/>
        <v>Winter</v>
      </c>
      <c r="H110" s="37" cm="1">
        <f t="array" ref="H110">SUMPRODUCT(D110:F110,TRANSPOSE(Parameters!$D$4:$D$6))</f>
        <v>2820000</v>
      </c>
      <c r="I110" s="37">
        <f t="shared" si="18"/>
        <v>100000</v>
      </c>
      <c r="J110" s="37">
        <f t="shared" si="19"/>
        <v>60000</v>
      </c>
      <c r="K110" s="37">
        <f>IF(G110="Winter",Parameters!$E$18,Parameters!$D$18)</f>
        <v>12000</v>
      </c>
      <c r="L110" s="37">
        <f>D110*IF(G110="Winter",Parameters!$E$11,Parameters!$D$11)+E110*Parameters!$D$12+F110*Parameters!$D$13</f>
        <v>4606000</v>
      </c>
      <c r="M110" s="37">
        <f t="shared" si="11"/>
        <v>2992000</v>
      </c>
      <c r="N110" s="37">
        <f>Parameters!$D$22*(L110-M110)</f>
        <v>322800</v>
      </c>
      <c r="O110" s="38">
        <f t="shared" si="12"/>
        <v>1291200</v>
      </c>
    </row>
    <row r="111" spans="1:15" x14ac:dyDescent="0.3">
      <c r="A111" s="41">
        <v>43831</v>
      </c>
      <c r="B111" s="36">
        <f t="shared" si="17"/>
        <v>10</v>
      </c>
      <c r="C111" s="36">
        <v>109</v>
      </c>
      <c r="D111" s="36">
        <f>Data!B111</f>
        <v>15390</v>
      </c>
      <c r="E111" s="36">
        <f>Parameters!$D$8*'Base Scenario'!D111</f>
        <v>15390</v>
      </c>
      <c r="F111" s="36">
        <f>D111*Parameters!$D$9</f>
        <v>15390</v>
      </c>
      <c r="G111" s="36" t="str">
        <f t="shared" si="16"/>
        <v>Winter</v>
      </c>
      <c r="H111" s="37" cm="1">
        <f t="array" ref="H111">SUMPRODUCT(D111:F111,TRANSPOSE(Parameters!$D$4:$D$6))</f>
        <v>2308500</v>
      </c>
      <c r="I111" s="37">
        <f t="shared" si="18"/>
        <v>100000</v>
      </c>
      <c r="J111" s="37">
        <f t="shared" si="19"/>
        <v>60000</v>
      </c>
      <c r="K111" s="37">
        <f>IF(G111="Winter",Parameters!$E$18,Parameters!$D$18)</f>
        <v>12000</v>
      </c>
      <c r="L111" s="37">
        <f>D111*IF(G111="Winter",Parameters!$E$11,Parameters!$D$11)+E111*Parameters!$D$12+F111*Parameters!$D$13</f>
        <v>3770550</v>
      </c>
      <c r="M111" s="37">
        <f t="shared" si="11"/>
        <v>2480500</v>
      </c>
      <c r="N111" s="37">
        <f>Parameters!$D$22*(L111-M111)</f>
        <v>258010</v>
      </c>
      <c r="O111" s="38">
        <f t="shared" si="12"/>
        <v>1032040</v>
      </c>
    </row>
    <row r="112" spans="1:15" x14ac:dyDescent="0.3">
      <c r="A112" s="41">
        <v>43862</v>
      </c>
      <c r="B112" s="36">
        <f t="shared" si="17"/>
        <v>10</v>
      </c>
      <c r="C112" s="36">
        <v>110</v>
      </c>
      <c r="D112" s="36">
        <f>Data!B112</f>
        <v>15500</v>
      </c>
      <c r="E112" s="36">
        <f>Parameters!$D$8*'Base Scenario'!D112</f>
        <v>15500</v>
      </c>
      <c r="F112" s="36">
        <f>D112*Parameters!$D$9</f>
        <v>15500</v>
      </c>
      <c r="G112" s="36" t="str">
        <f t="shared" si="16"/>
        <v>Winter</v>
      </c>
      <c r="H112" s="37" cm="1">
        <f t="array" ref="H112">SUMPRODUCT(D112:F112,TRANSPOSE(Parameters!$D$4:$D$6))</f>
        <v>2325000</v>
      </c>
      <c r="I112" s="37">
        <f t="shared" si="18"/>
        <v>100000</v>
      </c>
      <c r="J112" s="37">
        <f t="shared" si="19"/>
        <v>60000</v>
      </c>
      <c r="K112" s="37">
        <f>IF(G112="Winter",Parameters!$E$18,Parameters!$D$18)</f>
        <v>12000</v>
      </c>
      <c r="L112" s="37">
        <f>D112*IF(G112="Winter",Parameters!$E$11,Parameters!$D$11)+E112*Parameters!$D$12+F112*Parameters!$D$13</f>
        <v>3797500</v>
      </c>
      <c r="M112" s="37">
        <f t="shared" si="11"/>
        <v>2497000</v>
      </c>
      <c r="N112" s="37">
        <f>Parameters!$D$22*(L112-M112)</f>
        <v>260100</v>
      </c>
      <c r="O112" s="38">
        <f t="shared" si="12"/>
        <v>1040400</v>
      </c>
    </row>
    <row r="113" spans="1:15" x14ac:dyDescent="0.3">
      <c r="A113" s="41">
        <v>43891</v>
      </c>
      <c r="B113" s="36">
        <f t="shared" si="17"/>
        <v>10</v>
      </c>
      <c r="C113" s="36">
        <v>111</v>
      </c>
      <c r="D113" s="36">
        <f>Data!B113</f>
        <v>15610</v>
      </c>
      <c r="E113" s="36">
        <f>Parameters!$D$8*'Base Scenario'!D113</f>
        <v>15610</v>
      </c>
      <c r="F113" s="36">
        <f>D113*Parameters!$D$9</f>
        <v>15610</v>
      </c>
      <c r="G113" s="36" t="str">
        <f t="shared" si="16"/>
        <v>Summer</v>
      </c>
      <c r="H113" s="37" cm="1">
        <f t="array" ref="H113">SUMPRODUCT(D113:F113,TRANSPOSE(Parameters!$D$4:$D$6))</f>
        <v>2341500</v>
      </c>
      <c r="I113" s="37">
        <f t="shared" si="18"/>
        <v>100000</v>
      </c>
      <c r="J113" s="37">
        <f t="shared" si="19"/>
        <v>60000</v>
      </c>
      <c r="K113" s="37">
        <f>IF(G113="Winter",Parameters!$E$18,Parameters!$D$18)</f>
        <v>20000</v>
      </c>
      <c r="L113" s="37">
        <f>D113*IF(G113="Winter",Parameters!$E$11,Parameters!$D$11)+E113*Parameters!$D$12+F113*Parameters!$D$13</f>
        <v>4214700</v>
      </c>
      <c r="M113" s="37">
        <f t="shared" si="11"/>
        <v>2521500</v>
      </c>
      <c r="N113" s="37">
        <f>Parameters!$D$22*(L113-M113)</f>
        <v>338640</v>
      </c>
      <c r="O113" s="38">
        <f t="shared" si="12"/>
        <v>1354560</v>
      </c>
    </row>
    <row r="114" spans="1:15" x14ac:dyDescent="0.3">
      <c r="A114" s="41">
        <v>43922</v>
      </c>
      <c r="B114" s="36">
        <f t="shared" si="17"/>
        <v>10</v>
      </c>
      <c r="C114" s="36">
        <v>112</v>
      </c>
      <c r="D114" s="36">
        <f>Data!B114</f>
        <v>19240</v>
      </c>
      <c r="E114" s="36">
        <f>Parameters!$D$8*'Base Scenario'!D114</f>
        <v>19240</v>
      </c>
      <c r="F114" s="36">
        <f>D114*Parameters!$D$9</f>
        <v>19240</v>
      </c>
      <c r="G114" s="36" t="str">
        <f t="shared" si="16"/>
        <v>Summer</v>
      </c>
      <c r="H114" s="37" cm="1">
        <f t="array" ref="H114">SUMPRODUCT(D114:F114,TRANSPOSE(Parameters!$D$4:$D$6))</f>
        <v>2886000</v>
      </c>
      <c r="I114" s="37">
        <f t="shared" si="18"/>
        <v>100000</v>
      </c>
      <c r="J114" s="37">
        <f t="shared" si="19"/>
        <v>60000</v>
      </c>
      <c r="K114" s="37">
        <f>IF(G114="Winter",Parameters!$E$18,Parameters!$D$18)</f>
        <v>20000</v>
      </c>
      <c r="L114" s="37">
        <f>D114*IF(G114="Winter",Parameters!$E$11,Parameters!$D$11)+E114*Parameters!$D$12+F114*Parameters!$D$13</f>
        <v>5194800</v>
      </c>
      <c r="M114" s="37">
        <f t="shared" si="11"/>
        <v>3066000</v>
      </c>
      <c r="N114" s="37">
        <f>Parameters!$D$22*(L114-M114)</f>
        <v>425760</v>
      </c>
      <c r="O114" s="38">
        <f t="shared" si="12"/>
        <v>1703040</v>
      </c>
    </row>
    <row r="115" spans="1:15" x14ac:dyDescent="0.3">
      <c r="A115" s="41">
        <v>43952</v>
      </c>
      <c r="B115" s="36">
        <f t="shared" si="17"/>
        <v>10</v>
      </c>
      <c r="C115" s="36">
        <v>113</v>
      </c>
      <c r="D115" s="36">
        <f>Data!B115</f>
        <v>19370</v>
      </c>
      <c r="E115" s="36">
        <f>Parameters!$D$8*'Base Scenario'!D115</f>
        <v>19370</v>
      </c>
      <c r="F115" s="36">
        <f>D115*Parameters!$D$9</f>
        <v>19370</v>
      </c>
      <c r="G115" s="36" t="str">
        <f t="shared" si="16"/>
        <v>Summer</v>
      </c>
      <c r="H115" s="37" cm="1">
        <f t="array" ref="H115">SUMPRODUCT(D115:F115,TRANSPOSE(Parameters!$D$4:$D$6))</f>
        <v>2905500</v>
      </c>
      <c r="I115" s="37">
        <f t="shared" si="18"/>
        <v>100000</v>
      </c>
      <c r="J115" s="37">
        <f t="shared" si="19"/>
        <v>60000</v>
      </c>
      <c r="K115" s="37">
        <f>IF(G115="Winter",Parameters!$E$18,Parameters!$D$18)</f>
        <v>20000</v>
      </c>
      <c r="L115" s="37">
        <f>D115*IF(G115="Winter",Parameters!$E$11,Parameters!$D$11)+E115*Parameters!$D$12+F115*Parameters!$D$13</f>
        <v>5229900</v>
      </c>
      <c r="M115" s="37">
        <f t="shared" si="11"/>
        <v>3085500</v>
      </c>
      <c r="N115" s="37">
        <f>Parameters!$D$22*(L115-M115)</f>
        <v>428880</v>
      </c>
      <c r="O115" s="38">
        <f t="shared" si="12"/>
        <v>1715520</v>
      </c>
    </row>
    <row r="116" spans="1:15" x14ac:dyDescent="0.3">
      <c r="A116" s="41">
        <v>43983</v>
      </c>
      <c r="B116" s="36">
        <f t="shared" si="17"/>
        <v>10</v>
      </c>
      <c r="C116" s="36">
        <v>114</v>
      </c>
      <c r="D116" s="36">
        <f>Data!B116</f>
        <v>19510</v>
      </c>
      <c r="E116" s="36">
        <f>Parameters!$D$8*'Base Scenario'!D116</f>
        <v>19510</v>
      </c>
      <c r="F116" s="36">
        <f>D116*Parameters!$D$9</f>
        <v>19510</v>
      </c>
      <c r="G116" s="36" t="str">
        <f t="shared" si="16"/>
        <v>Summer</v>
      </c>
      <c r="H116" s="37" cm="1">
        <f t="array" ref="H116">SUMPRODUCT(D116:F116,TRANSPOSE(Parameters!$D$4:$D$6))</f>
        <v>2926500</v>
      </c>
      <c r="I116" s="37">
        <f t="shared" si="18"/>
        <v>100000</v>
      </c>
      <c r="J116" s="37">
        <f t="shared" si="19"/>
        <v>60000</v>
      </c>
      <c r="K116" s="37">
        <f>IF(G116="Winter",Parameters!$E$18,Parameters!$D$18)</f>
        <v>20000</v>
      </c>
      <c r="L116" s="37">
        <f>D116*IF(G116="Winter",Parameters!$E$11,Parameters!$D$11)+E116*Parameters!$D$12+F116*Parameters!$D$13</f>
        <v>5267700</v>
      </c>
      <c r="M116" s="37">
        <f t="shared" si="11"/>
        <v>3106500</v>
      </c>
      <c r="N116" s="37">
        <f>Parameters!$D$22*(L116-M116)</f>
        <v>432240</v>
      </c>
      <c r="O116" s="38">
        <f t="shared" si="12"/>
        <v>1728960</v>
      </c>
    </row>
    <row r="117" spans="1:15" x14ac:dyDescent="0.3">
      <c r="A117" s="41">
        <v>44013</v>
      </c>
      <c r="B117" s="36">
        <f t="shared" si="17"/>
        <v>10</v>
      </c>
      <c r="C117" s="36">
        <v>115</v>
      </c>
      <c r="D117" s="36">
        <f>Data!B117</f>
        <v>19650</v>
      </c>
      <c r="E117" s="36">
        <f>Parameters!$D$8*'Base Scenario'!D117</f>
        <v>19650</v>
      </c>
      <c r="F117" s="36">
        <f>D117*Parameters!$D$9</f>
        <v>19650</v>
      </c>
      <c r="G117" s="36" t="str">
        <f t="shared" si="16"/>
        <v>Summer</v>
      </c>
      <c r="H117" s="37" cm="1">
        <f t="array" ref="H117">SUMPRODUCT(D117:F117,TRANSPOSE(Parameters!$D$4:$D$6))</f>
        <v>2947500</v>
      </c>
      <c r="I117" s="37">
        <f t="shared" si="18"/>
        <v>100000</v>
      </c>
      <c r="J117" s="37">
        <f t="shared" si="19"/>
        <v>60000</v>
      </c>
      <c r="K117" s="37">
        <f>IF(G117="Winter",Parameters!$E$18,Parameters!$D$18)</f>
        <v>20000</v>
      </c>
      <c r="L117" s="37">
        <f>D117*IF(G117="Winter",Parameters!$E$11,Parameters!$D$11)+E117*Parameters!$D$12+F117*Parameters!$D$13</f>
        <v>5305500</v>
      </c>
      <c r="M117" s="37">
        <f t="shared" si="11"/>
        <v>3127500</v>
      </c>
      <c r="N117" s="37">
        <f>Parameters!$D$22*(L117-M117)</f>
        <v>435600</v>
      </c>
      <c r="O117" s="38">
        <f t="shared" si="12"/>
        <v>1742400</v>
      </c>
    </row>
    <row r="118" spans="1:15" x14ac:dyDescent="0.3">
      <c r="A118" s="41">
        <v>44044</v>
      </c>
      <c r="B118" s="36">
        <f t="shared" si="17"/>
        <v>10</v>
      </c>
      <c r="C118" s="36">
        <v>116</v>
      </c>
      <c r="D118" s="36">
        <f>Data!B118</f>
        <v>19790</v>
      </c>
      <c r="E118" s="36">
        <f>Parameters!$D$8*'Base Scenario'!D118</f>
        <v>19790</v>
      </c>
      <c r="F118" s="36">
        <f>D118*Parameters!$D$9</f>
        <v>19790</v>
      </c>
      <c r="G118" s="36" t="str">
        <f t="shared" si="16"/>
        <v>Summer</v>
      </c>
      <c r="H118" s="37" cm="1">
        <f t="array" ref="H118">SUMPRODUCT(D118:F118,TRANSPOSE(Parameters!$D$4:$D$6))</f>
        <v>2968500</v>
      </c>
      <c r="I118" s="37">
        <f t="shared" si="18"/>
        <v>100000</v>
      </c>
      <c r="J118" s="37">
        <f t="shared" si="19"/>
        <v>60000</v>
      </c>
      <c r="K118" s="37">
        <f>IF(G118="Winter",Parameters!$E$18,Parameters!$D$18)</f>
        <v>20000</v>
      </c>
      <c r="L118" s="37">
        <f>D118*IF(G118="Winter",Parameters!$E$11,Parameters!$D$11)+E118*Parameters!$D$12+F118*Parameters!$D$13</f>
        <v>5343300</v>
      </c>
      <c r="M118" s="37">
        <f t="shared" si="11"/>
        <v>3148500</v>
      </c>
      <c r="N118" s="37">
        <f>Parameters!$D$22*(L118-M118)</f>
        <v>438960</v>
      </c>
      <c r="O118" s="38">
        <f t="shared" si="12"/>
        <v>1755840</v>
      </c>
    </row>
    <row r="119" spans="1:15" x14ac:dyDescent="0.3">
      <c r="A119" s="41">
        <v>44075</v>
      </c>
      <c r="B119" s="36">
        <f t="shared" si="17"/>
        <v>10</v>
      </c>
      <c r="C119" s="36">
        <v>117</v>
      </c>
      <c r="D119" s="36">
        <f>Data!B119</f>
        <v>19930</v>
      </c>
      <c r="E119" s="36">
        <f>Parameters!$D$8*'Base Scenario'!D119</f>
        <v>19930</v>
      </c>
      <c r="F119" s="36">
        <f>D119*Parameters!$D$9</f>
        <v>19930</v>
      </c>
      <c r="G119" s="36" t="str">
        <f t="shared" si="16"/>
        <v>Summer</v>
      </c>
      <c r="H119" s="37" cm="1">
        <f t="array" ref="H119">SUMPRODUCT(D119:F119,TRANSPOSE(Parameters!$D$4:$D$6))</f>
        <v>2989500</v>
      </c>
      <c r="I119" s="37">
        <f t="shared" si="18"/>
        <v>100000</v>
      </c>
      <c r="J119" s="37">
        <f t="shared" si="19"/>
        <v>60000</v>
      </c>
      <c r="K119" s="37">
        <f>IF(G119="Winter",Parameters!$E$18,Parameters!$D$18)</f>
        <v>20000</v>
      </c>
      <c r="L119" s="37">
        <f>D119*IF(G119="Winter",Parameters!$E$11,Parameters!$D$11)+E119*Parameters!$D$12+F119*Parameters!$D$13</f>
        <v>5381100</v>
      </c>
      <c r="M119" s="37">
        <f t="shared" si="11"/>
        <v>3169500</v>
      </c>
      <c r="N119" s="37">
        <f>Parameters!$D$22*(L119-M119)</f>
        <v>442320</v>
      </c>
      <c r="O119" s="38">
        <f t="shared" si="12"/>
        <v>1769280</v>
      </c>
    </row>
    <row r="120" spans="1:15" x14ac:dyDescent="0.3">
      <c r="A120" s="41">
        <v>44105</v>
      </c>
      <c r="B120" s="36">
        <f t="shared" si="17"/>
        <v>10</v>
      </c>
      <c r="C120" s="36">
        <v>118</v>
      </c>
      <c r="D120" s="36">
        <f>Data!B120</f>
        <v>20000</v>
      </c>
      <c r="E120" s="36">
        <f>Parameters!$D$8*'Base Scenario'!D120</f>
        <v>20000</v>
      </c>
      <c r="F120" s="36">
        <f>D120*Parameters!$D$9</f>
        <v>20000</v>
      </c>
      <c r="G120" s="36" t="str">
        <f t="shared" si="16"/>
        <v>Summer</v>
      </c>
      <c r="H120" s="37" cm="1">
        <f t="array" ref="H120">SUMPRODUCT(D120:F120,TRANSPOSE(Parameters!$D$4:$D$6))</f>
        <v>3000000</v>
      </c>
      <c r="I120" s="37">
        <f t="shared" si="18"/>
        <v>100000</v>
      </c>
      <c r="J120" s="37">
        <f t="shared" si="19"/>
        <v>60000</v>
      </c>
      <c r="K120" s="37">
        <f>IF(G120="Winter",Parameters!$E$18,Parameters!$D$18)</f>
        <v>20000</v>
      </c>
      <c r="L120" s="37">
        <f>D120*IF(G120="Winter",Parameters!$E$11,Parameters!$D$11)+E120*Parameters!$D$12+F120*Parameters!$D$13</f>
        <v>5400000</v>
      </c>
      <c r="M120" s="37">
        <f t="shared" si="11"/>
        <v>3180000</v>
      </c>
      <c r="N120" s="37">
        <f>Parameters!$D$22*(L120-M120)</f>
        <v>444000</v>
      </c>
      <c r="O120" s="38">
        <f t="shared" si="12"/>
        <v>1776000</v>
      </c>
    </row>
    <row r="121" spans="1:15" x14ac:dyDescent="0.3">
      <c r="A121" s="41">
        <v>44136</v>
      </c>
      <c r="B121" s="36">
        <f t="shared" si="17"/>
        <v>10</v>
      </c>
      <c r="C121" s="36">
        <v>119</v>
      </c>
      <c r="D121" s="36">
        <f>Data!B121</f>
        <v>20000</v>
      </c>
      <c r="E121" s="36">
        <f>Parameters!$D$8*'Base Scenario'!D121</f>
        <v>20000</v>
      </c>
      <c r="F121" s="36">
        <f>D121*Parameters!$D$9</f>
        <v>20000</v>
      </c>
      <c r="G121" s="36" t="str">
        <f t="shared" si="16"/>
        <v>Winter</v>
      </c>
      <c r="H121" s="37" cm="1">
        <f t="array" ref="H121">SUMPRODUCT(D121:F121,TRANSPOSE(Parameters!$D$4:$D$6))</f>
        <v>3000000</v>
      </c>
      <c r="I121" s="37">
        <f t="shared" si="18"/>
        <v>100000</v>
      </c>
      <c r="J121" s="37">
        <f t="shared" si="19"/>
        <v>60000</v>
      </c>
      <c r="K121" s="37">
        <f>IF(G121="Winter",Parameters!$E$18,Parameters!$D$18)</f>
        <v>12000</v>
      </c>
      <c r="L121" s="37">
        <f>D121*IF(G121="Winter",Parameters!$E$11,Parameters!$D$11)+E121*Parameters!$D$12+F121*Parameters!$D$13</f>
        <v>4900000</v>
      </c>
      <c r="M121" s="37">
        <f t="shared" si="11"/>
        <v>3172000</v>
      </c>
      <c r="N121" s="37">
        <f>Parameters!$D$22*(L121-M121)</f>
        <v>345600</v>
      </c>
      <c r="O121" s="38">
        <f t="shared" si="12"/>
        <v>1382400</v>
      </c>
    </row>
    <row r="122" spans="1:15" x14ac:dyDescent="0.3">
      <c r="A122" s="41">
        <v>44166</v>
      </c>
      <c r="B122" s="36">
        <f t="shared" si="17"/>
        <v>10</v>
      </c>
      <c r="C122" s="36">
        <v>120</v>
      </c>
      <c r="D122" s="36">
        <f>Data!B122</f>
        <v>20000</v>
      </c>
      <c r="E122" s="36">
        <f>Parameters!$D$8*'Base Scenario'!D122</f>
        <v>20000</v>
      </c>
      <c r="F122" s="36">
        <f>D122*Parameters!$D$9</f>
        <v>20000</v>
      </c>
      <c r="G122" s="36" t="str">
        <f t="shared" si="16"/>
        <v>Winter</v>
      </c>
      <c r="H122" s="37" cm="1">
        <f t="array" ref="H122">SUMPRODUCT(D122:F122,TRANSPOSE(Parameters!$D$4:$D$6))</f>
        <v>3000000</v>
      </c>
      <c r="I122" s="37">
        <f t="shared" si="18"/>
        <v>100000</v>
      </c>
      <c r="J122" s="37">
        <f t="shared" si="19"/>
        <v>60000</v>
      </c>
      <c r="K122" s="37">
        <f>IF(G122="Winter",Parameters!$E$18,Parameters!$D$18)</f>
        <v>12000</v>
      </c>
      <c r="L122" s="37">
        <f>D122*IF(G122="Winter",Parameters!$E$11,Parameters!$D$11)+E122*Parameters!$D$12+F122*Parameters!$D$13</f>
        <v>4900000</v>
      </c>
      <c r="M122" s="37">
        <f t="shared" si="11"/>
        <v>3172000</v>
      </c>
      <c r="N122" s="37">
        <f>Parameters!$D$22*(L122-M122)</f>
        <v>345600</v>
      </c>
      <c r="O122" s="38">
        <f t="shared" si="12"/>
        <v>1382400</v>
      </c>
    </row>
    <row r="123" spans="1:15" x14ac:dyDescent="0.3">
      <c r="H123" s="39"/>
      <c r="I123" s="39"/>
      <c r="J123" s="39"/>
      <c r="K123" s="39"/>
      <c r="L123" s="39"/>
      <c r="M123" s="39"/>
      <c r="N123" s="39"/>
      <c r="O123" s="40"/>
    </row>
    <row r="124" spans="1:15" x14ac:dyDescent="0.3">
      <c r="H124" s="39"/>
      <c r="I124" s="39"/>
      <c r="J124" s="39"/>
      <c r="K124" s="39"/>
      <c r="L124" s="39"/>
      <c r="M124" s="39"/>
      <c r="N124" s="39"/>
      <c r="O124" s="40"/>
    </row>
    <row r="125" spans="1:15" x14ac:dyDescent="0.3">
      <c r="H125" s="39"/>
      <c r="I125" s="39"/>
      <c r="J125" s="39"/>
      <c r="K125" s="39"/>
      <c r="L125" s="39"/>
      <c r="M125" s="39"/>
      <c r="N125" s="39"/>
      <c r="O125" s="40"/>
    </row>
    <row r="126" spans="1:15" x14ac:dyDescent="0.3">
      <c r="H126" s="39"/>
      <c r="I126" s="39"/>
      <c r="J126" s="39"/>
      <c r="K126" s="39"/>
      <c r="L126" s="39"/>
      <c r="M126" s="39"/>
      <c r="N126" s="39"/>
      <c r="O126" s="40"/>
    </row>
    <row r="127" spans="1:15" x14ac:dyDescent="0.3">
      <c r="H127" s="39"/>
      <c r="I127" s="39"/>
      <c r="J127" s="39"/>
      <c r="K127" s="39"/>
      <c r="L127" s="39"/>
      <c r="M127" s="39"/>
      <c r="N127" s="39"/>
      <c r="O127" s="40"/>
    </row>
    <row r="128" spans="1:15" x14ac:dyDescent="0.3">
      <c r="H128" s="39"/>
      <c r="I128" s="39"/>
      <c r="J128" s="39"/>
      <c r="K128" s="39"/>
      <c r="L128" s="39"/>
      <c r="M128" s="39"/>
      <c r="N128" s="39"/>
      <c r="O128" s="40"/>
    </row>
    <row r="129" spans="8:15" x14ac:dyDescent="0.3">
      <c r="H129" s="39"/>
      <c r="I129" s="39"/>
      <c r="J129" s="39"/>
      <c r="K129" s="39"/>
      <c r="L129" s="39"/>
      <c r="M129" s="39"/>
      <c r="N129" s="39"/>
      <c r="O129" s="40"/>
    </row>
    <row r="130" spans="8:15" x14ac:dyDescent="0.3">
      <c r="H130" s="39"/>
      <c r="I130" s="39"/>
      <c r="J130" s="39"/>
      <c r="K130" s="39"/>
      <c r="L130" s="39"/>
      <c r="M130" s="39"/>
      <c r="N130" s="39"/>
      <c r="O130" s="40"/>
    </row>
    <row r="131" spans="8:15" x14ac:dyDescent="0.3">
      <c r="H131" s="39"/>
      <c r="I131" s="39"/>
      <c r="J131" s="39"/>
      <c r="K131" s="39"/>
      <c r="L131" s="39"/>
      <c r="M131" s="39"/>
      <c r="N131" s="39"/>
      <c r="O131" s="40"/>
    </row>
    <row r="132" spans="8:15" x14ac:dyDescent="0.3">
      <c r="H132" s="39"/>
      <c r="I132" s="39"/>
      <c r="J132" s="39"/>
      <c r="K132" s="39"/>
      <c r="L132" s="39"/>
      <c r="M132" s="39"/>
      <c r="N132" s="39"/>
      <c r="O132" s="40"/>
    </row>
    <row r="133" spans="8:15" x14ac:dyDescent="0.3">
      <c r="H133" s="39"/>
      <c r="I133" s="39"/>
      <c r="J133" s="39"/>
      <c r="K133" s="39"/>
      <c r="L133" s="39"/>
      <c r="M133" s="39"/>
      <c r="N133" s="39"/>
      <c r="O133" s="40"/>
    </row>
    <row r="134" spans="8:15" x14ac:dyDescent="0.3">
      <c r="H134" s="39"/>
      <c r="I134" s="39"/>
      <c r="J134" s="39"/>
      <c r="K134" s="39"/>
      <c r="L134" s="39"/>
      <c r="M134" s="39"/>
      <c r="N134" s="39"/>
      <c r="O134" s="40"/>
    </row>
    <row r="135" spans="8:15" x14ac:dyDescent="0.3">
      <c r="H135" s="39"/>
      <c r="I135" s="39"/>
      <c r="J135" s="39"/>
      <c r="K135" s="39"/>
      <c r="L135" s="39"/>
      <c r="M135" s="39"/>
      <c r="N135" s="39"/>
      <c r="O135" s="40"/>
    </row>
    <row r="136" spans="8:15" x14ac:dyDescent="0.3">
      <c r="H136" s="39"/>
      <c r="I136" s="39"/>
      <c r="J136" s="39"/>
      <c r="K136" s="39"/>
      <c r="L136" s="39"/>
      <c r="M136" s="39"/>
      <c r="N136" s="39"/>
      <c r="O136" s="40"/>
    </row>
    <row r="137" spans="8:15" x14ac:dyDescent="0.3">
      <c r="H137" s="39"/>
      <c r="I137" s="39"/>
      <c r="J137" s="39"/>
      <c r="K137" s="39"/>
      <c r="L137" s="39"/>
      <c r="M137" s="39"/>
      <c r="N137" s="39"/>
      <c r="O137" s="40"/>
    </row>
    <row r="138" spans="8:15" x14ac:dyDescent="0.3">
      <c r="H138" s="39"/>
      <c r="I138" s="39"/>
      <c r="J138" s="39"/>
      <c r="K138" s="39"/>
      <c r="L138" s="39"/>
      <c r="M138" s="39"/>
      <c r="N138" s="39"/>
      <c r="O138" s="40"/>
    </row>
    <row r="139" spans="8:15" x14ac:dyDescent="0.3">
      <c r="H139" s="39"/>
      <c r="I139" s="39"/>
      <c r="J139" s="39"/>
      <c r="K139" s="39"/>
      <c r="L139" s="39"/>
      <c r="M139" s="39"/>
      <c r="N139" s="39"/>
      <c r="O139" s="40"/>
    </row>
    <row r="140" spans="8:15" x14ac:dyDescent="0.3">
      <c r="H140" s="39"/>
      <c r="I140" s="39"/>
      <c r="J140" s="39"/>
      <c r="K140" s="39"/>
      <c r="L140" s="39"/>
      <c r="M140" s="39"/>
      <c r="N140" s="39"/>
      <c r="O140" s="40"/>
    </row>
    <row r="141" spans="8:15" x14ac:dyDescent="0.3">
      <c r="H141" s="39"/>
      <c r="I141" s="39"/>
      <c r="J141" s="39"/>
      <c r="K141" s="39"/>
      <c r="L141" s="39"/>
      <c r="M141" s="39"/>
      <c r="N141" s="39"/>
      <c r="O141" s="40"/>
    </row>
    <row r="142" spans="8:15" x14ac:dyDescent="0.3">
      <c r="H142" s="39"/>
      <c r="I142" s="39"/>
      <c r="J142" s="39"/>
      <c r="K142" s="39"/>
      <c r="L142" s="39"/>
      <c r="M142" s="39"/>
      <c r="N142" s="39"/>
      <c r="O142" s="40"/>
    </row>
    <row r="143" spans="8:15" x14ac:dyDescent="0.3">
      <c r="H143" s="39"/>
      <c r="I143" s="39"/>
      <c r="J143" s="39"/>
      <c r="K143" s="39"/>
      <c r="L143" s="39"/>
      <c r="M143" s="39"/>
      <c r="N143" s="39"/>
      <c r="O143" s="40"/>
    </row>
    <row r="144" spans="8:15" x14ac:dyDescent="0.3">
      <c r="H144" s="39"/>
      <c r="I144" s="39"/>
      <c r="J144" s="39"/>
      <c r="K144" s="39"/>
      <c r="L144" s="39"/>
      <c r="M144" s="39"/>
      <c r="N144" s="39"/>
      <c r="O144" s="40"/>
    </row>
    <row r="145" spans="8:15" x14ac:dyDescent="0.3">
      <c r="H145" s="39"/>
      <c r="I145" s="39"/>
      <c r="J145" s="39"/>
      <c r="K145" s="39"/>
      <c r="L145" s="39"/>
      <c r="M145" s="39"/>
      <c r="N145" s="39"/>
      <c r="O145" s="40"/>
    </row>
    <row r="146" spans="8:15" x14ac:dyDescent="0.3">
      <c r="H146" s="39"/>
      <c r="I146" s="39"/>
      <c r="J146" s="39"/>
      <c r="K146" s="39"/>
      <c r="L146" s="39"/>
      <c r="M146" s="39"/>
      <c r="N146" s="39"/>
      <c r="O146" s="40"/>
    </row>
    <row r="147" spans="8:15" x14ac:dyDescent="0.3">
      <c r="H147" s="39"/>
      <c r="I147" s="39"/>
      <c r="J147" s="39"/>
      <c r="K147" s="39"/>
      <c r="L147" s="39"/>
      <c r="M147" s="39"/>
      <c r="N147" s="39"/>
      <c r="O147" s="40"/>
    </row>
    <row r="148" spans="8:15" x14ac:dyDescent="0.3">
      <c r="H148" s="39"/>
      <c r="I148" s="39"/>
      <c r="J148" s="39"/>
      <c r="K148" s="39"/>
      <c r="L148" s="39"/>
      <c r="M148" s="39"/>
      <c r="N148" s="39"/>
      <c r="O148" s="40"/>
    </row>
    <row r="149" spans="8:15" x14ac:dyDescent="0.3">
      <c r="H149" s="39"/>
      <c r="I149" s="39"/>
      <c r="J149" s="39"/>
      <c r="K149" s="39"/>
      <c r="L149" s="39"/>
      <c r="M149" s="39"/>
      <c r="N149" s="39"/>
      <c r="O149" s="40"/>
    </row>
    <row r="150" spans="8:15" x14ac:dyDescent="0.3">
      <c r="H150" s="39"/>
      <c r="I150" s="39"/>
      <c r="J150" s="39"/>
      <c r="K150" s="39"/>
      <c r="L150" s="39"/>
      <c r="M150" s="39"/>
      <c r="N150" s="39"/>
      <c r="O150" s="40"/>
    </row>
    <row r="151" spans="8:15" x14ac:dyDescent="0.3">
      <c r="H151" s="39"/>
      <c r="I151" s="39"/>
      <c r="J151" s="39"/>
      <c r="K151" s="39"/>
      <c r="L151" s="39"/>
      <c r="M151" s="39"/>
      <c r="N151" s="39"/>
      <c r="O151" s="40"/>
    </row>
    <row r="152" spans="8:15" x14ac:dyDescent="0.3">
      <c r="H152" s="39"/>
      <c r="I152" s="39"/>
      <c r="J152" s="39"/>
      <c r="K152" s="39"/>
      <c r="L152" s="39"/>
      <c r="M152" s="39"/>
      <c r="N152" s="39"/>
      <c r="O152" s="40"/>
    </row>
    <row r="153" spans="8:15" x14ac:dyDescent="0.3">
      <c r="H153" s="39"/>
      <c r="I153" s="39"/>
      <c r="J153" s="39"/>
      <c r="K153" s="39"/>
      <c r="L153" s="39"/>
      <c r="M153" s="39"/>
      <c r="N153" s="39"/>
      <c r="O153" s="40"/>
    </row>
    <row r="154" spans="8:15" x14ac:dyDescent="0.3">
      <c r="H154" s="39"/>
      <c r="I154" s="39"/>
      <c r="J154" s="39"/>
      <c r="K154" s="39"/>
      <c r="L154" s="39"/>
      <c r="M154" s="39"/>
      <c r="N154" s="39"/>
      <c r="O154" s="40"/>
    </row>
    <row r="155" spans="8:15" x14ac:dyDescent="0.3">
      <c r="H155" s="39"/>
      <c r="I155" s="39"/>
      <c r="J155" s="39"/>
      <c r="K155" s="39"/>
      <c r="L155" s="39"/>
      <c r="M155" s="39"/>
      <c r="N155" s="39"/>
      <c r="O155" s="40"/>
    </row>
    <row r="156" spans="8:15" x14ac:dyDescent="0.3">
      <c r="H156" s="39"/>
      <c r="I156" s="39"/>
      <c r="J156" s="39"/>
      <c r="K156" s="39"/>
      <c r="L156" s="39"/>
      <c r="M156" s="39"/>
      <c r="N156" s="39"/>
      <c r="O156" s="40"/>
    </row>
    <row r="157" spans="8:15" x14ac:dyDescent="0.3">
      <c r="H157" s="39"/>
      <c r="I157" s="39"/>
      <c r="J157" s="39"/>
      <c r="K157" s="39"/>
      <c r="L157" s="39"/>
      <c r="M157" s="39"/>
      <c r="N157" s="39"/>
      <c r="O157" s="40"/>
    </row>
    <row r="158" spans="8:15" x14ac:dyDescent="0.3">
      <c r="H158" s="39"/>
      <c r="I158" s="39"/>
      <c r="J158" s="39"/>
      <c r="K158" s="39"/>
      <c r="L158" s="39"/>
      <c r="M158" s="39"/>
      <c r="N158" s="39"/>
      <c r="O158" s="40"/>
    </row>
    <row r="159" spans="8:15" x14ac:dyDescent="0.3">
      <c r="H159" s="39"/>
      <c r="I159" s="39"/>
      <c r="J159" s="39"/>
      <c r="K159" s="39"/>
      <c r="L159" s="39"/>
      <c r="M159" s="39"/>
      <c r="N159" s="39"/>
      <c r="O159" s="40"/>
    </row>
    <row r="160" spans="8:15" x14ac:dyDescent="0.3">
      <c r="H160" s="39"/>
      <c r="I160" s="39"/>
      <c r="J160" s="39"/>
      <c r="K160" s="39"/>
      <c r="L160" s="39"/>
      <c r="M160" s="39"/>
      <c r="N160" s="39"/>
      <c r="O160" s="40"/>
    </row>
    <row r="161" spans="8:15" x14ac:dyDescent="0.3">
      <c r="H161" s="39"/>
      <c r="I161" s="39"/>
      <c r="J161" s="39"/>
      <c r="K161" s="39"/>
      <c r="L161" s="39"/>
      <c r="M161" s="39"/>
      <c r="N161" s="39"/>
      <c r="O161" s="40"/>
    </row>
    <row r="162" spans="8:15" x14ac:dyDescent="0.3">
      <c r="H162" s="39"/>
      <c r="I162" s="39"/>
      <c r="J162" s="39"/>
      <c r="K162" s="39"/>
      <c r="L162" s="39"/>
      <c r="M162" s="39"/>
      <c r="N162" s="39"/>
      <c r="O162" s="40"/>
    </row>
    <row r="163" spans="8:15" x14ac:dyDescent="0.3">
      <c r="H163" s="39"/>
      <c r="I163" s="39"/>
      <c r="J163" s="39"/>
      <c r="K163" s="39"/>
      <c r="L163" s="39"/>
      <c r="M163" s="39"/>
      <c r="N163" s="39"/>
      <c r="O163" s="40"/>
    </row>
    <row r="164" spans="8:15" x14ac:dyDescent="0.3">
      <c r="H164" s="39"/>
      <c r="I164" s="39"/>
      <c r="J164" s="39"/>
      <c r="K164" s="39"/>
      <c r="L164" s="39"/>
      <c r="M164" s="39"/>
      <c r="N164" s="39"/>
      <c r="O164" s="40"/>
    </row>
    <row r="165" spans="8:15" x14ac:dyDescent="0.3">
      <c r="H165" s="39"/>
      <c r="I165" s="39"/>
      <c r="J165" s="39"/>
      <c r="K165" s="39"/>
      <c r="L165" s="39"/>
      <c r="M165" s="39"/>
      <c r="N165" s="39"/>
      <c r="O165" s="40"/>
    </row>
    <row r="166" spans="8:15" x14ac:dyDescent="0.3">
      <c r="H166" s="39"/>
      <c r="I166" s="39"/>
      <c r="J166" s="39"/>
      <c r="K166" s="39"/>
      <c r="L166" s="39"/>
      <c r="M166" s="39"/>
      <c r="N166" s="39"/>
      <c r="O166" s="40"/>
    </row>
    <row r="167" spans="8:15" x14ac:dyDescent="0.3">
      <c r="H167" s="39"/>
      <c r="I167" s="39"/>
      <c r="J167" s="39"/>
      <c r="K167" s="39"/>
      <c r="L167" s="39"/>
      <c r="M167" s="39"/>
      <c r="N167" s="39"/>
      <c r="O167" s="40"/>
    </row>
    <row r="168" spans="8:15" x14ac:dyDescent="0.3">
      <c r="H168" s="39"/>
      <c r="I168" s="39"/>
      <c r="J168" s="39"/>
      <c r="K168" s="39"/>
      <c r="L168" s="39"/>
      <c r="M168" s="39"/>
      <c r="N168" s="39"/>
      <c r="O168" s="40"/>
    </row>
    <row r="169" spans="8:15" x14ac:dyDescent="0.3">
      <c r="H169" s="39"/>
      <c r="I169" s="39"/>
      <c r="J169" s="39"/>
      <c r="K169" s="39"/>
      <c r="L169" s="39"/>
      <c r="M169" s="39"/>
      <c r="N169" s="39"/>
      <c r="O169" s="40"/>
    </row>
    <row r="170" spans="8:15" x14ac:dyDescent="0.3">
      <c r="H170" s="39"/>
      <c r="I170" s="39"/>
      <c r="J170" s="39"/>
      <c r="K170" s="39"/>
      <c r="L170" s="39"/>
      <c r="M170" s="39"/>
      <c r="N170" s="39"/>
      <c r="O170" s="40"/>
    </row>
    <row r="171" spans="8:15" x14ac:dyDescent="0.3">
      <c r="H171" s="39"/>
      <c r="I171" s="39"/>
      <c r="J171" s="39"/>
      <c r="K171" s="39"/>
      <c r="L171" s="39"/>
      <c r="M171" s="39"/>
      <c r="N171" s="39"/>
      <c r="O171" s="40"/>
    </row>
    <row r="172" spans="8:15" x14ac:dyDescent="0.3">
      <c r="H172" s="39"/>
      <c r="I172" s="39"/>
      <c r="J172" s="39"/>
      <c r="K172" s="39"/>
      <c r="L172" s="39"/>
      <c r="M172" s="39"/>
      <c r="N172" s="39"/>
      <c r="O172" s="40"/>
    </row>
    <row r="173" spans="8:15" x14ac:dyDescent="0.3">
      <c r="H173" s="39"/>
      <c r="I173" s="39"/>
      <c r="J173" s="39"/>
      <c r="K173" s="39"/>
      <c r="L173" s="39"/>
      <c r="M173" s="39"/>
      <c r="N173" s="39"/>
      <c r="O173" s="40"/>
    </row>
    <row r="174" spans="8:15" x14ac:dyDescent="0.3">
      <c r="H174" s="39"/>
      <c r="I174" s="39"/>
      <c r="J174" s="39"/>
      <c r="K174" s="39"/>
      <c r="L174" s="39"/>
      <c r="M174" s="39"/>
      <c r="N174" s="39"/>
      <c r="O174" s="40"/>
    </row>
    <row r="175" spans="8:15" x14ac:dyDescent="0.3">
      <c r="H175" s="39"/>
      <c r="I175" s="39"/>
      <c r="J175" s="39"/>
      <c r="K175" s="39"/>
      <c r="L175" s="39"/>
      <c r="M175" s="39"/>
      <c r="N175" s="39"/>
      <c r="O175" s="40"/>
    </row>
    <row r="176" spans="8:15" x14ac:dyDescent="0.3">
      <c r="H176" s="39"/>
      <c r="I176" s="39"/>
      <c r="J176" s="39"/>
      <c r="K176" s="39"/>
      <c r="L176" s="39"/>
      <c r="M176" s="39"/>
      <c r="N176" s="39"/>
      <c r="O176" s="40"/>
    </row>
    <row r="177" spans="8:15" x14ac:dyDescent="0.3">
      <c r="H177" s="39"/>
      <c r="I177" s="39"/>
      <c r="J177" s="39"/>
      <c r="K177" s="39"/>
      <c r="L177" s="39"/>
      <c r="M177" s="39"/>
      <c r="N177" s="39"/>
      <c r="O177" s="40"/>
    </row>
    <row r="178" spans="8:15" x14ac:dyDescent="0.3">
      <c r="H178" s="39"/>
      <c r="I178" s="39"/>
      <c r="J178" s="39"/>
      <c r="K178" s="39"/>
      <c r="L178" s="39"/>
      <c r="M178" s="39"/>
      <c r="N178" s="39"/>
      <c r="O178" s="40"/>
    </row>
    <row r="179" spans="8:15" x14ac:dyDescent="0.3">
      <c r="H179" s="39"/>
      <c r="I179" s="39"/>
      <c r="J179" s="39"/>
      <c r="K179" s="39"/>
      <c r="L179" s="39"/>
      <c r="M179" s="39"/>
      <c r="N179" s="39"/>
      <c r="O179" s="40"/>
    </row>
    <row r="180" spans="8:15" x14ac:dyDescent="0.3">
      <c r="H180" s="39"/>
      <c r="I180" s="39"/>
      <c r="J180" s="39"/>
      <c r="K180" s="39"/>
      <c r="L180" s="39"/>
      <c r="M180" s="39"/>
      <c r="N180" s="39"/>
      <c r="O180" s="40"/>
    </row>
    <row r="181" spans="8:15" x14ac:dyDescent="0.3">
      <c r="H181" s="39"/>
      <c r="I181" s="39"/>
      <c r="J181" s="39"/>
      <c r="K181" s="39"/>
      <c r="L181" s="39"/>
      <c r="M181" s="39"/>
      <c r="N181" s="39"/>
      <c r="O181" s="40"/>
    </row>
    <row r="182" spans="8:15" x14ac:dyDescent="0.3">
      <c r="H182" s="39"/>
      <c r="I182" s="39"/>
      <c r="J182" s="39"/>
      <c r="K182" s="39"/>
      <c r="L182" s="39"/>
      <c r="M182" s="39"/>
      <c r="N182" s="39"/>
      <c r="O182" s="40"/>
    </row>
    <row r="183" spans="8:15" x14ac:dyDescent="0.3">
      <c r="H183" s="39"/>
      <c r="I183" s="39"/>
      <c r="J183" s="39"/>
      <c r="K183" s="39"/>
      <c r="L183" s="39"/>
      <c r="M183" s="39"/>
      <c r="N183" s="39"/>
      <c r="O183" s="40"/>
    </row>
    <row r="184" spans="8:15" x14ac:dyDescent="0.3">
      <c r="H184" s="39"/>
      <c r="I184" s="39"/>
      <c r="J184" s="39"/>
      <c r="K184" s="39"/>
      <c r="L184" s="39"/>
      <c r="M184" s="39"/>
      <c r="N184" s="39"/>
      <c r="O184" s="40"/>
    </row>
    <row r="185" spans="8:15" x14ac:dyDescent="0.3">
      <c r="H185" s="39"/>
      <c r="I185" s="39"/>
      <c r="J185" s="39"/>
      <c r="K185" s="39"/>
      <c r="L185" s="39"/>
      <c r="M185" s="39"/>
      <c r="N185" s="39"/>
      <c r="O185" s="40"/>
    </row>
    <row r="186" spans="8:15" x14ac:dyDescent="0.3">
      <c r="H186" s="39"/>
      <c r="I186" s="39"/>
      <c r="J186" s="39"/>
      <c r="K186" s="39"/>
      <c r="L186" s="39"/>
      <c r="M186" s="39"/>
      <c r="N186" s="39"/>
      <c r="O186" s="40"/>
    </row>
    <row r="187" spans="8:15" x14ac:dyDescent="0.3">
      <c r="H187" s="39"/>
      <c r="I187" s="39"/>
      <c r="J187" s="39"/>
      <c r="K187" s="39"/>
      <c r="L187" s="39"/>
      <c r="M187" s="39"/>
      <c r="N187" s="39"/>
      <c r="O187" s="40"/>
    </row>
    <row r="188" spans="8:15" x14ac:dyDescent="0.3">
      <c r="H188" s="39"/>
      <c r="I188" s="39"/>
      <c r="J188" s="39"/>
      <c r="K188" s="39"/>
      <c r="L188" s="39"/>
      <c r="M188" s="39"/>
      <c r="N188" s="39"/>
      <c r="O188" s="40"/>
    </row>
    <row r="189" spans="8:15" x14ac:dyDescent="0.3">
      <c r="H189" s="39"/>
      <c r="I189" s="39"/>
      <c r="J189" s="39"/>
      <c r="K189" s="39"/>
      <c r="L189" s="39"/>
      <c r="M189" s="39"/>
      <c r="N189" s="39"/>
      <c r="O189" s="40"/>
    </row>
    <row r="190" spans="8:15" x14ac:dyDescent="0.3">
      <c r="H190" s="39"/>
      <c r="I190" s="39"/>
      <c r="J190" s="39"/>
      <c r="K190" s="39"/>
      <c r="L190" s="39"/>
      <c r="M190" s="39"/>
      <c r="N190" s="39"/>
      <c r="O190" s="40"/>
    </row>
    <row r="191" spans="8:15" x14ac:dyDescent="0.3">
      <c r="H191" s="39"/>
      <c r="I191" s="39"/>
      <c r="J191" s="39"/>
      <c r="K191" s="39"/>
      <c r="L191" s="39"/>
      <c r="M191" s="39"/>
      <c r="N191" s="39"/>
      <c r="O191" s="40"/>
    </row>
    <row r="192" spans="8:15" x14ac:dyDescent="0.3">
      <c r="H192" s="39"/>
      <c r="I192" s="39"/>
      <c r="J192" s="39"/>
      <c r="K192" s="39"/>
      <c r="L192" s="39"/>
      <c r="M192" s="39"/>
      <c r="N192" s="39"/>
      <c r="O192" s="40"/>
    </row>
    <row r="193" spans="8:15" x14ac:dyDescent="0.3">
      <c r="H193" s="39"/>
      <c r="I193" s="39"/>
      <c r="J193" s="39"/>
      <c r="K193" s="39"/>
      <c r="L193" s="39"/>
      <c r="M193" s="39"/>
      <c r="N193" s="39"/>
      <c r="O193" s="40"/>
    </row>
    <row r="194" spans="8:15" x14ac:dyDescent="0.3">
      <c r="H194" s="39"/>
      <c r="I194" s="39"/>
      <c r="J194" s="39"/>
      <c r="K194" s="39"/>
      <c r="L194" s="39"/>
      <c r="M194" s="39"/>
      <c r="N194" s="39"/>
      <c r="O194" s="40"/>
    </row>
    <row r="195" spans="8:15" x14ac:dyDescent="0.3">
      <c r="H195" s="39"/>
      <c r="I195" s="39"/>
      <c r="J195" s="39"/>
      <c r="K195" s="39"/>
      <c r="L195" s="39"/>
      <c r="M195" s="39"/>
      <c r="N195" s="39"/>
      <c r="O195" s="40"/>
    </row>
    <row r="196" spans="8:15" x14ac:dyDescent="0.3">
      <c r="H196" s="39"/>
      <c r="I196" s="39"/>
      <c r="J196" s="39"/>
      <c r="K196" s="39"/>
      <c r="L196" s="39"/>
      <c r="M196" s="39"/>
      <c r="N196" s="39"/>
      <c r="O196" s="40"/>
    </row>
    <row r="197" spans="8:15" x14ac:dyDescent="0.3">
      <c r="H197" s="39"/>
      <c r="I197" s="39"/>
      <c r="J197" s="39"/>
      <c r="K197" s="39"/>
      <c r="L197" s="39"/>
      <c r="M197" s="39"/>
      <c r="N197" s="39"/>
      <c r="O197" s="40"/>
    </row>
    <row r="198" spans="8:15" x14ac:dyDescent="0.3">
      <c r="H198" s="39"/>
      <c r="I198" s="39"/>
      <c r="J198" s="39"/>
      <c r="K198" s="39"/>
      <c r="L198" s="39"/>
      <c r="M198" s="39"/>
      <c r="N198" s="39"/>
      <c r="O198" s="40"/>
    </row>
    <row r="199" spans="8:15" x14ac:dyDescent="0.3">
      <c r="H199" s="39"/>
      <c r="I199" s="39"/>
      <c r="J199" s="39"/>
      <c r="K199" s="39"/>
      <c r="L199" s="39"/>
      <c r="M199" s="39"/>
      <c r="N199" s="39"/>
      <c r="O199" s="40"/>
    </row>
    <row r="200" spans="8:15" x14ac:dyDescent="0.3">
      <c r="H200" s="39"/>
      <c r="I200" s="39"/>
      <c r="J200" s="39"/>
      <c r="K200" s="39"/>
      <c r="L200" s="39"/>
      <c r="M200" s="39"/>
      <c r="N200" s="39"/>
      <c r="O200" s="40"/>
    </row>
    <row r="201" spans="8:15" x14ac:dyDescent="0.3">
      <c r="H201" s="39"/>
      <c r="I201" s="39"/>
      <c r="J201" s="39"/>
      <c r="K201" s="39"/>
      <c r="L201" s="39"/>
      <c r="M201" s="39"/>
      <c r="N201" s="39"/>
      <c r="O201" s="40"/>
    </row>
    <row r="202" spans="8:15" x14ac:dyDescent="0.3">
      <c r="H202" s="39"/>
      <c r="I202" s="39"/>
      <c r="J202" s="39"/>
      <c r="K202" s="39"/>
      <c r="L202" s="39"/>
      <c r="M202" s="39"/>
      <c r="N202" s="39"/>
      <c r="O202" s="40"/>
    </row>
    <row r="203" spans="8:15" x14ac:dyDescent="0.3">
      <c r="H203" s="39"/>
      <c r="I203" s="39"/>
      <c r="J203" s="39"/>
      <c r="K203" s="39"/>
      <c r="L203" s="39"/>
      <c r="M203" s="39"/>
      <c r="N203" s="39"/>
      <c r="O203" s="40"/>
    </row>
    <row r="204" spans="8:15" x14ac:dyDescent="0.3">
      <c r="H204" s="39"/>
      <c r="I204" s="39"/>
      <c r="J204" s="39"/>
      <c r="K204" s="39"/>
      <c r="L204" s="39"/>
      <c r="M204" s="39"/>
      <c r="N204" s="39"/>
      <c r="O204" s="40"/>
    </row>
    <row r="205" spans="8:15" x14ac:dyDescent="0.3">
      <c r="H205" s="39"/>
      <c r="I205" s="39"/>
      <c r="J205" s="39"/>
      <c r="K205" s="39"/>
      <c r="L205" s="39"/>
      <c r="M205" s="39"/>
      <c r="N205" s="39"/>
      <c r="O205" s="40"/>
    </row>
    <row r="206" spans="8:15" x14ac:dyDescent="0.3">
      <c r="H206" s="39"/>
      <c r="I206" s="39"/>
      <c r="J206" s="39"/>
      <c r="K206" s="39"/>
      <c r="L206" s="39"/>
      <c r="M206" s="39"/>
      <c r="N206" s="39"/>
      <c r="O206" s="40"/>
    </row>
    <row r="207" spans="8:15" x14ac:dyDescent="0.3">
      <c r="H207" s="39"/>
      <c r="I207" s="39"/>
      <c r="J207" s="39"/>
      <c r="K207" s="39"/>
      <c r="L207" s="39"/>
      <c r="M207" s="39"/>
      <c r="N207" s="39"/>
      <c r="O207" s="40"/>
    </row>
    <row r="208" spans="8:15" x14ac:dyDescent="0.3">
      <c r="H208" s="39"/>
      <c r="I208" s="39"/>
      <c r="J208" s="39"/>
      <c r="K208" s="39"/>
      <c r="L208" s="39"/>
      <c r="M208" s="39"/>
      <c r="N208" s="39"/>
      <c r="O208" s="40"/>
    </row>
    <row r="209" spans="8:15" x14ac:dyDescent="0.3">
      <c r="H209" s="39"/>
      <c r="I209" s="39"/>
      <c r="J209" s="39"/>
      <c r="K209" s="39"/>
      <c r="L209" s="39"/>
      <c r="M209" s="39"/>
      <c r="N209" s="39"/>
      <c r="O209" s="40"/>
    </row>
    <row r="210" spans="8:15" x14ac:dyDescent="0.3">
      <c r="H210" s="39"/>
      <c r="I210" s="39"/>
      <c r="J210" s="39"/>
      <c r="K210" s="39"/>
      <c r="L210" s="39"/>
      <c r="M210" s="39"/>
      <c r="N210" s="39"/>
      <c r="O210" s="40"/>
    </row>
    <row r="211" spans="8:15" x14ac:dyDescent="0.3">
      <c r="H211" s="39"/>
      <c r="I211" s="39"/>
      <c r="J211" s="39"/>
      <c r="K211" s="39"/>
      <c r="L211" s="39"/>
      <c r="M211" s="39"/>
      <c r="N211" s="39"/>
      <c r="O211" s="40"/>
    </row>
    <row r="212" spans="8:15" x14ac:dyDescent="0.3">
      <c r="H212" s="39"/>
      <c r="I212" s="39"/>
      <c r="J212" s="39"/>
      <c r="K212" s="39"/>
      <c r="L212" s="39"/>
      <c r="M212" s="39"/>
      <c r="N212" s="39"/>
      <c r="O212" s="40"/>
    </row>
    <row r="213" spans="8:15" x14ac:dyDescent="0.3">
      <c r="H213" s="39"/>
      <c r="I213" s="39"/>
      <c r="J213" s="39"/>
      <c r="K213" s="39"/>
      <c r="L213" s="39"/>
      <c r="M213" s="39"/>
      <c r="N213" s="39"/>
      <c r="O213" s="40"/>
    </row>
    <row r="214" spans="8:15" x14ac:dyDescent="0.3">
      <c r="H214" s="39"/>
      <c r="I214" s="39"/>
      <c r="J214" s="39"/>
      <c r="K214" s="39"/>
      <c r="L214" s="39"/>
      <c r="M214" s="39"/>
      <c r="N214" s="39"/>
      <c r="O214" s="40"/>
    </row>
    <row r="215" spans="8:15" x14ac:dyDescent="0.3">
      <c r="H215" s="39"/>
      <c r="I215" s="39"/>
      <c r="J215" s="39"/>
      <c r="K215" s="39"/>
      <c r="L215" s="39"/>
      <c r="M215" s="39"/>
      <c r="N215" s="39"/>
      <c r="O215" s="40"/>
    </row>
    <row r="216" spans="8:15" x14ac:dyDescent="0.3">
      <c r="H216" s="39"/>
      <c r="I216" s="39"/>
      <c r="J216" s="39"/>
      <c r="K216" s="39"/>
      <c r="L216" s="39"/>
      <c r="M216" s="39"/>
      <c r="N216" s="39"/>
      <c r="O216" s="40"/>
    </row>
    <row r="217" spans="8:15" x14ac:dyDescent="0.3">
      <c r="H217" s="39"/>
      <c r="I217" s="39"/>
      <c r="J217" s="39"/>
      <c r="K217" s="39"/>
      <c r="L217" s="39"/>
      <c r="M217" s="39"/>
      <c r="N217" s="39"/>
      <c r="O217" s="40"/>
    </row>
    <row r="218" spans="8:15" x14ac:dyDescent="0.3">
      <c r="H218" s="39"/>
      <c r="I218" s="39"/>
      <c r="J218" s="39"/>
      <c r="K218" s="39"/>
      <c r="L218" s="39"/>
      <c r="M218" s="39"/>
      <c r="N218" s="39"/>
      <c r="O218" s="40"/>
    </row>
    <row r="219" spans="8:15" x14ac:dyDescent="0.3">
      <c r="H219" s="39"/>
      <c r="I219" s="39"/>
      <c r="J219" s="39"/>
      <c r="K219" s="39"/>
      <c r="L219" s="39"/>
      <c r="M219" s="39"/>
      <c r="N219" s="39"/>
      <c r="O219" s="40"/>
    </row>
    <row r="220" spans="8:15" x14ac:dyDescent="0.3">
      <c r="H220" s="39"/>
      <c r="I220" s="39"/>
      <c r="J220" s="39"/>
      <c r="K220" s="39"/>
      <c r="L220" s="39"/>
      <c r="M220" s="39"/>
      <c r="N220" s="39"/>
      <c r="O220" s="40"/>
    </row>
    <row r="221" spans="8:15" x14ac:dyDescent="0.3">
      <c r="H221" s="39"/>
      <c r="I221" s="39"/>
      <c r="J221" s="39"/>
      <c r="K221" s="39"/>
      <c r="L221" s="39"/>
      <c r="M221" s="39"/>
      <c r="N221" s="39"/>
      <c r="O221" s="40"/>
    </row>
    <row r="222" spans="8:15" x14ac:dyDescent="0.3">
      <c r="H222" s="39"/>
      <c r="I222" s="39"/>
      <c r="J222" s="39"/>
      <c r="K222" s="39"/>
      <c r="L222" s="39"/>
      <c r="M222" s="39"/>
      <c r="N222" s="39"/>
      <c r="O222" s="40"/>
    </row>
    <row r="223" spans="8:15" x14ac:dyDescent="0.3">
      <c r="H223" s="39"/>
      <c r="I223" s="39"/>
      <c r="J223" s="39"/>
      <c r="K223" s="39"/>
      <c r="L223" s="39"/>
      <c r="M223" s="39"/>
      <c r="N223" s="39"/>
      <c r="O223" s="40"/>
    </row>
    <row r="224" spans="8:15" x14ac:dyDescent="0.3">
      <c r="H224" s="39"/>
      <c r="I224" s="39"/>
      <c r="J224" s="39"/>
      <c r="K224" s="39"/>
      <c r="L224" s="39"/>
      <c r="M224" s="39"/>
      <c r="N224" s="39"/>
      <c r="O224" s="40"/>
    </row>
    <row r="225" spans="8:15" x14ac:dyDescent="0.3">
      <c r="H225" s="39"/>
      <c r="I225" s="39"/>
      <c r="J225" s="39"/>
      <c r="K225" s="39"/>
      <c r="L225" s="39"/>
      <c r="M225" s="39"/>
      <c r="N225" s="39"/>
      <c r="O225" s="40"/>
    </row>
    <row r="226" spans="8:15" x14ac:dyDescent="0.3">
      <c r="H226" s="39"/>
      <c r="I226" s="39"/>
      <c r="J226" s="39"/>
      <c r="K226" s="39"/>
      <c r="L226" s="39"/>
      <c r="M226" s="39"/>
      <c r="N226" s="39"/>
      <c r="O226" s="40"/>
    </row>
    <row r="227" spans="8:15" x14ac:dyDescent="0.3">
      <c r="H227" s="39"/>
      <c r="I227" s="39"/>
      <c r="J227" s="39"/>
      <c r="K227" s="39"/>
      <c r="L227" s="39"/>
      <c r="M227" s="39"/>
      <c r="N227" s="39"/>
      <c r="O227" s="40"/>
    </row>
    <row r="228" spans="8:15" x14ac:dyDescent="0.3">
      <c r="H228" s="39"/>
      <c r="I228" s="39"/>
      <c r="J228" s="39"/>
      <c r="K228" s="39"/>
      <c r="L228" s="39"/>
      <c r="M228" s="39"/>
      <c r="N228" s="39"/>
      <c r="O228" s="40"/>
    </row>
    <row r="229" spans="8:15" x14ac:dyDescent="0.3">
      <c r="H229" s="39"/>
      <c r="I229" s="39"/>
      <c r="J229" s="39"/>
      <c r="K229" s="39"/>
      <c r="L229" s="39"/>
      <c r="M229" s="39"/>
      <c r="N229" s="39"/>
      <c r="O229" s="40"/>
    </row>
    <row r="230" spans="8:15" x14ac:dyDescent="0.3">
      <c r="H230" s="39"/>
      <c r="I230" s="39"/>
      <c r="J230" s="39"/>
      <c r="K230" s="39"/>
      <c r="L230" s="39"/>
      <c r="M230" s="39"/>
      <c r="N230" s="39"/>
      <c r="O230" s="40"/>
    </row>
    <row r="231" spans="8:15" x14ac:dyDescent="0.3">
      <c r="H231" s="39"/>
      <c r="I231" s="39"/>
      <c r="J231" s="39"/>
      <c r="K231" s="39"/>
      <c r="L231" s="39"/>
      <c r="M231" s="39"/>
      <c r="N231" s="39"/>
      <c r="O231" s="40"/>
    </row>
    <row r="232" spans="8:15" x14ac:dyDescent="0.3">
      <c r="H232" s="39"/>
      <c r="I232" s="39"/>
      <c r="J232" s="39"/>
      <c r="K232" s="39"/>
      <c r="L232" s="39"/>
      <c r="M232" s="39"/>
      <c r="N232" s="39"/>
      <c r="O232" s="40"/>
    </row>
    <row r="233" spans="8:15" x14ac:dyDescent="0.3">
      <c r="H233" s="39"/>
      <c r="I233" s="39"/>
      <c r="J233" s="39"/>
      <c r="K233" s="39"/>
      <c r="L233" s="39"/>
      <c r="M233" s="39"/>
      <c r="N233" s="39"/>
      <c r="O233" s="40"/>
    </row>
    <row r="234" spans="8:15" x14ac:dyDescent="0.3">
      <c r="H234" s="39"/>
      <c r="I234" s="39"/>
      <c r="J234" s="39"/>
      <c r="K234" s="39"/>
      <c r="L234" s="39"/>
      <c r="M234" s="39"/>
      <c r="N234" s="39"/>
      <c r="O234" s="40"/>
    </row>
    <row r="235" spans="8:15" x14ac:dyDescent="0.3">
      <c r="H235" s="39"/>
      <c r="I235" s="39"/>
      <c r="J235" s="39"/>
      <c r="K235" s="39"/>
      <c r="L235" s="39"/>
      <c r="M235" s="39"/>
      <c r="N235" s="39"/>
      <c r="O235" s="40"/>
    </row>
    <row r="236" spans="8:15" x14ac:dyDescent="0.3">
      <c r="H236" s="39"/>
      <c r="I236" s="39"/>
      <c r="J236" s="39"/>
      <c r="K236" s="39"/>
      <c r="L236" s="39"/>
      <c r="M236" s="39"/>
      <c r="N236" s="39"/>
      <c r="O236" s="40"/>
    </row>
    <row r="237" spans="8:15" x14ac:dyDescent="0.3">
      <c r="H237" s="39"/>
      <c r="I237" s="39"/>
      <c r="J237" s="39"/>
      <c r="K237" s="39"/>
      <c r="L237" s="39"/>
      <c r="M237" s="39"/>
      <c r="N237" s="39"/>
      <c r="O237" s="40"/>
    </row>
    <row r="238" spans="8:15" x14ac:dyDescent="0.3">
      <c r="H238" s="39"/>
      <c r="I238" s="39"/>
      <c r="J238" s="39"/>
      <c r="K238" s="39"/>
      <c r="L238" s="39"/>
      <c r="M238" s="39"/>
      <c r="N238" s="39"/>
      <c r="O238" s="40"/>
    </row>
    <row r="239" spans="8:15" x14ac:dyDescent="0.3">
      <c r="H239" s="39"/>
      <c r="I239" s="39"/>
      <c r="J239" s="39"/>
      <c r="K239" s="39"/>
      <c r="L239" s="39"/>
      <c r="M239" s="39"/>
      <c r="N239" s="39"/>
      <c r="O239" s="40"/>
    </row>
    <row r="240" spans="8:15" x14ac:dyDescent="0.3">
      <c r="H240" s="39"/>
      <c r="I240" s="39"/>
      <c r="J240" s="39"/>
      <c r="K240" s="39"/>
      <c r="L240" s="39"/>
      <c r="M240" s="39"/>
      <c r="N240" s="39"/>
      <c r="O240" s="40"/>
    </row>
    <row r="241" spans="8:15" x14ac:dyDescent="0.3">
      <c r="H241" s="39"/>
      <c r="I241" s="39"/>
      <c r="J241" s="39"/>
      <c r="K241" s="39"/>
      <c r="L241" s="39"/>
      <c r="M241" s="39"/>
      <c r="N241" s="39"/>
      <c r="O241" s="40"/>
    </row>
    <row r="242" spans="8:15" x14ac:dyDescent="0.3">
      <c r="H242" s="39"/>
      <c r="I242" s="39"/>
      <c r="J242" s="39"/>
      <c r="K242" s="39"/>
      <c r="L242" s="39"/>
      <c r="M242" s="39"/>
      <c r="N242" s="39"/>
      <c r="O242" s="40"/>
    </row>
    <row r="243" spans="8:15" x14ac:dyDescent="0.3">
      <c r="H243" s="39"/>
      <c r="I243" s="39"/>
      <c r="J243" s="39"/>
      <c r="K243" s="39"/>
      <c r="L243" s="39"/>
      <c r="M243" s="39"/>
      <c r="N243" s="39"/>
      <c r="O243" s="40"/>
    </row>
    <row r="244" spans="8:15" x14ac:dyDescent="0.3">
      <c r="H244" s="39"/>
      <c r="I244" s="39"/>
      <c r="J244" s="39"/>
      <c r="K244" s="39"/>
      <c r="L244" s="39"/>
      <c r="M244" s="39"/>
      <c r="N244" s="39"/>
      <c r="O244" s="40"/>
    </row>
    <row r="245" spans="8:15" x14ac:dyDescent="0.3">
      <c r="H245" s="39"/>
      <c r="I245" s="39"/>
      <c r="J245" s="39"/>
      <c r="K245" s="39"/>
      <c r="L245" s="39"/>
      <c r="M245" s="39"/>
      <c r="N245" s="39"/>
      <c r="O245" s="40"/>
    </row>
    <row r="246" spans="8:15" x14ac:dyDescent="0.3">
      <c r="H246" s="39"/>
      <c r="I246" s="39"/>
      <c r="J246" s="39"/>
      <c r="K246" s="39"/>
      <c r="L246" s="39"/>
      <c r="M246" s="39"/>
      <c r="N246" s="39"/>
      <c r="O246" s="40"/>
    </row>
    <row r="247" spans="8:15" x14ac:dyDescent="0.3">
      <c r="H247" s="39"/>
      <c r="I247" s="39"/>
      <c r="J247" s="39"/>
      <c r="K247" s="39"/>
      <c r="L247" s="39"/>
      <c r="M247" s="39"/>
      <c r="N247" s="39"/>
      <c r="O247" s="40"/>
    </row>
    <row r="248" spans="8:15" x14ac:dyDescent="0.3">
      <c r="H248" s="39"/>
      <c r="I248" s="39"/>
      <c r="J248" s="39"/>
      <c r="K248" s="39"/>
      <c r="L248" s="39"/>
      <c r="M248" s="39"/>
      <c r="N248" s="39"/>
      <c r="O248" s="40"/>
    </row>
    <row r="249" spans="8:15" x14ac:dyDescent="0.3">
      <c r="H249" s="39"/>
      <c r="I249" s="39"/>
      <c r="J249" s="39"/>
      <c r="K249" s="39"/>
      <c r="L249" s="39"/>
      <c r="M249" s="39"/>
      <c r="N249" s="39"/>
      <c r="O249" s="40"/>
    </row>
    <row r="250" spans="8:15" x14ac:dyDescent="0.3">
      <c r="H250" s="39"/>
      <c r="I250" s="39"/>
      <c r="J250" s="39"/>
      <c r="K250" s="39"/>
      <c r="L250" s="39"/>
      <c r="M250" s="39"/>
      <c r="N250" s="39"/>
      <c r="O250" s="40"/>
    </row>
    <row r="251" spans="8:15" x14ac:dyDescent="0.3">
      <c r="H251" s="39"/>
      <c r="I251" s="39"/>
      <c r="J251" s="39"/>
      <c r="K251" s="39"/>
      <c r="L251" s="39"/>
      <c r="M251" s="39"/>
      <c r="N251" s="39"/>
      <c r="O251" s="40"/>
    </row>
    <row r="252" spans="8:15" x14ac:dyDescent="0.3">
      <c r="H252" s="39"/>
      <c r="I252" s="39"/>
      <c r="J252" s="39"/>
      <c r="K252" s="39"/>
      <c r="L252" s="39"/>
      <c r="M252" s="39"/>
      <c r="N252" s="39"/>
      <c r="O252" s="40"/>
    </row>
    <row r="253" spans="8:15" x14ac:dyDescent="0.3">
      <c r="H253" s="39"/>
      <c r="I253" s="39"/>
      <c r="J253" s="39"/>
      <c r="K253" s="39"/>
      <c r="L253" s="39"/>
      <c r="M253" s="39"/>
      <c r="N253" s="39"/>
      <c r="O253" s="40"/>
    </row>
    <row r="254" spans="8:15" x14ac:dyDescent="0.3">
      <c r="H254" s="39"/>
      <c r="I254" s="39"/>
      <c r="J254" s="39"/>
      <c r="K254" s="39"/>
      <c r="L254" s="39"/>
      <c r="M254" s="39"/>
      <c r="N254" s="39"/>
      <c r="O254" s="40"/>
    </row>
    <row r="255" spans="8:15" x14ac:dyDescent="0.3">
      <c r="H255" s="39"/>
      <c r="I255" s="39"/>
      <c r="J255" s="39"/>
      <c r="K255" s="39"/>
      <c r="L255" s="39"/>
      <c r="M255" s="39"/>
      <c r="N255" s="39"/>
      <c r="O255" s="40"/>
    </row>
    <row r="256" spans="8:15" x14ac:dyDescent="0.3">
      <c r="H256" s="39"/>
      <c r="I256" s="39"/>
      <c r="J256" s="39"/>
      <c r="K256" s="39"/>
      <c r="L256" s="39"/>
      <c r="M256" s="39"/>
      <c r="N256" s="39"/>
      <c r="O256" s="40"/>
    </row>
    <row r="257" spans="8:15" x14ac:dyDescent="0.3">
      <c r="H257" s="39"/>
      <c r="I257" s="39"/>
      <c r="J257" s="39"/>
      <c r="K257" s="39"/>
      <c r="L257" s="39"/>
      <c r="M257" s="39"/>
      <c r="N257" s="39"/>
      <c r="O257" s="40"/>
    </row>
    <row r="258" spans="8:15" x14ac:dyDescent="0.3">
      <c r="H258" s="39"/>
      <c r="I258" s="39"/>
      <c r="J258" s="39"/>
      <c r="K258" s="39"/>
      <c r="L258" s="39"/>
      <c r="M258" s="39"/>
      <c r="N258" s="39"/>
      <c r="O258" s="40"/>
    </row>
    <row r="259" spans="8:15" x14ac:dyDescent="0.3">
      <c r="H259" s="39"/>
      <c r="I259" s="39"/>
      <c r="J259" s="39"/>
      <c r="K259" s="39"/>
      <c r="L259" s="39"/>
      <c r="M259" s="39"/>
      <c r="N259" s="39"/>
      <c r="O259" s="40"/>
    </row>
    <row r="260" spans="8:15" x14ac:dyDescent="0.3">
      <c r="H260" s="39"/>
      <c r="I260" s="39"/>
      <c r="J260" s="39"/>
      <c r="K260" s="39"/>
      <c r="L260" s="39"/>
      <c r="M260" s="39"/>
      <c r="N260" s="39"/>
      <c r="O260" s="40"/>
    </row>
    <row r="261" spans="8:15" x14ac:dyDescent="0.3">
      <c r="H261" s="39"/>
      <c r="I261" s="39"/>
      <c r="J261" s="39"/>
      <c r="K261" s="39"/>
      <c r="L261" s="39"/>
      <c r="M261" s="39"/>
      <c r="N261" s="39"/>
      <c r="O261" s="40"/>
    </row>
    <row r="262" spans="8:15" x14ac:dyDescent="0.3">
      <c r="H262" s="39"/>
      <c r="I262" s="39"/>
      <c r="J262" s="39"/>
      <c r="K262" s="39"/>
      <c r="L262" s="39"/>
      <c r="M262" s="39"/>
      <c r="N262" s="39"/>
      <c r="O262" s="40"/>
    </row>
    <row r="263" spans="8:15" x14ac:dyDescent="0.3">
      <c r="H263" s="39"/>
      <c r="I263" s="39"/>
      <c r="J263" s="39"/>
      <c r="K263" s="39"/>
      <c r="L263" s="39"/>
      <c r="M263" s="39"/>
      <c r="N263" s="39"/>
      <c r="O263" s="40"/>
    </row>
    <row r="264" spans="8:15" x14ac:dyDescent="0.3">
      <c r="H264" s="39"/>
      <c r="I264" s="39"/>
      <c r="J264" s="39"/>
      <c r="K264" s="39"/>
      <c r="L264" s="39"/>
      <c r="M264" s="39"/>
      <c r="N264" s="39"/>
      <c r="O264" s="40"/>
    </row>
    <row r="265" spans="8:15" x14ac:dyDescent="0.3">
      <c r="H265" s="39"/>
      <c r="I265" s="39"/>
      <c r="J265" s="39"/>
      <c r="K265" s="39"/>
      <c r="L265" s="39"/>
      <c r="M265" s="39"/>
      <c r="N265" s="39"/>
      <c r="O265" s="40"/>
    </row>
    <row r="266" spans="8:15" x14ac:dyDescent="0.3">
      <c r="H266" s="39"/>
      <c r="I266" s="39"/>
      <c r="J266" s="39"/>
      <c r="K266" s="39"/>
      <c r="L266" s="39"/>
      <c r="M266" s="39"/>
      <c r="N266" s="39"/>
      <c r="O266" s="40"/>
    </row>
    <row r="267" spans="8:15" x14ac:dyDescent="0.3">
      <c r="H267" s="39"/>
      <c r="I267" s="39"/>
      <c r="J267" s="39"/>
      <c r="K267" s="39"/>
      <c r="L267" s="39"/>
      <c r="M267" s="39"/>
      <c r="N267" s="39"/>
      <c r="O267" s="40"/>
    </row>
    <row r="268" spans="8:15" x14ac:dyDescent="0.3">
      <c r="H268" s="39"/>
      <c r="I268" s="39"/>
      <c r="J268" s="39"/>
      <c r="K268" s="39"/>
      <c r="L268" s="39"/>
      <c r="M268" s="39"/>
      <c r="N268" s="39"/>
      <c r="O268" s="40"/>
    </row>
    <row r="269" spans="8:15" x14ac:dyDescent="0.3">
      <c r="H269" s="39"/>
      <c r="I269" s="39"/>
      <c r="J269" s="39"/>
      <c r="K269" s="39"/>
      <c r="L269" s="39"/>
      <c r="M269" s="39"/>
      <c r="N269" s="39"/>
      <c r="O269" s="40"/>
    </row>
    <row r="270" spans="8:15" x14ac:dyDescent="0.3">
      <c r="H270" s="39"/>
      <c r="I270" s="39"/>
      <c r="J270" s="39"/>
      <c r="K270" s="39"/>
      <c r="L270" s="39"/>
      <c r="M270" s="39"/>
      <c r="N270" s="39"/>
      <c r="O270" s="40"/>
    </row>
    <row r="271" spans="8:15" x14ac:dyDescent="0.3">
      <c r="H271" s="39"/>
      <c r="I271" s="39"/>
      <c r="J271" s="39"/>
      <c r="K271" s="39"/>
      <c r="L271" s="39"/>
      <c r="M271" s="39"/>
      <c r="N271" s="39"/>
      <c r="O271" s="40"/>
    </row>
    <row r="272" spans="8:15" x14ac:dyDescent="0.3">
      <c r="H272" s="39"/>
      <c r="I272" s="39"/>
      <c r="J272" s="39"/>
      <c r="K272" s="39"/>
      <c r="L272" s="39"/>
      <c r="M272" s="39"/>
      <c r="N272" s="39"/>
      <c r="O272" s="40"/>
    </row>
    <row r="273" spans="8:15" x14ac:dyDescent="0.3">
      <c r="H273" s="39"/>
      <c r="I273" s="39"/>
      <c r="J273" s="39"/>
      <c r="K273" s="39"/>
      <c r="L273" s="39"/>
      <c r="M273" s="39"/>
      <c r="N273" s="39"/>
      <c r="O273" s="40"/>
    </row>
    <row r="274" spans="8:15" x14ac:dyDescent="0.3">
      <c r="H274" s="39"/>
      <c r="I274" s="39"/>
      <c r="J274" s="39"/>
      <c r="K274" s="39"/>
      <c r="L274" s="39"/>
      <c r="M274" s="39"/>
      <c r="N274" s="39"/>
      <c r="O274" s="40"/>
    </row>
    <row r="275" spans="8:15" x14ac:dyDescent="0.3">
      <c r="H275" s="39"/>
      <c r="I275" s="39"/>
      <c r="J275" s="39"/>
      <c r="K275" s="39"/>
      <c r="L275" s="39"/>
      <c r="M275" s="39"/>
      <c r="N275" s="39"/>
      <c r="O275" s="40"/>
    </row>
    <row r="276" spans="8:15" x14ac:dyDescent="0.3">
      <c r="H276" s="39"/>
      <c r="I276" s="39"/>
      <c r="J276" s="39"/>
      <c r="K276" s="39"/>
      <c r="L276" s="39"/>
      <c r="M276" s="39"/>
      <c r="N276" s="39"/>
      <c r="O276" s="40"/>
    </row>
    <row r="277" spans="8:15" x14ac:dyDescent="0.3">
      <c r="H277" s="39"/>
      <c r="I277" s="39"/>
      <c r="J277" s="39"/>
      <c r="K277" s="39"/>
      <c r="L277" s="39"/>
      <c r="M277" s="39"/>
      <c r="N277" s="39"/>
      <c r="O277" s="40"/>
    </row>
    <row r="278" spans="8:15" x14ac:dyDescent="0.3">
      <c r="H278" s="39"/>
      <c r="I278" s="39"/>
      <c r="J278" s="39"/>
      <c r="K278" s="39"/>
      <c r="L278" s="39"/>
      <c r="M278" s="39"/>
      <c r="N278" s="39"/>
      <c r="O278" s="40"/>
    </row>
    <row r="279" spans="8:15" x14ac:dyDescent="0.3">
      <c r="H279" s="39"/>
      <c r="I279" s="39"/>
      <c r="J279" s="39"/>
      <c r="K279" s="39"/>
      <c r="L279" s="39"/>
      <c r="M279" s="39"/>
      <c r="N279" s="39"/>
      <c r="O279" s="40"/>
    </row>
    <row r="280" spans="8:15" x14ac:dyDescent="0.3">
      <c r="H280" s="39"/>
      <c r="I280" s="39"/>
      <c r="J280" s="39"/>
      <c r="K280" s="39"/>
      <c r="L280" s="39"/>
      <c r="M280" s="39"/>
      <c r="N280" s="39"/>
      <c r="O280" s="40"/>
    </row>
    <row r="281" spans="8:15" x14ac:dyDescent="0.3">
      <c r="H281" s="39"/>
      <c r="I281" s="39"/>
      <c r="J281" s="39"/>
      <c r="K281" s="39"/>
      <c r="L281" s="39"/>
      <c r="M281" s="39"/>
      <c r="N281" s="39"/>
      <c r="O281" s="40"/>
    </row>
    <row r="282" spans="8:15" x14ac:dyDescent="0.3">
      <c r="H282" s="39"/>
      <c r="I282" s="39"/>
      <c r="J282" s="39"/>
      <c r="K282" s="39"/>
      <c r="L282" s="39"/>
      <c r="M282" s="39"/>
      <c r="N282" s="39"/>
      <c r="O282" s="40"/>
    </row>
    <row r="283" spans="8:15" x14ac:dyDescent="0.3">
      <c r="H283" s="39"/>
      <c r="I283" s="39"/>
      <c r="J283" s="39"/>
      <c r="K283" s="39"/>
      <c r="L283" s="39"/>
      <c r="M283" s="39"/>
      <c r="N283" s="39"/>
      <c r="O283" s="40"/>
    </row>
    <row r="284" spans="8:15" x14ac:dyDescent="0.3">
      <c r="H284" s="39"/>
      <c r="I284" s="39"/>
      <c r="J284" s="39"/>
      <c r="K284" s="39"/>
      <c r="L284" s="39"/>
      <c r="M284" s="39"/>
      <c r="N284" s="39"/>
      <c r="O284" s="40"/>
    </row>
    <row r="285" spans="8:15" x14ac:dyDescent="0.3">
      <c r="H285" s="39"/>
      <c r="I285" s="39"/>
      <c r="J285" s="39"/>
      <c r="K285" s="39"/>
      <c r="L285" s="39"/>
      <c r="M285" s="39"/>
      <c r="N285" s="39"/>
      <c r="O285" s="40"/>
    </row>
    <row r="286" spans="8:15" x14ac:dyDescent="0.3">
      <c r="H286" s="39"/>
      <c r="I286" s="39"/>
      <c r="J286" s="39"/>
      <c r="K286" s="39"/>
      <c r="L286" s="39"/>
      <c r="M286" s="39"/>
      <c r="N286" s="39"/>
      <c r="O286" s="40"/>
    </row>
    <row r="287" spans="8:15" x14ac:dyDescent="0.3">
      <c r="H287" s="39"/>
      <c r="I287" s="39"/>
      <c r="J287" s="39"/>
      <c r="K287" s="39"/>
      <c r="L287" s="39"/>
      <c r="M287" s="39"/>
      <c r="N287" s="39"/>
      <c r="O287" s="40"/>
    </row>
    <row r="288" spans="8:15" x14ac:dyDescent="0.3">
      <c r="H288" s="39"/>
      <c r="I288" s="39"/>
      <c r="J288" s="39"/>
      <c r="K288" s="39"/>
      <c r="L288" s="39"/>
      <c r="M288" s="39"/>
      <c r="N288" s="39"/>
      <c r="O288" s="40"/>
    </row>
    <row r="289" spans="8:15" x14ac:dyDescent="0.3">
      <c r="H289" s="39"/>
      <c r="I289" s="39"/>
      <c r="J289" s="39"/>
      <c r="K289" s="39"/>
      <c r="L289" s="39"/>
      <c r="M289" s="39"/>
      <c r="N289" s="39"/>
      <c r="O289" s="40"/>
    </row>
    <row r="290" spans="8:15" x14ac:dyDescent="0.3">
      <c r="H290" s="39"/>
      <c r="I290" s="39"/>
      <c r="J290" s="39"/>
      <c r="K290" s="39"/>
      <c r="L290" s="39"/>
      <c r="M290" s="39"/>
      <c r="N290" s="39"/>
      <c r="O290" s="40"/>
    </row>
    <row r="291" spans="8:15" x14ac:dyDescent="0.3">
      <c r="H291" s="39"/>
      <c r="I291" s="39"/>
      <c r="J291" s="39"/>
      <c r="K291" s="39"/>
      <c r="L291" s="39"/>
      <c r="M291" s="39"/>
      <c r="N291" s="39"/>
      <c r="O291" s="40"/>
    </row>
    <row r="292" spans="8:15" x14ac:dyDescent="0.3">
      <c r="H292" s="39"/>
      <c r="I292" s="39"/>
      <c r="J292" s="39"/>
      <c r="K292" s="39"/>
      <c r="L292" s="39"/>
      <c r="M292" s="39"/>
      <c r="N292" s="39"/>
      <c r="O292" s="40"/>
    </row>
    <row r="293" spans="8:15" x14ac:dyDescent="0.3">
      <c r="H293" s="39"/>
      <c r="I293" s="39"/>
      <c r="J293" s="39"/>
      <c r="K293" s="39"/>
      <c r="L293" s="39"/>
      <c r="M293" s="39"/>
      <c r="N293" s="39"/>
      <c r="O293" s="40"/>
    </row>
    <row r="294" spans="8:15" x14ac:dyDescent="0.3">
      <c r="H294" s="39"/>
      <c r="I294" s="39"/>
      <c r="J294" s="39"/>
      <c r="K294" s="39"/>
      <c r="L294" s="39"/>
      <c r="M294" s="39"/>
      <c r="N294" s="39"/>
      <c r="O294" s="40"/>
    </row>
    <row r="295" spans="8:15" x14ac:dyDescent="0.3">
      <c r="H295" s="39"/>
      <c r="I295" s="39"/>
      <c r="J295" s="39"/>
      <c r="K295" s="39"/>
      <c r="L295" s="39"/>
      <c r="M295" s="39"/>
      <c r="N295" s="39"/>
      <c r="O295" s="40"/>
    </row>
    <row r="296" spans="8:15" x14ac:dyDescent="0.3">
      <c r="H296" s="39"/>
      <c r="I296" s="39"/>
      <c r="J296" s="39"/>
      <c r="K296" s="39"/>
      <c r="L296" s="39"/>
      <c r="M296" s="39"/>
      <c r="N296" s="39"/>
      <c r="O296" s="40"/>
    </row>
    <row r="297" spans="8:15" x14ac:dyDescent="0.3">
      <c r="H297" s="39"/>
      <c r="I297" s="39"/>
      <c r="J297" s="39"/>
      <c r="K297" s="39"/>
      <c r="L297" s="39"/>
      <c r="M297" s="39"/>
      <c r="N297" s="39"/>
      <c r="O297" s="40"/>
    </row>
    <row r="298" spans="8:15" x14ac:dyDescent="0.3">
      <c r="H298" s="39"/>
      <c r="I298" s="39"/>
      <c r="J298" s="39"/>
      <c r="K298" s="39"/>
      <c r="L298" s="39"/>
      <c r="M298" s="39"/>
      <c r="N298" s="39"/>
      <c r="O298" s="40"/>
    </row>
    <row r="299" spans="8:15" x14ac:dyDescent="0.3">
      <c r="H299" s="39"/>
      <c r="I299" s="39"/>
      <c r="J299" s="39"/>
      <c r="K299" s="39"/>
      <c r="L299" s="39"/>
      <c r="M299" s="39"/>
      <c r="N299" s="39"/>
      <c r="O299" s="40"/>
    </row>
    <row r="300" spans="8:15" x14ac:dyDescent="0.3">
      <c r="H300" s="39"/>
      <c r="I300" s="39"/>
      <c r="J300" s="39"/>
      <c r="K300" s="39"/>
      <c r="L300" s="39"/>
      <c r="M300" s="39"/>
      <c r="N300" s="39"/>
      <c r="O300" s="40"/>
    </row>
    <row r="301" spans="8:15" x14ac:dyDescent="0.3">
      <c r="H301" s="39"/>
      <c r="I301" s="39"/>
      <c r="J301" s="39"/>
      <c r="K301" s="39"/>
      <c r="L301" s="39"/>
      <c r="M301" s="39"/>
      <c r="N301" s="39"/>
      <c r="O301" s="40"/>
    </row>
    <row r="302" spans="8:15" x14ac:dyDescent="0.3">
      <c r="H302" s="39"/>
      <c r="I302" s="39"/>
      <c r="J302" s="39"/>
      <c r="K302" s="39"/>
      <c r="L302" s="39"/>
      <c r="M302" s="39"/>
      <c r="N302" s="39"/>
      <c r="O302" s="40"/>
    </row>
    <row r="303" spans="8:15" x14ac:dyDescent="0.3">
      <c r="H303" s="39"/>
      <c r="I303" s="39"/>
      <c r="J303" s="39"/>
      <c r="K303" s="39"/>
      <c r="L303" s="39"/>
      <c r="M303" s="39"/>
      <c r="N303" s="39"/>
      <c r="O303" s="40"/>
    </row>
    <row r="304" spans="8:15" x14ac:dyDescent="0.3">
      <c r="H304" s="39"/>
      <c r="I304" s="39"/>
      <c r="J304" s="39"/>
      <c r="K304" s="39"/>
      <c r="L304" s="39"/>
      <c r="M304" s="39"/>
      <c r="N304" s="39"/>
      <c r="O304" s="40"/>
    </row>
    <row r="305" spans="8:15" x14ac:dyDescent="0.3">
      <c r="H305" s="39"/>
      <c r="I305" s="39"/>
      <c r="J305" s="39"/>
      <c r="K305" s="39"/>
      <c r="L305" s="39"/>
      <c r="M305" s="39"/>
      <c r="N305" s="39"/>
      <c r="O305" s="40"/>
    </row>
    <row r="306" spans="8:15" x14ac:dyDescent="0.3">
      <c r="H306" s="39"/>
      <c r="I306" s="39"/>
      <c r="J306" s="39"/>
      <c r="K306" s="39"/>
      <c r="L306" s="39"/>
      <c r="M306" s="39"/>
      <c r="N306" s="39"/>
      <c r="O306" s="40"/>
    </row>
    <row r="307" spans="8:15" x14ac:dyDescent="0.3">
      <c r="H307" s="39"/>
      <c r="I307" s="39"/>
      <c r="J307" s="39"/>
      <c r="K307" s="39"/>
      <c r="L307" s="39"/>
      <c r="M307" s="39"/>
      <c r="N307" s="39"/>
      <c r="O307" s="40"/>
    </row>
    <row r="308" spans="8:15" x14ac:dyDescent="0.3">
      <c r="H308" s="39"/>
      <c r="I308" s="39"/>
      <c r="J308" s="39"/>
      <c r="K308" s="39"/>
      <c r="L308" s="39"/>
      <c r="M308" s="39"/>
      <c r="N308" s="39"/>
      <c r="O308" s="40"/>
    </row>
    <row r="309" spans="8:15" x14ac:dyDescent="0.3">
      <c r="H309" s="39"/>
      <c r="I309" s="39"/>
      <c r="J309" s="39"/>
      <c r="K309" s="39"/>
      <c r="L309" s="39"/>
      <c r="M309" s="39"/>
      <c r="N309" s="39"/>
      <c r="O309" s="40"/>
    </row>
    <row r="310" spans="8:15" x14ac:dyDescent="0.3">
      <c r="H310" s="39"/>
      <c r="I310" s="39"/>
      <c r="J310" s="39"/>
      <c r="K310" s="39"/>
      <c r="L310" s="39"/>
      <c r="M310" s="39"/>
      <c r="N310" s="39"/>
      <c r="O310" s="40"/>
    </row>
    <row r="311" spans="8:15" x14ac:dyDescent="0.3">
      <c r="H311" s="39"/>
      <c r="I311" s="39"/>
      <c r="J311" s="39"/>
      <c r="K311" s="39"/>
      <c r="L311" s="39"/>
      <c r="M311" s="39"/>
      <c r="N311" s="39"/>
      <c r="O311" s="40"/>
    </row>
    <row r="312" spans="8:15" x14ac:dyDescent="0.3">
      <c r="H312" s="39"/>
      <c r="I312" s="39"/>
      <c r="J312" s="39"/>
      <c r="K312" s="39"/>
      <c r="L312" s="39"/>
      <c r="M312" s="39"/>
      <c r="N312" s="39"/>
      <c r="O312" s="40"/>
    </row>
    <row r="313" spans="8:15" x14ac:dyDescent="0.3">
      <c r="H313" s="39"/>
      <c r="I313" s="39"/>
      <c r="J313" s="39"/>
      <c r="K313" s="39"/>
      <c r="L313" s="39"/>
      <c r="M313" s="39"/>
      <c r="N313" s="39"/>
      <c r="O313" s="40"/>
    </row>
    <row r="314" spans="8:15" x14ac:dyDescent="0.3">
      <c r="H314" s="39"/>
      <c r="I314" s="39"/>
      <c r="J314" s="39"/>
      <c r="K314" s="39"/>
      <c r="L314" s="39"/>
      <c r="M314" s="39"/>
      <c r="N314" s="39"/>
      <c r="O314" s="40"/>
    </row>
    <row r="315" spans="8:15" x14ac:dyDescent="0.3">
      <c r="H315" s="39"/>
      <c r="I315" s="39"/>
      <c r="J315" s="39"/>
      <c r="K315" s="39"/>
      <c r="L315" s="39"/>
      <c r="M315" s="39"/>
      <c r="N315" s="39"/>
      <c r="O315" s="40"/>
    </row>
    <row r="316" spans="8:15" x14ac:dyDescent="0.3">
      <c r="H316" s="39"/>
      <c r="I316" s="39"/>
      <c r="J316" s="39"/>
      <c r="K316" s="39"/>
      <c r="L316" s="39"/>
      <c r="M316" s="39"/>
      <c r="N316" s="39"/>
      <c r="O316" s="40"/>
    </row>
    <row r="317" spans="8:15" x14ac:dyDescent="0.3">
      <c r="H317" s="39"/>
      <c r="I317" s="39"/>
      <c r="J317" s="39"/>
      <c r="K317" s="39"/>
      <c r="L317" s="39"/>
      <c r="M317" s="39"/>
      <c r="N317" s="39"/>
      <c r="O317" s="40"/>
    </row>
    <row r="318" spans="8:15" x14ac:dyDescent="0.3">
      <c r="H318" s="39"/>
      <c r="I318" s="39"/>
      <c r="J318" s="39"/>
      <c r="K318" s="39"/>
      <c r="L318" s="39"/>
      <c r="M318" s="39"/>
      <c r="N318" s="39"/>
      <c r="O318" s="40"/>
    </row>
    <row r="319" spans="8:15" x14ac:dyDescent="0.3">
      <c r="H319" s="39"/>
      <c r="I319" s="39"/>
      <c r="J319" s="39"/>
      <c r="K319" s="39"/>
      <c r="L319" s="39"/>
      <c r="M319" s="39"/>
      <c r="N319" s="39"/>
      <c r="O319" s="40"/>
    </row>
    <row r="320" spans="8:15" x14ac:dyDescent="0.3">
      <c r="H320" s="39"/>
      <c r="I320" s="39"/>
      <c r="J320" s="39"/>
      <c r="K320" s="39"/>
      <c r="L320" s="39"/>
      <c r="M320" s="39"/>
      <c r="N320" s="39"/>
      <c r="O320" s="40"/>
    </row>
    <row r="321" spans="8:15" x14ac:dyDescent="0.3">
      <c r="H321" s="39"/>
      <c r="I321" s="39"/>
      <c r="J321" s="39"/>
      <c r="K321" s="39"/>
      <c r="L321" s="39"/>
      <c r="M321" s="39"/>
      <c r="N321" s="39"/>
      <c r="O321" s="40"/>
    </row>
    <row r="322" spans="8:15" x14ac:dyDescent="0.3">
      <c r="H322" s="39"/>
      <c r="I322" s="39"/>
      <c r="J322" s="39"/>
      <c r="K322" s="39"/>
      <c r="L322" s="39"/>
      <c r="M322" s="39"/>
      <c r="N322" s="39"/>
      <c r="O322" s="40"/>
    </row>
    <row r="323" spans="8:15" x14ac:dyDescent="0.3">
      <c r="H323" s="39"/>
      <c r="I323" s="39"/>
      <c r="J323" s="39"/>
      <c r="K323" s="39"/>
      <c r="L323" s="39"/>
      <c r="M323" s="39"/>
      <c r="N323" s="39"/>
      <c r="O323" s="40"/>
    </row>
    <row r="324" spans="8:15" x14ac:dyDescent="0.3">
      <c r="H324" s="39"/>
      <c r="I324" s="39"/>
      <c r="J324" s="39"/>
      <c r="K324" s="39"/>
      <c r="L324" s="39"/>
      <c r="M324" s="39"/>
      <c r="N324" s="39"/>
      <c r="O324" s="40"/>
    </row>
    <row r="325" spans="8:15" x14ac:dyDescent="0.3">
      <c r="H325" s="39"/>
      <c r="I325" s="39"/>
      <c r="J325" s="39"/>
      <c r="K325" s="39"/>
      <c r="L325" s="39"/>
      <c r="M325" s="39"/>
      <c r="N325" s="39"/>
      <c r="O325" s="40"/>
    </row>
    <row r="326" spans="8:15" x14ac:dyDescent="0.3">
      <c r="H326" s="39"/>
      <c r="I326" s="39"/>
      <c r="J326" s="39"/>
      <c r="K326" s="39"/>
      <c r="L326" s="39"/>
      <c r="M326" s="39"/>
      <c r="N326" s="39"/>
      <c r="O326" s="40"/>
    </row>
    <row r="327" spans="8:15" x14ac:dyDescent="0.3">
      <c r="H327" s="39"/>
      <c r="I327" s="39"/>
      <c r="J327" s="39"/>
      <c r="K327" s="39"/>
      <c r="L327" s="39"/>
      <c r="M327" s="39"/>
      <c r="N327" s="39"/>
      <c r="O327" s="40"/>
    </row>
    <row r="328" spans="8:15" x14ac:dyDescent="0.3">
      <c r="H328" s="39"/>
      <c r="I328" s="39"/>
      <c r="J328" s="39"/>
      <c r="K328" s="39"/>
      <c r="L328" s="39"/>
      <c r="M328" s="39"/>
      <c r="N328" s="39"/>
      <c r="O328" s="40"/>
    </row>
    <row r="329" spans="8:15" x14ac:dyDescent="0.3">
      <c r="H329" s="39"/>
      <c r="I329" s="39"/>
      <c r="J329" s="39"/>
      <c r="K329" s="39"/>
      <c r="L329" s="39"/>
      <c r="M329" s="39"/>
      <c r="N329" s="39"/>
      <c r="O329" s="40"/>
    </row>
    <row r="330" spans="8:15" x14ac:dyDescent="0.3">
      <c r="H330" s="39"/>
      <c r="I330" s="39"/>
      <c r="J330" s="39"/>
      <c r="K330" s="39"/>
      <c r="L330" s="39"/>
      <c r="M330" s="39"/>
      <c r="N330" s="39"/>
      <c r="O330" s="40"/>
    </row>
    <row r="331" spans="8:15" x14ac:dyDescent="0.3">
      <c r="H331" s="39"/>
      <c r="I331" s="39"/>
      <c r="J331" s="39"/>
      <c r="K331" s="39"/>
      <c r="L331" s="39"/>
      <c r="M331" s="39"/>
      <c r="N331" s="39"/>
      <c r="O331" s="40"/>
    </row>
    <row r="332" spans="8:15" x14ac:dyDescent="0.3">
      <c r="H332" s="39"/>
      <c r="I332" s="39"/>
      <c r="J332" s="39"/>
      <c r="K332" s="39"/>
      <c r="L332" s="39"/>
      <c r="M332" s="39"/>
      <c r="N332" s="39"/>
      <c r="O332" s="40"/>
    </row>
    <row r="333" spans="8:15" x14ac:dyDescent="0.3">
      <c r="H333" s="39"/>
      <c r="I333" s="39"/>
      <c r="J333" s="39"/>
      <c r="K333" s="39"/>
      <c r="L333" s="39"/>
      <c r="M333" s="39"/>
      <c r="N333" s="39"/>
      <c r="O333" s="40"/>
    </row>
    <row r="334" spans="8:15" x14ac:dyDescent="0.3">
      <c r="H334" s="39"/>
      <c r="I334" s="39"/>
      <c r="J334" s="39"/>
      <c r="K334" s="39"/>
      <c r="L334" s="39"/>
      <c r="M334" s="39"/>
      <c r="N334" s="39"/>
      <c r="O334" s="40"/>
    </row>
    <row r="335" spans="8:15" x14ac:dyDescent="0.3">
      <c r="H335" s="39"/>
      <c r="I335" s="39"/>
      <c r="J335" s="39"/>
      <c r="K335" s="39"/>
      <c r="L335" s="39"/>
      <c r="M335" s="39"/>
      <c r="N335" s="39"/>
      <c r="O335" s="40"/>
    </row>
    <row r="336" spans="8:15" x14ac:dyDescent="0.3">
      <c r="H336" s="39"/>
      <c r="I336" s="39"/>
      <c r="J336" s="39"/>
      <c r="K336" s="39"/>
      <c r="L336" s="39"/>
      <c r="M336" s="39"/>
      <c r="N336" s="39"/>
      <c r="O336" s="40"/>
    </row>
    <row r="337" spans="8:15" x14ac:dyDescent="0.3">
      <c r="H337" s="39"/>
      <c r="I337" s="39"/>
      <c r="J337" s="39"/>
      <c r="K337" s="39"/>
      <c r="L337" s="39"/>
      <c r="M337" s="39"/>
      <c r="N337" s="39"/>
      <c r="O337" s="40"/>
    </row>
    <row r="338" spans="8:15" x14ac:dyDescent="0.3">
      <c r="H338" s="39"/>
      <c r="I338" s="39"/>
      <c r="J338" s="39"/>
      <c r="K338" s="39"/>
      <c r="L338" s="39"/>
      <c r="M338" s="39"/>
      <c r="N338" s="39"/>
      <c r="O338" s="40"/>
    </row>
    <row r="339" spans="8:15" x14ac:dyDescent="0.3">
      <c r="H339" s="39"/>
      <c r="I339" s="39"/>
      <c r="J339" s="39"/>
      <c r="K339" s="39"/>
      <c r="L339" s="39"/>
      <c r="M339" s="39"/>
      <c r="N339" s="39"/>
      <c r="O339" s="40"/>
    </row>
    <row r="340" spans="8:15" x14ac:dyDescent="0.3">
      <c r="H340" s="39"/>
      <c r="I340" s="39"/>
      <c r="J340" s="39"/>
      <c r="K340" s="39"/>
      <c r="L340" s="39"/>
      <c r="M340" s="39"/>
      <c r="N340" s="39"/>
      <c r="O340" s="40"/>
    </row>
    <row r="341" spans="8:15" x14ac:dyDescent="0.3">
      <c r="H341" s="39"/>
      <c r="I341" s="39"/>
      <c r="J341" s="39"/>
      <c r="K341" s="39"/>
      <c r="L341" s="39"/>
      <c r="M341" s="39"/>
      <c r="N341" s="39"/>
      <c r="O341" s="40"/>
    </row>
    <row r="342" spans="8:15" x14ac:dyDescent="0.3">
      <c r="H342" s="39"/>
      <c r="I342" s="39"/>
      <c r="J342" s="39"/>
      <c r="K342" s="39"/>
      <c r="L342" s="39"/>
      <c r="M342" s="39"/>
      <c r="N342" s="39"/>
      <c r="O342" s="40"/>
    </row>
    <row r="343" spans="8:15" x14ac:dyDescent="0.3">
      <c r="H343" s="39"/>
      <c r="I343" s="39"/>
      <c r="J343" s="39"/>
      <c r="K343" s="39"/>
      <c r="L343" s="39"/>
      <c r="M343" s="39"/>
      <c r="N343" s="39"/>
      <c r="O343" s="40"/>
    </row>
    <row r="344" spans="8:15" x14ac:dyDescent="0.3">
      <c r="H344" s="39"/>
      <c r="I344" s="39"/>
      <c r="J344" s="39"/>
      <c r="K344" s="39"/>
      <c r="L344" s="39"/>
      <c r="M344" s="39"/>
      <c r="N344" s="39"/>
      <c r="O344" s="40"/>
    </row>
    <row r="345" spans="8:15" x14ac:dyDescent="0.3">
      <c r="H345" s="39"/>
      <c r="I345" s="39"/>
      <c r="J345" s="39"/>
      <c r="K345" s="39"/>
      <c r="L345" s="39"/>
      <c r="M345" s="39"/>
      <c r="N345" s="39"/>
      <c r="O345" s="40"/>
    </row>
    <row r="346" spans="8:15" x14ac:dyDescent="0.3">
      <c r="H346" s="39"/>
      <c r="I346" s="39"/>
      <c r="J346" s="39"/>
      <c r="K346" s="39"/>
      <c r="L346" s="39"/>
      <c r="M346" s="39"/>
      <c r="N346" s="39"/>
      <c r="O346" s="40"/>
    </row>
    <row r="347" spans="8:15" x14ac:dyDescent="0.3">
      <c r="H347" s="39"/>
      <c r="I347" s="39"/>
      <c r="J347" s="39"/>
      <c r="K347" s="39"/>
      <c r="L347" s="39"/>
      <c r="M347" s="39"/>
      <c r="N347" s="39"/>
      <c r="O347" s="40"/>
    </row>
    <row r="348" spans="8:15" x14ac:dyDescent="0.3">
      <c r="H348" s="39"/>
      <c r="I348" s="39"/>
      <c r="J348" s="39"/>
      <c r="K348" s="39"/>
      <c r="L348" s="39"/>
      <c r="M348" s="39"/>
      <c r="N348" s="39"/>
      <c r="O348" s="40"/>
    </row>
    <row r="349" spans="8:15" x14ac:dyDescent="0.3">
      <c r="H349" s="39"/>
      <c r="I349" s="39"/>
      <c r="J349" s="39"/>
      <c r="K349" s="39"/>
      <c r="L349" s="39"/>
      <c r="M349" s="39"/>
      <c r="N349" s="39"/>
      <c r="O349" s="40"/>
    </row>
    <row r="350" spans="8:15" x14ac:dyDescent="0.3">
      <c r="H350" s="39"/>
      <c r="I350" s="39"/>
      <c r="J350" s="39"/>
      <c r="K350" s="39"/>
      <c r="L350" s="39"/>
      <c r="M350" s="39"/>
      <c r="N350" s="39"/>
      <c r="O350" s="40"/>
    </row>
    <row r="351" spans="8:15" x14ac:dyDescent="0.3">
      <c r="H351" s="39"/>
      <c r="I351" s="39"/>
      <c r="J351" s="39"/>
      <c r="K351" s="39"/>
      <c r="L351" s="39"/>
      <c r="M351" s="39"/>
      <c r="N351" s="39"/>
      <c r="O351" s="40"/>
    </row>
    <row r="352" spans="8:15" x14ac:dyDescent="0.3">
      <c r="H352" s="39"/>
      <c r="I352" s="39"/>
      <c r="J352" s="39"/>
      <c r="K352" s="39"/>
      <c r="L352" s="39"/>
      <c r="M352" s="39"/>
      <c r="N352" s="39"/>
      <c r="O352" s="40"/>
    </row>
    <row r="353" spans="8:15" x14ac:dyDescent="0.3">
      <c r="H353" s="39"/>
      <c r="I353" s="39"/>
      <c r="J353" s="39"/>
      <c r="K353" s="39"/>
      <c r="L353" s="39"/>
      <c r="M353" s="39"/>
      <c r="N353" s="39"/>
      <c r="O353" s="40"/>
    </row>
    <row r="354" spans="8:15" x14ac:dyDescent="0.3">
      <c r="H354" s="39"/>
      <c r="I354" s="39"/>
      <c r="J354" s="39"/>
      <c r="K354" s="39"/>
      <c r="L354" s="39"/>
      <c r="M354" s="39"/>
      <c r="N354" s="39"/>
      <c r="O354" s="40"/>
    </row>
    <row r="355" spans="8:15" x14ac:dyDescent="0.3">
      <c r="H355" s="39"/>
      <c r="I355" s="39"/>
      <c r="J355" s="39"/>
      <c r="K355" s="39"/>
      <c r="L355" s="39"/>
      <c r="M355" s="39"/>
      <c r="N355" s="39"/>
      <c r="O355" s="40"/>
    </row>
    <row r="356" spans="8:15" x14ac:dyDescent="0.3">
      <c r="H356" s="39"/>
      <c r="I356" s="39"/>
      <c r="J356" s="39"/>
      <c r="K356" s="39"/>
      <c r="L356" s="39"/>
      <c r="M356" s="39"/>
      <c r="N356" s="39"/>
      <c r="O356" s="40"/>
    </row>
    <row r="357" spans="8:15" x14ac:dyDescent="0.3">
      <c r="H357" s="39"/>
      <c r="I357" s="39"/>
      <c r="J357" s="39"/>
      <c r="K357" s="39"/>
      <c r="L357" s="39"/>
      <c r="M357" s="39"/>
      <c r="N357" s="39"/>
      <c r="O357" s="40"/>
    </row>
    <row r="358" spans="8:15" x14ac:dyDescent="0.3">
      <c r="H358" s="39"/>
      <c r="I358" s="39"/>
      <c r="J358" s="39"/>
      <c r="K358" s="39"/>
      <c r="L358" s="39"/>
      <c r="M358" s="39"/>
      <c r="N358" s="39"/>
      <c r="O358" s="40"/>
    </row>
    <row r="359" spans="8:15" x14ac:dyDescent="0.3">
      <c r="H359" s="39"/>
      <c r="I359" s="39"/>
      <c r="J359" s="39"/>
      <c r="K359" s="39"/>
      <c r="L359" s="39"/>
      <c r="M359" s="39"/>
      <c r="N359" s="39"/>
      <c r="O359" s="40"/>
    </row>
    <row r="360" spans="8:15" x14ac:dyDescent="0.3">
      <c r="H360" s="39"/>
      <c r="I360" s="39"/>
      <c r="J360" s="39"/>
      <c r="K360" s="39"/>
      <c r="L360" s="39"/>
      <c r="M360" s="39"/>
      <c r="N360" s="39"/>
      <c r="O360" s="40"/>
    </row>
    <row r="361" spans="8:15" x14ac:dyDescent="0.3">
      <c r="H361" s="39"/>
      <c r="I361" s="39"/>
      <c r="J361" s="39"/>
      <c r="K361" s="39"/>
      <c r="L361" s="39"/>
      <c r="M361" s="39"/>
      <c r="N361" s="39"/>
      <c r="O361" s="40"/>
    </row>
    <row r="362" spans="8:15" x14ac:dyDescent="0.3">
      <c r="H362" s="39"/>
      <c r="I362" s="39"/>
      <c r="J362" s="39"/>
      <c r="K362" s="39"/>
      <c r="L362" s="39"/>
      <c r="M362" s="39"/>
      <c r="N362" s="39"/>
      <c r="O362" s="40"/>
    </row>
  </sheetData>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79B50-6CAB-4129-BD83-48D354D4D9FD}">
  <dimension ref="A2:O362"/>
  <sheetViews>
    <sheetView showGridLines="0" tabSelected="1" workbookViewId="0">
      <selection activeCell="L3" sqref="L3"/>
    </sheetView>
  </sheetViews>
  <sheetFormatPr defaultRowHeight="14.4" x14ac:dyDescent="0.3"/>
  <cols>
    <col min="5" max="5" width="9.88671875" bestFit="1" customWidth="1"/>
    <col min="6" max="6" width="10.5546875" bestFit="1" customWidth="1"/>
    <col min="7" max="7" width="8.44140625" bestFit="1" customWidth="1"/>
    <col min="8" max="8" width="11.88671875" bestFit="1" customWidth="1"/>
    <col min="9" max="9" width="9" bestFit="1" customWidth="1"/>
    <col min="10" max="10" width="8" bestFit="1" customWidth="1"/>
    <col min="11" max="11" width="9.5546875" bestFit="1" customWidth="1"/>
    <col min="12" max="12" width="10.5546875" bestFit="1" customWidth="1"/>
    <col min="13" max="13" width="11" customWidth="1"/>
    <col min="14" max="14" width="11" bestFit="1" customWidth="1"/>
    <col min="15" max="15" width="10" bestFit="1" customWidth="1"/>
  </cols>
  <sheetData>
    <row r="2" spans="1:15" s="18" customFormat="1" ht="43.2" x14ac:dyDescent="0.3">
      <c r="A2" s="35" t="s">
        <v>13</v>
      </c>
      <c r="B2" s="35" t="s">
        <v>28</v>
      </c>
      <c r="C2" s="35" t="s">
        <v>29</v>
      </c>
      <c r="D2" s="35" t="s">
        <v>35</v>
      </c>
      <c r="E2" s="35" t="s">
        <v>36</v>
      </c>
      <c r="F2" s="35" t="s">
        <v>37</v>
      </c>
      <c r="G2" s="35" t="s">
        <v>30</v>
      </c>
      <c r="H2" s="35" t="s">
        <v>31</v>
      </c>
      <c r="I2" s="35" t="s">
        <v>10</v>
      </c>
      <c r="J2" s="35" t="s">
        <v>11</v>
      </c>
      <c r="K2" s="35" t="s">
        <v>12</v>
      </c>
      <c r="L2" s="35" t="s">
        <v>32</v>
      </c>
      <c r="M2" s="35" t="s">
        <v>33</v>
      </c>
      <c r="N2" s="35" t="s">
        <v>41</v>
      </c>
      <c r="O2" s="35" t="s">
        <v>34</v>
      </c>
    </row>
    <row r="3" spans="1:15" x14ac:dyDescent="0.3">
      <c r="A3" s="41">
        <v>40544</v>
      </c>
      <c r="B3" s="36">
        <v>1</v>
      </c>
      <c r="C3" s="36">
        <v>1</v>
      </c>
      <c r="D3" s="36">
        <f>Data!B3</f>
        <v>9600</v>
      </c>
      <c r="E3" s="36">
        <f>Parameters!$D$8*'Increased Rent'!D3</f>
        <v>9600</v>
      </c>
      <c r="F3" s="36">
        <f>D3*Parameters!$D$9</f>
        <v>9600</v>
      </c>
      <c r="G3" s="36" t="str">
        <f t="shared" ref="G3:G66" si="0">IF(OR(MOD(C3,12)=11, MOD(C3,12)=0,MOD(C3,12)=1,MOD(C3,12)=2),"Winter","Summer")</f>
        <v>Winter</v>
      </c>
      <c r="H3" s="37" cm="1">
        <f t="array" ref="H3">SUMPRODUCT(D3:F3,TRANSPOSE(Parameters!$D$4:$D$6))</f>
        <v>1440000</v>
      </c>
      <c r="I3" s="37">
        <f>Parameters!D15</f>
        <v>100000</v>
      </c>
      <c r="J3" s="37">
        <f>Parameters!D17</f>
        <v>60000</v>
      </c>
      <c r="K3" s="37">
        <f>IF(G3="Winter",Parameters!$E$18,Parameters!$D$18)</f>
        <v>12000</v>
      </c>
      <c r="L3" s="37">
        <f>D3*IF(G3="Winter",Parameters!$E$11,Parameters!$D$11)+E3*Parameters!$D$12+F3*Parameters!$D$13</f>
        <v>2352000</v>
      </c>
      <c r="M3" s="37">
        <f t="shared" ref="M3:M66" si="1">SUM(H3:K3)</f>
        <v>1612000</v>
      </c>
      <c r="N3" s="37">
        <f>Parameters!$D$22*(L3-M3)</f>
        <v>148000</v>
      </c>
      <c r="O3" s="38">
        <f t="shared" ref="O3:O66" si="2">L3-M3-N3</f>
        <v>592000</v>
      </c>
    </row>
    <row r="4" spans="1:15" x14ac:dyDescent="0.3">
      <c r="A4" s="41">
        <v>40575</v>
      </c>
      <c r="B4" s="36">
        <f t="shared" ref="B4:B67" si="3">IF(MOD(C3,12)=0,B3+1,B3)</f>
        <v>1</v>
      </c>
      <c r="C4" s="36">
        <v>2</v>
      </c>
      <c r="D4" s="36">
        <f>Data!B4</f>
        <v>9620</v>
      </c>
      <c r="E4" s="36">
        <f>Parameters!$D$8*'Increased Rent'!D4</f>
        <v>9620</v>
      </c>
      <c r="F4" s="36">
        <f>D4*Parameters!$D$9</f>
        <v>9620</v>
      </c>
      <c r="G4" s="36" t="str">
        <f t="shared" si="0"/>
        <v>Winter</v>
      </c>
      <c r="H4" s="37" cm="1">
        <f t="array" ref="H4">SUMPRODUCT(D4:F4,TRANSPOSE(Parameters!$D$4:$D$6))</f>
        <v>1443000</v>
      </c>
      <c r="I4" s="37">
        <f>IF(B4&gt;B3,I3*(1+Parameters!$D$16),I3)</f>
        <v>100000</v>
      </c>
      <c r="J4" s="37">
        <f t="shared" ref="I4:J19" si="4">J3</f>
        <v>60000</v>
      </c>
      <c r="K4" s="37">
        <f>IF(G4="Winter",Parameters!$E$18,Parameters!$D$18)</f>
        <v>12000</v>
      </c>
      <c r="L4" s="37">
        <f>D4*IF(G4="Winter",Parameters!$E$11,Parameters!$D$11)+E4*Parameters!$D$12+F4*Parameters!$D$13</f>
        <v>2356900</v>
      </c>
      <c r="M4" s="37">
        <f t="shared" si="1"/>
        <v>1615000</v>
      </c>
      <c r="N4" s="37">
        <f>Parameters!$D$22*(L4-M4)</f>
        <v>148380</v>
      </c>
      <c r="O4" s="38">
        <f t="shared" si="2"/>
        <v>593520</v>
      </c>
    </row>
    <row r="5" spans="1:15" x14ac:dyDescent="0.3">
      <c r="A5" s="41">
        <v>40603</v>
      </c>
      <c r="B5" s="36">
        <f t="shared" si="3"/>
        <v>1</v>
      </c>
      <c r="C5" s="36">
        <v>3</v>
      </c>
      <c r="D5" s="36">
        <f>Data!B5</f>
        <v>9640</v>
      </c>
      <c r="E5" s="36">
        <f>Parameters!$D$8*'Increased Rent'!D5</f>
        <v>9640</v>
      </c>
      <c r="F5" s="36">
        <f>D5*Parameters!$D$9</f>
        <v>9640</v>
      </c>
      <c r="G5" s="36" t="str">
        <f t="shared" si="0"/>
        <v>Summer</v>
      </c>
      <c r="H5" s="37" cm="1">
        <f t="array" ref="H5">SUMPRODUCT(D5:F5,TRANSPOSE(Parameters!$D$4:$D$6))</f>
        <v>1446000</v>
      </c>
      <c r="I5" s="37">
        <f>IF(B5&gt;B4,I4*(1+Parameters!$D$16),I4)</f>
        <v>100000</v>
      </c>
      <c r="J5" s="37">
        <f t="shared" si="4"/>
        <v>60000</v>
      </c>
      <c r="K5" s="37">
        <f>IF(G5="Winter",Parameters!$E$18,Parameters!$D$18)</f>
        <v>20000</v>
      </c>
      <c r="L5" s="37">
        <f>D5*IF(G5="Winter",Parameters!$E$11,Parameters!$D$11)+E5*Parameters!$D$12+F5*Parameters!$D$13</f>
        <v>2602800</v>
      </c>
      <c r="M5" s="37">
        <f t="shared" si="1"/>
        <v>1626000</v>
      </c>
      <c r="N5" s="37">
        <f>Parameters!$D$22*(L5-M5)</f>
        <v>195360</v>
      </c>
      <c r="O5" s="38">
        <f t="shared" si="2"/>
        <v>781440</v>
      </c>
    </row>
    <row r="6" spans="1:15" x14ac:dyDescent="0.3">
      <c r="A6" s="41">
        <v>40634</v>
      </c>
      <c r="B6" s="36">
        <f t="shared" si="3"/>
        <v>1</v>
      </c>
      <c r="C6" s="36">
        <v>4</v>
      </c>
      <c r="D6" s="36">
        <f>Data!B6</f>
        <v>12000</v>
      </c>
      <c r="E6" s="36">
        <f>Parameters!$D$8*'Increased Rent'!D6</f>
        <v>12000</v>
      </c>
      <c r="F6" s="36">
        <f>D6*Parameters!$D$9</f>
        <v>12000</v>
      </c>
      <c r="G6" s="36" t="str">
        <f t="shared" si="0"/>
        <v>Summer</v>
      </c>
      <c r="H6" s="37" cm="1">
        <f t="array" ref="H6">SUMPRODUCT(D6:F6,TRANSPOSE(Parameters!$D$4:$D$6))</f>
        <v>1800000</v>
      </c>
      <c r="I6" s="37">
        <f>IF(B6&gt;B5,I5*(1+Parameters!$D$16),I5)</f>
        <v>100000</v>
      </c>
      <c r="J6" s="37">
        <f t="shared" si="4"/>
        <v>60000</v>
      </c>
      <c r="K6" s="37">
        <f>IF(G6="Winter",Parameters!$E$18,Parameters!$D$18)</f>
        <v>20000</v>
      </c>
      <c r="L6" s="37">
        <f>D6*IF(G6="Winter",Parameters!$E$11,Parameters!$D$11)+E6*Parameters!$D$12+F6*Parameters!$D$13</f>
        <v>3240000</v>
      </c>
      <c r="M6" s="37">
        <f t="shared" si="1"/>
        <v>1980000</v>
      </c>
      <c r="N6" s="37">
        <f>Parameters!$D$22*(L6-M6)</f>
        <v>252000</v>
      </c>
      <c r="O6" s="38">
        <f t="shared" si="2"/>
        <v>1008000</v>
      </c>
    </row>
    <row r="7" spans="1:15" x14ac:dyDescent="0.3">
      <c r="A7" s="41">
        <v>40664</v>
      </c>
      <c r="B7" s="36">
        <f t="shared" si="3"/>
        <v>1</v>
      </c>
      <c r="C7" s="36">
        <v>5</v>
      </c>
      <c r="D7" s="36">
        <f>Data!B7</f>
        <v>12030</v>
      </c>
      <c r="E7" s="36">
        <f>Parameters!$D$8*'Increased Rent'!D7</f>
        <v>12030</v>
      </c>
      <c r="F7" s="36">
        <f>D7*Parameters!$D$9</f>
        <v>12030</v>
      </c>
      <c r="G7" s="36" t="str">
        <f t="shared" si="0"/>
        <v>Summer</v>
      </c>
      <c r="H7" s="37" cm="1">
        <f t="array" ref="H7">SUMPRODUCT(D7:F7,TRANSPOSE(Parameters!$D$4:$D$6))</f>
        <v>1804500</v>
      </c>
      <c r="I7" s="37">
        <f>IF(B7&gt;B6,I6*(1+Parameters!$D$16),I6)</f>
        <v>100000</v>
      </c>
      <c r="J7" s="37">
        <f t="shared" si="4"/>
        <v>60000</v>
      </c>
      <c r="K7" s="37">
        <f>IF(G7="Winter",Parameters!$E$18,Parameters!$D$18)</f>
        <v>20000</v>
      </c>
      <c r="L7" s="37">
        <f>D7*IF(G7="Winter",Parameters!$E$11,Parameters!$D$11)+E7*Parameters!$D$12+F7*Parameters!$D$13</f>
        <v>3248100</v>
      </c>
      <c r="M7" s="37">
        <f t="shared" si="1"/>
        <v>1984500</v>
      </c>
      <c r="N7" s="37">
        <f>Parameters!$D$22*(L7-M7)</f>
        <v>252720</v>
      </c>
      <c r="O7" s="38">
        <f t="shared" si="2"/>
        <v>1010880</v>
      </c>
    </row>
    <row r="8" spans="1:15" x14ac:dyDescent="0.3">
      <c r="A8" s="41">
        <v>40695</v>
      </c>
      <c r="B8" s="36">
        <f t="shared" si="3"/>
        <v>1</v>
      </c>
      <c r="C8" s="36">
        <v>6</v>
      </c>
      <c r="D8" s="36">
        <f>Data!B8</f>
        <v>12060</v>
      </c>
      <c r="E8" s="36">
        <f>Parameters!$D$8*'Increased Rent'!D8</f>
        <v>12060</v>
      </c>
      <c r="F8" s="36">
        <f>D8*Parameters!$D$9</f>
        <v>12060</v>
      </c>
      <c r="G8" s="36" t="str">
        <f t="shared" si="0"/>
        <v>Summer</v>
      </c>
      <c r="H8" s="37" cm="1">
        <f t="array" ref="H8">SUMPRODUCT(D8:F8,TRANSPOSE(Parameters!$D$4:$D$6))</f>
        <v>1809000</v>
      </c>
      <c r="I8" s="37">
        <f>IF(B8&gt;B7,I7*(1+Parameters!$D$16),I7)</f>
        <v>100000</v>
      </c>
      <c r="J8" s="37">
        <f t="shared" si="4"/>
        <v>60000</v>
      </c>
      <c r="K8" s="37">
        <f>IF(G8="Winter",Parameters!$E$18,Parameters!$D$18)</f>
        <v>20000</v>
      </c>
      <c r="L8" s="37">
        <f>D8*IF(G8="Winter",Parameters!$E$11,Parameters!$D$11)+E8*Parameters!$D$12+F8*Parameters!$D$13</f>
        <v>3256200</v>
      </c>
      <c r="M8" s="37">
        <f t="shared" si="1"/>
        <v>1989000</v>
      </c>
      <c r="N8" s="37">
        <f>Parameters!$D$22*(L8-M8)</f>
        <v>253440</v>
      </c>
      <c r="O8" s="38">
        <f t="shared" si="2"/>
        <v>1013760</v>
      </c>
    </row>
    <row r="9" spans="1:15" x14ac:dyDescent="0.3">
      <c r="A9" s="41">
        <v>40725</v>
      </c>
      <c r="B9" s="36">
        <f t="shared" si="3"/>
        <v>1</v>
      </c>
      <c r="C9" s="36">
        <v>7</v>
      </c>
      <c r="D9" s="36">
        <f>Data!B9</f>
        <v>12090</v>
      </c>
      <c r="E9" s="36">
        <f>Parameters!$D$8*'Increased Rent'!D9</f>
        <v>12090</v>
      </c>
      <c r="F9" s="36">
        <f>D9*Parameters!$D$9</f>
        <v>12090</v>
      </c>
      <c r="G9" s="36" t="str">
        <f t="shared" si="0"/>
        <v>Summer</v>
      </c>
      <c r="H9" s="37" cm="1">
        <f t="array" ref="H9">SUMPRODUCT(D9:F9,TRANSPOSE(Parameters!$D$4:$D$6))</f>
        <v>1813500</v>
      </c>
      <c r="I9" s="37">
        <f>IF(B9&gt;B8,I8*(1+Parameters!$D$16),I8)</f>
        <v>100000</v>
      </c>
      <c r="J9" s="37">
        <f t="shared" si="4"/>
        <v>60000</v>
      </c>
      <c r="K9" s="37">
        <f>IF(G9="Winter",Parameters!$E$18,Parameters!$D$18)</f>
        <v>20000</v>
      </c>
      <c r="L9" s="37">
        <f>D9*IF(G9="Winter",Parameters!$E$11,Parameters!$D$11)+E9*Parameters!$D$12+F9*Parameters!$D$13</f>
        <v>3264300</v>
      </c>
      <c r="M9" s="37">
        <f t="shared" si="1"/>
        <v>1993500</v>
      </c>
      <c r="N9" s="37">
        <f>Parameters!$D$22*(L9-M9)</f>
        <v>254160</v>
      </c>
      <c r="O9" s="38">
        <f t="shared" si="2"/>
        <v>1016640</v>
      </c>
    </row>
    <row r="10" spans="1:15" x14ac:dyDescent="0.3">
      <c r="A10" s="41">
        <v>40756</v>
      </c>
      <c r="B10" s="36">
        <f t="shared" si="3"/>
        <v>1</v>
      </c>
      <c r="C10" s="36">
        <v>8</v>
      </c>
      <c r="D10" s="36">
        <f>Data!B10</f>
        <v>12120</v>
      </c>
      <c r="E10" s="36">
        <f>Parameters!$D$8*'Increased Rent'!D10</f>
        <v>12120</v>
      </c>
      <c r="F10" s="36">
        <f>D10*Parameters!$D$9</f>
        <v>12120</v>
      </c>
      <c r="G10" s="36" t="str">
        <f t="shared" si="0"/>
        <v>Summer</v>
      </c>
      <c r="H10" s="37" cm="1">
        <f t="array" ref="H10">SUMPRODUCT(D10:F10,TRANSPOSE(Parameters!$D$4:$D$6))</f>
        <v>1818000</v>
      </c>
      <c r="I10" s="37">
        <f>IF(B10&gt;B9,I9*(1+Parameters!$D$16),I9)</f>
        <v>100000</v>
      </c>
      <c r="J10" s="37">
        <f t="shared" si="4"/>
        <v>60000</v>
      </c>
      <c r="K10" s="37">
        <f>IF(G10="Winter",Parameters!$E$18,Parameters!$D$18)</f>
        <v>20000</v>
      </c>
      <c r="L10" s="37">
        <f>D10*IF(G10="Winter",Parameters!$E$11,Parameters!$D$11)+E10*Parameters!$D$12+F10*Parameters!$D$13</f>
        <v>3272400</v>
      </c>
      <c r="M10" s="37">
        <f t="shared" si="1"/>
        <v>1998000</v>
      </c>
      <c r="N10" s="37">
        <f>Parameters!$D$22*(L10-M10)</f>
        <v>254880</v>
      </c>
      <c r="O10" s="38">
        <f t="shared" si="2"/>
        <v>1019520</v>
      </c>
    </row>
    <row r="11" spans="1:15" x14ac:dyDescent="0.3">
      <c r="A11" s="41">
        <v>40787</v>
      </c>
      <c r="B11" s="36">
        <f t="shared" si="3"/>
        <v>1</v>
      </c>
      <c r="C11" s="36">
        <v>9</v>
      </c>
      <c r="D11" s="36">
        <f>Data!B11</f>
        <v>12150</v>
      </c>
      <c r="E11" s="36">
        <f>Parameters!$D$8*'Increased Rent'!D11</f>
        <v>12150</v>
      </c>
      <c r="F11" s="36">
        <f>D11*Parameters!$D$9</f>
        <v>12150</v>
      </c>
      <c r="G11" s="36" t="str">
        <f t="shared" si="0"/>
        <v>Summer</v>
      </c>
      <c r="H11" s="37" cm="1">
        <f t="array" ref="H11">SUMPRODUCT(D11:F11,TRANSPOSE(Parameters!$D$4:$D$6))</f>
        <v>1822500</v>
      </c>
      <c r="I11" s="37">
        <f>IF(B11&gt;B10,I10*(1+Parameters!$D$16),I10)</f>
        <v>100000</v>
      </c>
      <c r="J11" s="37">
        <f t="shared" si="4"/>
        <v>60000</v>
      </c>
      <c r="K11" s="37">
        <f>IF(G11="Winter",Parameters!$E$18,Parameters!$D$18)</f>
        <v>20000</v>
      </c>
      <c r="L11" s="37">
        <f>D11*IF(G11="Winter",Parameters!$E$11,Parameters!$D$11)+E11*Parameters!$D$12+F11*Parameters!$D$13</f>
        <v>3280500</v>
      </c>
      <c r="M11" s="37">
        <f t="shared" si="1"/>
        <v>2002500</v>
      </c>
      <c r="N11" s="37">
        <f>Parameters!$D$22*(L11-M11)</f>
        <v>255600</v>
      </c>
      <c r="O11" s="38">
        <f t="shared" si="2"/>
        <v>1022400</v>
      </c>
    </row>
    <row r="12" spans="1:15" x14ac:dyDescent="0.3">
      <c r="A12" s="41">
        <v>40817</v>
      </c>
      <c r="B12" s="36">
        <f t="shared" si="3"/>
        <v>1</v>
      </c>
      <c r="C12" s="36">
        <v>10</v>
      </c>
      <c r="D12" s="36">
        <f>Data!B12</f>
        <v>12180</v>
      </c>
      <c r="E12" s="36">
        <f>Parameters!$D$8*'Increased Rent'!D12</f>
        <v>12180</v>
      </c>
      <c r="F12" s="36">
        <f>D12*Parameters!$D$9</f>
        <v>12180</v>
      </c>
      <c r="G12" s="36" t="str">
        <f t="shared" si="0"/>
        <v>Summer</v>
      </c>
      <c r="H12" s="37" cm="1">
        <f t="array" ref="H12">SUMPRODUCT(D12:F12,TRANSPOSE(Parameters!$D$4:$D$6))</f>
        <v>1827000</v>
      </c>
      <c r="I12" s="37">
        <f>IF(B12&gt;B11,I11*(1+Parameters!$D$16),I11)</f>
        <v>100000</v>
      </c>
      <c r="J12" s="37">
        <f t="shared" si="4"/>
        <v>60000</v>
      </c>
      <c r="K12" s="37">
        <f>IF(G12="Winter",Parameters!$E$18,Parameters!$D$18)</f>
        <v>20000</v>
      </c>
      <c r="L12" s="37">
        <f>D12*IF(G12="Winter",Parameters!$E$11,Parameters!$D$11)+E12*Parameters!$D$12+F12*Parameters!$D$13</f>
        <v>3288600</v>
      </c>
      <c r="M12" s="37">
        <f t="shared" si="1"/>
        <v>2007000</v>
      </c>
      <c r="N12" s="37">
        <f>Parameters!$D$22*(L12-M12)</f>
        <v>256320</v>
      </c>
      <c r="O12" s="38">
        <f t="shared" si="2"/>
        <v>1025280</v>
      </c>
    </row>
    <row r="13" spans="1:15" x14ac:dyDescent="0.3">
      <c r="A13" s="41">
        <v>40848</v>
      </c>
      <c r="B13" s="36">
        <f t="shared" si="3"/>
        <v>1</v>
      </c>
      <c r="C13" s="36">
        <v>11</v>
      </c>
      <c r="D13" s="36">
        <f>Data!B13</f>
        <v>12210</v>
      </c>
      <c r="E13" s="36">
        <f>Parameters!$D$8*'Increased Rent'!D13</f>
        <v>12210</v>
      </c>
      <c r="F13" s="36">
        <f>D13*Parameters!$D$9</f>
        <v>12210</v>
      </c>
      <c r="G13" s="36" t="str">
        <f t="shared" si="0"/>
        <v>Winter</v>
      </c>
      <c r="H13" s="37" cm="1">
        <f t="array" ref="H13">SUMPRODUCT(D13:F13,TRANSPOSE(Parameters!$D$4:$D$6))</f>
        <v>1831500</v>
      </c>
      <c r="I13" s="37">
        <f>IF(B13&gt;B12,I12*(1+Parameters!$D$16),I12)</f>
        <v>100000</v>
      </c>
      <c r="J13" s="37">
        <f t="shared" si="4"/>
        <v>60000</v>
      </c>
      <c r="K13" s="37">
        <f>IF(G13="Winter",Parameters!$E$18,Parameters!$D$18)</f>
        <v>12000</v>
      </c>
      <c r="L13" s="37">
        <f>D13*IF(G13="Winter",Parameters!$E$11,Parameters!$D$11)+E13*Parameters!$D$12+F13*Parameters!$D$13</f>
        <v>2991450</v>
      </c>
      <c r="M13" s="37">
        <f t="shared" si="1"/>
        <v>2003500</v>
      </c>
      <c r="N13" s="37">
        <f>Parameters!$D$22*(L13-M13)</f>
        <v>197590</v>
      </c>
      <c r="O13" s="38">
        <f t="shared" si="2"/>
        <v>790360</v>
      </c>
    </row>
    <row r="14" spans="1:15" x14ac:dyDescent="0.3">
      <c r="A14" s="41">
        <v>40878</v>
      </c>
      <c r="B14" s="36">
        <f t="shared" si="3"/>
        <v>1</v>
      </c>
      <c r="C14" s="36">
        <v>12</v>
      </c>
      <c r="D14" s="36">
        <f>Data!B14</f>
        <v>12240</v>
      </c>
      <c r="E14" s="36">
        <f>Parameters!$D$8*'Increased Rent'!D14</f>
        <v>12240</v>
      </c>
      <c r="F14" s="36">
        <f>D14*Parameters!$D$9</f>
        <v>12240</v>
      </c>
      <c r="G14" s="36" t="str">
        <f t="shared" si="0"/>
        <v>Winter</v>
      </c>
      <c r="H14" s="37" cm="1">
        <f t="array" ref="H14">SUMPRODUCT(D14:F14,TRANSPOSE(Parameters!$D$4:$D$6))</f>
        <v>1836000</v>
      </c>
      <c r="I14" s="37">
        <f>IF(B14&gt;B13,I13*(1+Parameters!$D$16),I13)</f>
        <v>100000</v>
      </c>
      <c r="J14" s="37">
        <f t="shared" si="4"/>
        <v>60000</v>
      </c>
      <c r="K14" s="37">
        <f>IF(G14="Winter",Parameters!$E$18,Parameters!$D$18)</f>
        <v>12000</v>
      </c>
      <c r="L14" s="37">
        <f>D14*IF(G14="Winter",Parameters!$E$11,Parameters!$D$11)+E14*Parameters!$D$12+F14*Parameters!$D$13</f>
        <v>2998800</v>
      </c>
      <c r="M14" s="37">
        <f t="shared" si="1"/>
        <v>2008000</v>
      </c>
      <c r="N14" s="37">
        <f>Parameters!$D$22*(L14-M14)</f>
        <v>198160</v>
      </c>
      <c r="O14" s="38">
        <f t="shared" si="2"/>
        <v>792640</v>
      </c>
    </row>
    <row r="15" spans="1:15" x14ac:dyDescent="0.3">
      <c r="A15" s="42">
        <v>40909</v>
      </c>
      <c r="B15" s="36">
        <f t="shared" si="3"/>
        <v>2</v>
      </c>
      <c r="C15" s="36">
        <v>13</v>
      </c>
      <c r="D15" s="36">
        <f>Data!B15</f>
        <v>9890</v>
      </c>
      <c r="E15" s="36">
        <f>Parameters!$D$8*'Increased Rent'!D15</f>
        <v>9890</v>
      </c>
      <c r="F15" s="36">
        <f>D15*Parameters!$D$9</f>
        <v>9890</v>
      </c>
      <c r="G15" s="36" t="str">
        <f t="shared" si="0"/>
        <v>Winter</v>
      </c>
      <c r="H15" s="37" cm="1">
        <f t="array" ref="H15">SUMPRODUCT(D15:F15,TRANSPOSE(Parameters!$D$4:$D$6))</f>
        <v>1483500</v>
      </c>
      <c r="I15" s="37">
        <f>IF(B15&gt;B14,I14*(1+Parameters!$D$16),I14)</f>
        <v>110000.00000000001</v>
      </c>
      <c r="J15" s="37">
        <f t="shared" si="4"/>
        <v>60000</v>
      </c>
      <c r="K15" s="37">
        <f>IF(G15="Winter",Parameters!$E$18,Parameters!$D$18)</f>
        <v>12000</v>
      </c>
      <c r="L15" s="37">
        <f>D15*IF(G15="Winter",Parameters!$E$11,Parameters!$D$11)+E15*Parameters!$D$12+F15*Parameters!$D$13</f>
        <v>2423050</v>
      </c>
      <c r="M15" s="37">
        <f t="shared" si="1"/>
        <v>1665500</v>
      </c>
      <c r="N15" s="37">
        <f>Parameters!$D$22*(L15-M15)</f>
        <v>151510</v>
      </c>
      <c r="O15" s="38">
        <f t="shared" si="2"/>
        <v>606040</v>
      </c>
    </row>
    <row r="16" spans="1:15" x14ac:dyDescent="0.3">
      <c r="A16" s="41">
        <v>40940</v>
      </c>
      <c r="B16" s="36">
        <f t="shared" si="3"/>
        <v>2</v>
      </c>
      <c r="C16" s="36">
        <v>14</v>
      </c>
      <c r="D16" s="36">
        <f>Data!B16</f>
        <v>9920</v>
      </c>
      <c r="E16" s="36">
        <f>Parameters!$D$8*'Increased Rent'!D16</f>
        <v>9920</v>
      </c>
      <c r="F16" s="36">
        <f>D16*Parameters!$D$9</f>
        <v>9920</v>
      </c>
      <c r="G16" s="36" t="str">
        <f t="shared" si="0"/>
        <v>Winter</v>
      </c>
      <c r="H16" s="37" cm="1">
        <f t="array" ref="H16">SUMPRODUCT(D16:F16,TRANSPOSE(Parameters!$D$4:$D$6))</f>
        <v>1488000</v>
      </c>
      <c r="I16" s="37">
        <f>IF(B16&gt;B15,I15*(1+Parameters!$D$16),I15)</f>
        <v>110000.00000000001</v>
      </c>
      <c r="J16" s="37">
        <f t="shared" si="4"/>
        <v>60000</v>
      </c>
      <c r="K16" s="37">
        <f>IF(G16="Winter",Parameters!$E$18,Parameters!$D$18)</f>
        <v>12000</v>
      </c>
      <c r="L16" s="37">
        <f>D16*IF(G16="Winter",Parameters!$E$11,Parameters!$D$11)+E16*Parameters!$D$12+F16*Parameters!$D$13</f>
        <v>2430400</v>
      </c>
      <c r="M16" s="37">
        <f t="shared" si="1"/>
        <v>1670000</v>
      </c>
      <c r="N16" s="37">
        <f>Parameters!$D$22*(L16-M16)</f>
        <v>152080</v>
      </c>
      <c r="O16" s="38">
        <f t="shared" si="2"/>
        <v>608320</v>
      </c>
    </row>
    <row r="17" spans="1:15" x14ac:dyDescent="0.3">
      <c r="A17" s="41">
        <v>40969</v>
      </c>
      <c r="B17" s="36">
        <f t="shared" si="3"/>
        <v>2</v>
      </c>
      <c r="C17" s="36">
        <v>15</v>
      </c>
      <c r="D17" s="36">
        <f>Data!B17</f>
        <v>9950</v>
      </c>
      <c r="E17" s="36">
        <f>Parameters!$D$8*'Increased Rent'!D17</f>
        <v>9950</v>
      </c>
      <c r="F17" s="36">
        <f>D17*Parameters!$D$9</f>
        <v>9950</v>
      </c>
      <c r="G17" s="36" t="str">
        <f t="shared" si="0"/>
        <v>Summer</v>
      </c>
      <c r="H17" s="37" cm="1">
        <f t="array" ref="H17">SUMPRODUCT(D17:F17,TRANSPOSE(Parameters!$D$4:$D$6))</f>
        <v>1492500</v>
      </c>
      <c r="I17" s="37">
        <f>IF(B17&gt;B16,I16*(1+Parameters!$D$16),I16)</f>
        <v>110000.00000000001</v>
      </c>
      <c r="J17" s="37">
        <f t="shared" si="4"/>
        <v>60000</v>
      </c>
      <c r="K17" s="37">
        <f>IF(G17="Winter",Parameters!$E$18,Parameters!$D$18)</f>
        <v>20000</v>
      </c>
      <c r="L17" s="37">
        <f>D17*IF(G17="Winter",Parameters!$E$11,Parameters!$D$11)+E17*Parameters!$D$12+F17*Parameters!$D$13</f>
        <v>2686500</v>
      </c>
      <c r="M17" s="37">
        <f t="shared" si="1"/>
        <v>1682500</v>
      </c>
      <c r="N17" s="37">
        <f>Parameters!$D$22*(L17-M17)</f>
        <v>200800</v>
      </c>
      <c r="O17" s="38">
        <f t="shared" si="2"/>
        <v>803200</v>
      </c>
    </row>
    <row r="18" spans="1:15" x14ac:dyDescent="0.3">
      <c r="A18" s="41">
        <v>41000</v>
      </c>
      <c r="B18" s="36">
        <f t="shared" si="3"/>
        <v>2</v>
      </c>
      <c r="C18" s="36">
        <v>16</v>
      </c>
      <c r="D18" s="36">
        <f>Data!B18</f>
        <v>12360</v>
      </c>
      <c r="E18" s="36">
        <f>Parameters!$D$8*'Increased Rent'!D18</f>
        <v>12360</v>
      </c>
      <c r="F18" s="36">
        <f>D18*Parameters!$D$9</f>
        <v>12360</v>
      </c>
      <c r="G18" s="36" t="str">
        <f t="shared" si="0"/>
        <v>Summer</v>
      </c>
      <c r="H18" s="37" cm="1">
        <f t="array" ref="H18">SUMPRODUCT(D18:F18,TRANSPOSE(Parameters!$D$4:$D$6))</f>
        <v>1854000</v>
      </c>
      <c r="I18" s="37">
        <f>IF(B18&gt;B17,I17*(1+Parameters!$D$16),I17)</f>
        <v>110000.00000000001</v>
      </c>
      <c r="J18" s="37">
        <f t="shared" si="4"/>
        <v>60000</v>
      </c>
      <c r="K18" s="37">
        <f>IF(G18="Winter",Parameters!$E$18,Parameters!$D$18)</f>
        <v>20000</v>
      </c>
      <c r="L18" s="37">
        <f>D18*IF(G18="Winter",Parameters!$E$11,Parameters!$D$11)+E18*Parameters!$D$12+F18*Parameters!$D$13</f>
        <v>3337200</v>
      </c>
      <c r="M18" s="37">
        <f t="shared" si="1"/>
        <v>2044000</v>
      </c>
      <c r="N18" s="37">
        <f>Parameters!$D$22*(L18-M18)</f>
        <v>258640</v>
      </c>
      <c r="O18" s="38">
        <f t="shared" si="2"/>
        <v>1034560</v>
      </c>
    </row>
    <row r="19" spans="1:15" x14ac:dyDescent="0.3">
      <c r="A19" s="41">
        <v>41030</v>
      </c>
      <c r="B19" s="36">
        <f t="shared" si="3"/>
        <v>2</v>
      </c>
      <c r="C19" s="36">
        <v>17</v>
      </c>
      <c r="D19" s="36">
        <f>Data!B19</f>
        <v>12400</v>
      </c>
      <c r="E19" s="36">
        <f>Parameters!$D$8*'Increased Rent'!D19</f>
        <v>12400</v>
      </c>
      <c r="F19" s="36">
        <f>D19*Parameters!$D$9</f>
        <v>12400</v>
      </c>
      <c r="G19" s="36" t="str">
        <f t="shared" si="0"/>
        <v>Summer</v>
      </c>
      <c r="H19" s="37" cm="1">
        <f t="array" ref="H19">SUMPRODUCT(D19:F19,TRANSPOSE(Parameters!$D$4:$D$6))</f>
        <v>1860000</v>
      </c>
      <c r="I19" s="37">
        <f>IF(B19&gt;B18,I18*(1+Parameters!$D$16),I18)</f>
        <v>110000.00000000001</v>
      </c>
      <c r="J19" s="37">
        <f t="shared" si="4"/>
        <v>60000</v>
      </c>
      <c r="K19" s="37">
        <f>IF(G19="Winter",Parameters!$E$18,Parameters!$D$18)</f>
        <v>20000</v>
      </c>
      <c r="L19" s="37">
        <f>D19*IF(G19="Winter",Parameters!$E$11,Parameters!$D$11)+E19*Parameters!$D$12+F19*Parameters!$D$13</f>
        <v>3348000</v>
      </c>
      <c r="M19" s="37">
        <f t="shared" si="1"/>
        <v>2050000</v>
      </c>
      <c r="N19" s="37">
        <f>Parameters!$D$22*(L19-M19)</f>
        <v>259600</v>
      </c>
      <c r="O19" s="38">
        <f t="shared" si="2"/>
        <v>1038400</v>
      </c>
    </row>
    <row r="20" spans="1:15" x14ac:dyDescent="0.3">
      <c r="A20" s="41">
        <v>41061</v>
      </c>
      <c r="B20" s="36">
        <f t="shared" si="3"/>
        <v>2</v>
      </c>
      <c r="C20" s="36">
        <v>18</v>
      </c>
      <c r="D20" s="36">
        <f>Data!B20</f>
        <v>12440</v>
      </c>
      <c r="E20" s="36">
        <f>Parameters!$D$8*'Increased Rent'!D20</f>
        <v>12440</v>
      </c>
      <c r="F20" s="36">
        <f>D20*Parameters!$D$9</f>
        <v>12440</v>
      </c>
      <c r="G20" s="36" t="str">
        <f t="shared" si="0"/>
        <v>Summer</v>
      </c>
      <c r="H20" s="37" cm="1">
        <f t="array" ref="H20">SUMPRODUCT(D20:F20,TRANSPOSE(Parameters!$D$4:$D$6))</f>
        <v>1866000</v>
      </c>
      <c r="I20" s="37">
        <f>IF(B20&gt;B19,I19*(1+Parameters!$D$16),I19)</f>
        <v>110000.00000000001</v>
      </c>
      <c r="J20" s="37">
        <f t="shared" ref="I20:J35" si="5">J19</f>
        <v>60000</v>
      </c>
      <c r="K20" s="37">
        <f>IF(G20="Winter",Parameters!$E$18,Parameters!$D$18)</f>
        <v>20000</v>
      </c>
      <c r="L20" s="37">
        <f>D20*IF(G20="Winter",Parameters!$E$11,Parameters!$D$11)+E20*Parameters!$D$12+F20*Parameters!$D$13</f>
        <v>3358800</v>
      </c>
      <c r="M20" s="37">
        <f t="shared" si="1"/>
        <v>2056000</v>
      </c>
      <c r="N20" s="37">
        <f>Parameters!$D$22*(L20-M20)</f>
        <v>260560</v>
      </c>
      <c r="O20" s="38">
        <f t="shared" si="2"/>
        <v>1042240</v>
      </c>
    </row>
    <row r="21" spans="1:15" x14ac:dyDescent="0.3">
      <c r="A21" s="41">
        <v>41091</v>
      </c>
      <c r="B21" s="36">
        <f t="shared" si="3"/>
        <v>2</v>
      </c>
      <c r="C21" s="36">
        <v>19</v>
      </c>
      <c r="D21" s="36">
        <f>Data!B21</f>
        <v>12480</v>
      </c>
      <c r="E21" s="36">
        <f>Parameters!$D$8*'Increased Rent'!D21</f>
        <v>12480</v>
      </c>
      <c r="F21" s="36">
        <f>D21*Parameters!$D$9</f>
        <v>12480</v>
      </c>
      <c r="G21" s="36" t="str">
        <f t="shared" si="0"/>
        <v>Summer</v>
      </c>
      <c r="H21" s="37" cm="1">
        <f t="array" ref="H21">SUMPRODUCT(D21:F21,TRANSPOSE(Parameters!$D$4:$D$6))</f>
        <v>1872000</v>
      </c>
      <c r="I21" s="37">
        <f>IF(B21&gt;B20,I20*(1+Parameters!$D$16),I20)</f>
        <v>110000.00000000001</v>
      </c>
      <c r="J21" s="37">
        <f t="shared" si="5"/>
        <v>60000</v>
      </c>
      <c r="K21" s="37">
        <f>IF(G21="Winter",Parameters!$E$18,Parameters!$D$18)</f>
        <v>20000</v>
      </c>
      <c r="L21" s="37">
        <f>D21*IF(G21="Winter",Parameters!$E$11,Parameters!$D$11)+E21*Parameters!$D$12+F21*Parameters!$D$13</f>
        <v>3369600</v>
      </c>
      <c r="M21" s="37">
        <f t="shared" si="1"/>
        <v>2062000</v>
      </c>
      <c r="N21" s="37">
        <f>Parameters!$D$22*(L21-M21)</f>
        <v>261520</v>
      </c>
      <c r="O21" s="38">
        <f t="shared" si="2"/>
        <v>1046080</v>
      </c>
    </row>
    <row r="22" spans="1:15" x14ac:dyDescent="0.3">
      <c r="A22" s="41">
        <v>41122</v>
      </c>
      <c r="B22" s="36">
        <f t="shared" si="3"/>
        <v>2</v>
      </c>
      <c r="C22" s="36">
        <v>20</v>
      </c>
      <c r="D22" s="36">
        <f>Data!B22</f>
        <v>12790</v>
      </c>
      <c r="E22" s="36">
        <f>Parameters!$D$8*'Increased Rent'!D22</f>
        <v>12790</v>
      </c>
      <c r="F22" s="36">
        <f>D22*Parameters!$D$9</f>
        <v>12790</v>
      </c>
      <c r="G22" s="36" t="str">
        <f t="shared" si="0"/>
        <v>Summer</v>
      </c>
      <c r="H22" s="37" cm="1">
        <f t="array" ref="H22">SUMPRODUCT(D22:F22,TRANSPOSE(Parameters!$D$4:$D$6))</f>
        <v>1918500</v>
      </c>
      <c r="I22" s="37">
        <f>IF(B22&gt;B21,I21*(1+Parameters!$D$16),I21)</f>
        <v>110000.00000000001</v>
      </c>
      <c r="J22" s="37">
        <f t="shared" si="5"/>
        <v>60000</v>
      </c>
      <c r="K22" s="37">
        <f>IF(G22="Winter",Parameters!$E$18,Parameters!$D$18)</f>
        <v>20000</v>
      </c>
      <c r="L22" s="37">
        <f>D22*IF(G22="Winter",Parameters!$E$11,Parameters!$D$11)+E22*Parameters!$D$12+F22*Parameters!$D$13</f>
        <v>3453300</v>
      </c>
      <c r="M22" s="37">
        <f t="shared" si="1"/>
        <v>2108500</v>
      </c>
      <c r="N22" s="37">
        <f>Parameters!$D$22*(L22-M22)</f>
        <v>268960</v>
      </c>
      <c r="O22" s="38">
        <f t="shared" si="2"/>
        <v>1075840</v>
      </c>
    </row>
    <row r="23" spans="1:15" x14ac:dyDescent="0.3">
      <c r="A23" s="41">
        <v>41153</v>
      </c>
      <c r="B23" s="36">
        <f t="shared" si="3"/>
        <v>2</v>
      </c>
      <c r="C23" s="36">
        <v>21</v>
      </c>
      <c r="D23" s="36">
        <f>Data!B23</f>
        <v>12560</v>
      </c>
      <c r="E23" s="36">
        <f>Parameters!$D$8*'Increased Rent'!D23</f>
        <v>12560</v>
      </c>
      <c r="F23" s="36">
        <f>D23*Parameters!$D$9</f>
        <v>12560</v>
      </c>
      <c r="G23" s="36" t="str">
        <f t="shared" si="0"/>
        <v>Summer</v>
      </c>
      <c r="H23" s="37" cm="1">
        <f t="array" ref="H23">SUMPRODUCT(D23:F23,TRANSPOSE(Parameters!$D$4:$D$6))</f>
        <v>1884000</v>
      </c>
      <c r="I23" s="37">
        <f>IF(B23&gt;B22,I22*(1+Parameters!$D$16),I22)</f>
        <v>110000.00000000001</v>
      </c>
      <c r="J23" s="37">
        <f t="shared" si="5"/>
        <v>60000</v>
      </c>
      <c r="K23" s="37">
        <f>IF(G23="Winter",Parameters!$E$18,Parameters!$D$18)</f>
        <v>20000</v>
      </c>
      <c r="L23" s="37">
        <f>D23*IF(G23="Winter",Parameters!$E$11,Parameters!$D$11)+E23*Parameters!$D$12+F23*Parameters!$D$13</f>
        <v>3391200</v>
      </c>
      <c r="M23" s="37">
        <f t="shared" si="1"/>
        <v>2074000</v>
      </c>
      <c r="N23" s="37">
        <f>Parameters!$D$22*(L23-M23)</f>
        <v>263440</v>
      </c>
      <c r="O23" s="38">
        <f t="shared" si="2"/>
        <v>1053760</v>
      </c>
    </row>
    <row r="24" spans="1:15" x14ac:dyDescent="0.3">
      <c r="A24" s="41">
        <v>41183</v>
      </c>
      <c r="B24" s="36">
        <f t="shared" si="3"/>
        <v>2</v>
      </c>
      <c r="C24" s="36">
        <v>22</v>
      </c>
      <c r="D24" s="36">
        <f>Data!B24</f>
        <v>12600</v>
      </c>
      <c r="E24" s="36">
        <f>Parameters!$D$8*'Increased Rent'!D24</f>
        <v>12600</v>
      </c>
      <c r="F24" s="36">
        <f>D24*Parameters!$D$9</f>
        <v>12600</v>
      </c>
      <c r="G24" s="36" t="str">
        <f t="shared" si="0"/>
        <v>Summer</v>
      </c>
      <c r="H24" s="37" cm="1">
        <f t="array" ref="H24">SUMPRODUCT(D24:F24,TRANSPOSE(Parameters!$D$4:$D$6))</f>
        <v>1890000</v>
      </c>
      <c r="I24" s="37">
        <f>IF(B24&gt;B23,I23*(1+Parameters!$D$16),I23)</f>
        <v>110000.00000000001</v>
      </c>
      <c r="J24" s="37">
        <f t="shared" si="5"/>
        <v>60000</v>
      </c>
      <c r="K24" s="37">
        <f>IF(G24="Winter",Parameters!$E$18,Parameters!$D$18)</f>
        <v>20000</v>
      </c>
      <c r="L24" s="37">
        <f>D24*IF(G24="Winter",Parameters!$E$11,Parameters!$D$11)+E24*Parameters!$D$12+F24*Parameters!$D$13</f>
        <v>3402000</v>
      </c>
      <c r="M24" s="37">
        <f t="shared" si="1"/>
        <v>2080000</v>
      </c>
      <c r="N24" s="37">
        <f>Parameters!$D$22*(L24-M24)</f>
        <v>264400</v>
      </c>
      <c r="O24" s="38">
        <f t="shared" si="2"/>
        <v>1057600</v>
      </c>
    </row>
    <row r="25" spans="1:15" x14ac:dyDescent="0.3">
      <c r="A25" s="41">
        <v>41214</v>
      </c>
      <c r="B25" s="36">
        <f t="shared" si="3"/>
        <v>2</v>
      </c>
      <c r="C25" s="36">
        <v>23</v>
      </c>
      <c r="D25" s="36">
        <f>Data!B25</f>
        <v>12640</v>
      </c>
      <c r="E25" s="36">
        <f>Parameters!$D$8*'Increased Rent'!D25</f>
        <v>12640</v>
      </c>
      <c r="F25" s="36">
        <f>D25*Parameters!$D$9</f>
        <v>12640</v>
      </c>
      <c r="G25" s="36" t="str">
        <f t="shared" si="0"/>
        <v>Winter</v>
      </c>
      <c r="H25" s="37" cm="1">
        <f t="array" ref="H25">SUMPRODUCT(D25:F25,TRANSPOSE(Parameters!$D$4:$D$6))</f>
        <v>1896000</v>
      </c>
      <c r="I25" s="37">
        <f>IF(B25&gt;B24,I24*(1+Parameters!$D$16),I24)</f>
        <v>110000.00000000001</v>
      </c>
      <c r="J25" s="37">
        <f t="shared" si="5"/>
        <v>60000</v>
      </c>
      <c r="K25" s="37">
        <f>IF(G25="Winter",Parameters!$E$18,Parameters!$D$18)</f>
        <v>12000</v>
      </c>
      <c r="L25" s="37">
        <f>D25*IF(G25="Winter",Parameters!$E$11,Parameters!$D$11)+E25*Parameters!$D$12+F25*Parameters!$D$13</f>
        <v>3096800</v>
      </c>
      <c r="M25" s="37">
        <f t="shared" si="1"/>
        <v>2078000</v>
      </c>
      <c r="N25" s="37">
        <f>Parameters!$D$22*(L25-M25)</f>
        <v>203760</v>
      </c>
      <c r="O25" s="38">
        <f t="shared" si="2"/>
        <v>815040</v>
      </c>
    </row>
    <row r="26" spans="1:15" x14ac:dyDescent="0.3">
      <c r="A26" s="41">
        <v>41244</v>
      </c>
      <c r="B26" s="36">
        <f t="shared" si="3"/>
        <v>2</v>
      </c>
      <c r="C26" s="36">
        <v>24</v>
      </c>
      <c r="D26" s="36">
        <f>Data!B26</f>
        <v>12680</v>
      </c>
      <c r="E26" s="36">
        <f>Parameters!$D$8*'Increased Rent'!D26</f>
        <v>12680</v>
      </c>
      <c r="F26" s="36">
        <f>D26*Parameters!$D$9</f>
        <v>12680</v>
      </c>
      <c r="G26" s="36" t="str">
        <f t="shared" si="0"/>
        <v>Winter</v>
      </c>
      <c r="H26" s="37" cm="1">
        <f t="array" ref="H26">SUMPRODUCT(D26:F26,TRANSPOSE(Parameters!$D$4:$D$6))</f>
        <v>1902000</v>
      </c>
      <c r="I26" s="37">
        <f>IF(B26&gt;B25,I25*(1+Parameters!$D$16),I25)</f>
        <v>110000.00000000001</v>
      </c>
      <c r="J26" s="37">
        <f t="shared" si="5"/>
        <v>60000</v>
      </c>
      <c r="K26" s="37">
        <f>IF(G26="Winter",Parameters!$E$18,Parameters!$D$18)</f>
        <v>12000</v>
      </c>
      <c r="L26" s="37">
        <f>D26*IF(G26="Winter",Parameters!$E$11,Parameters!$D$11)+E26*Parameters!$D$12+F26*Parameters!$D$13</f>
        <v>3106600</v>
      </c>
      <c r="M26" s="37">
        <f t="shared" si="1"/>
        <v>2084000</v>
      </c>
      <c r="N26" s="37">
        <f>Parameters!$D$22*(L26-M26)</f>
        <v>204520</v>
      </c>
      <c r="O26" s="38">
        <f t="shared" si="2"/>
        <v>818080</v>
      </c>
    </row>
    <row r="27" spans="1:15" x14ac:dyDescent="0.3">
      <c r="A27" s="41">
        <v>41275</v>
      </c>
      <c r="B27" s="36">
        <f t="shared" si="3"/>
        <v>3</v>
      </c>
      <c r="C27" s="36">
        <v>25</v>
      </c>
      <c r="D27" s="36">
        <f>Data!B27</f>
        <v>10240</v>
      </c>
      <c r="E27" s="36">
        <f>Parameters!$D$8*'Increased Rent'!D27</f>
        <v>10240</v>
      </c>
      <c r="F27" s="36">
        <f>D27*Parameters!$D$9</f>
        <v>10240</v>
      </c>
      <c r="G27" s="36" t="str">
        <f t="shared" si="0"/>
        <v>Winter</v>
      </c>
      <c r="H27" s="37" cm="1">
        <f t="array" ref="H27">SUMPRODUCT(D27:F27,TRANSPOSE(Parameters!$D$4:$D$6))</f>
        <v>1536000</v>
      </c>
      <c r="I27" s="37">
        <f>IF(B27&gt;B26,I26*(1+Parameters!$D$16),I26)</f>
        <v>121000.00000000003</v>
      </c>
      <c r="J27" s="37">
        <f t="shared" si="5"/>
        <v>60000</v>
      </c>
      <c r="K27" s="37">
        <f>IF(G27="Winter",Parameters!$E$18,Parameters!$D$18)</f>
        <v>12000</v>
      </c>
      <c r="L27" s="37">
        <f>D27*IF(G27="Winter",Parameters!$E$11,Parameters!$D$11)+E27*Parameters!$D$12+F27*Parameters!$D$13</f>
        <v>2508800</v>
      </c>
      <c r="M27" s="37">
        <f t="shared" si="1"/>
        <v>1729000</v>
      </c>
      <c r="N27" s="37">
        <f>Parameters!$D$22*(L27-M27)</f>
        <v>155960</v>
      </c>
      <c r="O27" s="38">
        <f t="shared" si="2"/>
        <v>623840</v>
      </c>
    </row>
    <row r="28" spans="1:15" x14ac:dyDescent="0.3">
      <c r="A28" s="41">
        <v>41306</v>
      </c>
      <c r="B28" s="36">
        <f t="shared" si="3"/>
        <v>3</v>
      </c>
      <c r="C28" s="36">
        <v>26</v>
      </c>
      <c r="D28" s="36">
        <f>Data!B28</f>
        <v>10280</v>
      </c>
      <c r="E28" s="36">
        <f>Parameters!$D$8*'Increased Rent'!D28</f>
        <v>10280</v>
      </c>
      <c r="F28" s="36">
        <f>D28*Parameters!$D$9</f>
        <v>10280</v>
      </c>
      <c r="G28" s="36" t="str">
        <f t="shared" si="0"/>
        <v>Winter</v>
      </c>
      <c r="H28" s="37" cm="1">
        <f t="array" ref="H28">SUMPRODUCT(D28:F28,TRANSPOSE(Parameters!$D$4:$D$6))</f>
        <v>1542000</v>
      </c>
      <c r="I28" s="37">
        <f>IF(B28&gt;B27,I27*(1+Parameters!$D$16),I27)</f>
        <v>121000.00000000003</v>
      </c>
      <c r="J28" s="37">
        <f t="shared" si="5"/>
        <v>60000</v>
      </c>
      <c r="K28" s="37">
        <f>IF(G28="Winter",Parameters!$E$18,Parameters!$D$18)</f>
        <v>12000</v>
      </c>
      <c r="L28" s="37">
        <f>D28*IF(G28="Winter",Parameters!$E$11,Parameters!$D$11)+E28*Parameters!$D$12+F28*Parameters!$D$13</f>
        <v>2518600</v>
      </c>
      <c r="M28" s="37">
        <f t="shared" si="1"/>
        <v>1735000</v>
      </c>
      <c r="N28" s="37">
        <f>Parameters!$D$22*(L28-M28)</f>
        <v>156720</v>
      </c>
      <c r="O28" s="38">
        <f t="shared" si="2"/>
        <v>626880</v>
      </c>
    </row>
    <row r="29" spans="1:15" x14ac:dyDescent="0.3">
      <c r="A29" s="41">
        <v>41334</v>
      </c>
      <c r="B29" s="36">
        <f t="shared" si="3"/>
        <v>3</v>
      </c>
      <c r="C29" s="36">
        <v>27</v>
      </c>
      <c r="D29" s="36">
        <f>Data!B29</f>
        <v>10500</v>
      </c>
      <c r="E29" s="36">
        <f>Parameters!$D$8*'Increased Rent'!D29</f>
        <v>10500</v>
      </c>
      <c r="F29" s="36">
        <f>D29*Parameters!$D$9</f>
        <v>10500</v>
      </c>
      <c r="G29" s="36" t="str">
        <f t="shared" si="0"/>
        <v>Summer</v>
      </c>
      <c r="H29" s="37" cm="1">
        <f t="array" ref="H29">SUMPRODUCT(D29:F29,TRANSPOSE(Parameters!$D$4:$D$6))</f>
        <v>1575000</v>
      </c>
      <c r="I29" s="37">
        <f>IF(B29&gt;B28,I28*(1+Parameters!$D$16),I28)</f>
        <v>121000.00000000003</v>
      </c>
      <c r="J29" s="37">
        <f t="shared" si="5"/>
        <v>60000</v>
      </c>
      <c r="K29" s="37">
        <f>IF(G29="Winter",Parameters!$E$18,Parameters!$D$18)</f>
        <v>20000</v>
      </c>
      <c r="L29" s="37">
        <f>D29*IF(G29="Winter",Parameters!$E$11,Parameters!$D$11)+E29*Parameters!$D$12+F29*Parameters!$D$13</f>
        <v>2835000</v>
      </c>
      <c r="M29" s="37">
        <f t="shared" si="1"/>
        <v>1776000</v>
      </c>
      <c r="N29" s="37">
        <f>Parameters!$D$22*(L29-M29)</f>
        <v>211800</v>
      </c>
      <c r="O29" s="38">
        <f t="shared" si="2"/>
        <v>847200</v>
      </c>
    </row>
    <row r="30" spans="1:15" x14ac:dyDescent="0.3">
      <c r="A30" s="43">
        <v>41365</v>
      </c>
      <c r="B30" s="36">
        <f t="shared" si="3"/>
        <v>3</v>
      </c>
      <c r="C30" s="36">
        <v>28</v>
      </c>
      <c r="D30" s="36">
        <f>Data!B30</f>
        <v>12800</v>
      </c>
      <c r="E30" s="36">
        <f>Parameters!$D$8*'Increased Rent'!D30</f>
        <v>12800</v>
      </c>
      <c r="F30" s="36">
        <f>D30*Parameters!$D$9</f>
        <v>12800</v>
      </c>
      <c r="G30" s="36" t="str">
        <f t="shared" si="0"/>
        <v>Summer</v>
      </c>
      <c r="H30" s="37" cm="1">
        <f t="array" ref="H30">SUMPRODUCT(D30:F30,TRANSPOSE(Parameters!$D$4:$D$6))</f>
        <v>1920000</v>
      </c>
      <c r="I30" s="37">
        <f>IF(B30&gt;B29,I29*(1+Parameters!$D$16),I29)</f>
        <v>121000.00000000003</v>
      </c>
      <c r="J30" s="37">
        <f t="shared" si="5"/>
        <v>60000</v>
      </c>
      <c r="K30" s="37">
        <f>IF(G30="Winter",Parameters!$E$18,Parameters!$D$18)</f>
        <v>20000</v>
      </c>
      <c r="L30" s="37">
        <f>D30*IF(G30="Winter",Parameters!$E$11,Parameters!$D$11)+E30*Parameters!$D$12+F30*Parameters!$D$13</f>
        <v>3456000</v>
      </c>
      <c r="M30" s="37">
        <f t="shared" si="1"/>
        <v>2121000</v>
      </c>
      <c r="N30" s="37">
        <f>Parameters!$D$22*(L30-M30)</f>
        <v>267000</v>
      </c>
      <c r="O30" s="38">
        <f t="shared" si="2"/>
        <v>1068000</v>
      </c>
    </row>
    <row r="31" spans="1:15" x14ac:dyDescent="0.3">
      <c r="A31" s="41">
        <v>41395</v>
      </c>
      <c r="B31" s="36">
        <f t="shared" si="3"/>
        <v>3</v>
      </c>
      <c r="C31" s="36">
        <v>29</v>
      </c>
      <c r="D31" s="36">
        <f>Data!B31</f>
        <v>12840</v>
      </c>
      <c r="E31" s="36">
        <f>Parameters!$D$8*'Increased Rent'!D31</f>
        <v>12840</v>
      </c>
      <c r="F31" s="36">
        <f>D31*Parameters!$D$9</f>
        <v>12840</v>
      </c>
      <c r="G31" s="36" t="str">
        <f t="shared" si="0"/>
        <v>Summer</v>
      </c>
      <c r="H31" s="37" cm="1">
        <f t="array" ref="H31">SUMPRODUCT(D31:F31,TRANSPOSE(Parameters!$D$4:$D$6))</f>
        <v>1926000</v>
      </c>
      <c r="I31" s="37">
        <f>IF(B31&gt;B30,I30*(1+Parameters!$D$16),I30)</f>
        <v>121000.00000000003</v>
      </c>
      <c r="J31" s="37">
        <f t="shared" si="5"/>
        <v>60000</v>
      </c>
      <c r="K31" s="37">
        <f>IF(G31="Winter",Parameters!$E$18,Parameters!$D$18)</f>
        <v>20000</v>
      </c>
      <c r="L31" s="37">
        <f>D31*IF(G31="Winter",Parameters!$E$11,Parameters!$D$11)+E31*Parameters!$D$12+F31*Parameters!$D$13</f>
        <v>3466800</v>
      </c>
      <c r="M31" s="37">
        <f t="shared" si="1"/>
        <v>2127000</v>
      </c>
      <c r="N31" s="37">
        <f>Parameters!$D$22*(L31-M31)</f>
        <v>267960</v>
      </c>
      <c r="O31" s="38">
        <f t="shared" si="2"/>
        <v>1071840</v>
      </c>
    </row>
    <row r="32" spans="1:15" x14ac:dyDescent="0.3">
      <c r="A32" s="41">
        <v>41426</v>
      </c>
      <c r="B32" s="36">
        <f t="shared" si="3"/>
        <v>3</v>
      </c>
      <c r="C32" s="36">
        <v>30</v>
      </c>
      <c r="D32" s="36">
        <f>Data!B32</f>
        <v>12880</v>
      </c>
      <c r="E32" s="36">
        <f>Parameters!$D$8*'Increased Rent'!D32</f>
        <v>12880</v>
      </c>
      <c r="F32" s="36">
        <f>D32*Parameters!$D$9</f>
        <v>12880</v>
      </c>
      <c r="G32" s="36" t="str">
        <f t="shared" si="0"/>
        <v>Summer</v>
      </c>
      <c r="H32" s="37" cm="1">
        <f t="array" ref="H32">SUMPRODUCT(D32:F32,TRANSPOSE(Parameters!$D$4:$D$6))</f>
        <v>1932000</v>
      </c>
      <c r="I32" s="37">
        <f>IF(B32&gt;B31,I31*(1+Parameters!$D$16),I31)</f>
        <v>121000.00000000003</v>
      </c>
      <c r="J32" s="37">
        <f t="shared" si="5"/>
        <v>60000</v>
      </c>
      <c r="K32" s="37">
        <f>IF(G32="Winter",Parameters!$E$18,Parameters!$D$18)</f>
        <v>20000</v>
      </c>
      <c r="L32" s="37">
        <f>D32*IF(G32="Winter",Parameters!$E$11,Parameters!$D$11)+E32*Parameters!$D$12+F32*Parameters!$D$13</f>
        <v>3477600</v>
      </c>
      <c r="M32" s="37">
        <f t="shared" si="1"/>
        <v>2133000</v>
      </c>
      <c r="N32" s="37">
        <f>Parameters!$D$22*(L32-M32)</f>
        <v>268920</v>
      </c>
      <c r="O32" s="38">
        <f t="shared" si="2"/>
        <v>1075680</v>
      </c>
    </row>
    <row r="33" spans="1:15" x14ac:dyDescent="0.3">
      <c r="A33" s="41">
        <v>41456</v>
      </c>
      <c r="B33" s="36">
        <f t="shared" si="3"/>
        <v>3</v>
      </c>
      <c r="C33" s="36">
        <v>31</v>
      </c>
      <c r="D33" s="36">
        <f>Data!B33</f>
        <v>12930</v>
      </c>
      <c r="E33" s="36">
        <f>Parameters!$D$8*'Increased Rent'!D33</f>
        <v>12930</v>
      </c>
      <c r="F33" s="36">
        <f>D33*Parameters!$D$9</f>
        <v>12930</v>
      </c>
      <c r="G33" s="36" t="str">
        <f t="shared" si="0"/>
        <v>Summer</v>
      </c>
      <c r="H33" s="37" cm="1">
        <f t="array" ref="H33">SUMPRODUCT(D33:F33,TRANSPOSE(Parameters!$D$4:$D$6))</f>
        <v>1939500</v>
      </c>
      <c r="I33" s="37">
        <f>IF(B33&gt;B32,I32*(1+Parameters!$D$16),I32)</f>
        <v>121000.00000000003</v>
      </c>
      <c r="J33" s="37">
        <f t="shared" si="5"/>
        <v>60000</v>
      </c>
      <c r="K33" s="37">
        <f>IF(G33="Winter",Parameters!$E$18,Parameters!$D$18)</f>
        <v>20000</v>
      </c>
      <c r="L33" s="37">
        <f>D33*IF(G33="Winter",Parameters!$E$11,Parameters!$D$11)+E33*Parameters!$D$12+F33*Parameters!$D$13</f>
        <v>3491100</v>
      </c>
      <c r="M33" s="37">
        <f t="shared" si="1"/>
        <v>2140500</v>
      </c>
      <c r="N33" s="37">
        <f>Parameters!$D$22*(L33-M33)</f>
        <v>270120</v>
      </c>
      <c r="O33" s="38">
        <f t="shared" si="2"/>
        <v>1080480</v>
      </c>
    </row>
    <row r="34" spans="1:15" x14ac:dyDescent="0.3">
      <c r="A34" s="41">
        <v>41487</v>
      </c>
      <c r="B34" s="36">
        <f t="shared" si="3"/>
        <v>3</v>
      </c>
      <c r="C34" s="36">
        <v>32</v>
      </c>
      <c r="D34" s="36">
        <f>Data!B34</f>
        <v>13500</v>
      </c>
      <c r="E34" s="36">
        <f>Parameters!$D$8*'Increased Rent'!D34</f>
        <v>13500</v>
      </c>
      <c r="F34" s="36">
        <f>D34*Parameters!$D$9</f>
        <v>13500</v>
      </c>
      <c r="G34" s="36" t="str">
        <f t="shared" si="0"/>
        <v>Summer</v>
      </c>
      <c r="H34" s="37" cm="1">
        <f t="array" ref="H34">SUMPRODUCT(D34:F34,TRANSPOSE(Parameters!$D$4:$D$6))</f>
        <v>2025000</v>
      </c>
      <c r="I34" s="37">
        <f>IF(B34&gt;B33,I33*(1+Parameters!$D$16),I33)</f>
        <v>121000.00000000003</v>
      </c>
      <c r="J34" s="37">
        <f t="shared" si="5"/>
        <v>60000</v>
      </c>
      <c r="K34" s="37">
        <f>IF(G34="Winter",Parameters!$E$18,Parameters!$D$18)</f>
        <v>20000</v>
      </c>
      <c r="L34" s="37">
        <f>D34*IF(G34="Winter",Parameters!$E$11,Parameters!$D$11)+E34*Parameters!$D$12+F34*Parameters!$D$13</f>
        <v>3645000</v>
      </c>
      <c r="M34" s="37">
        <f t="shared" si="1"/>
        <v>2226000</v>
      </c>
      <c r="N34" s="37">
        <f>Parameters!$D$22*(L34-M34)</f>
        <v>283800</v>
      </c>
      <c r="O34" s="38">
        <f t="shared" si="2"/>
        <v>1135200</v>
      </c>
    </row>
    <row r="35" spans="1:15" x14ac:dyDescent="0.3">
      <c r="A35" s="41">
        <v>41518</v>
      </c>
      <c r="B35" s="36">
        <f t="shared" si="3"/>
        <v>3</v>
      </c>
      <c r="C35" s="36">
        <v>33</v>
      </c>
      <c r="D35" s="36">
        <f>Data!B35</f>
        <v>13030</v>
      </c>
      <c r="E35" s="36">
        <f>Parameters!$D$8*'Increased Rent'!D35</f>
        <v>13030</v>
      </c>
      <c r="F35" s="36">
        <f>D35*Parameters!$D$9</f>
        <v>13030</v>
      </c>
      <c r="G35" s="36" t="str">
        <f t="shared" si="0"/>
        <v>Summer</v>
      </c>
      <c r="H35" s="37" cm="1">
        <f t="array" ref="H35">SUMPRODUCT(D35:F35,TRANSPOSE(Parameters!$D$4:$D$6))</f>
        <v>1954500</v>
      </c>
      <c r="I35" s="37">
        <f>IF(B35&gt;B34,I34*(1+Parameters!$D$16),I34)</f>
        <v>121000.00000000003</v>
      </c>
      <c r="J35" s="37">
        <f t="shared" si="5"/>
        <v>60000</v>
      </c>
      <c r="K35" s="37">
        <f>IF(G35="Winter",Parameters!$E$18,Parameters!$D$18)</f>
        <v>20000</v>
      </c>
      <c r="L35" s="37">
        <f>D35*IF(G35="Winter",Parameters!$E$11,Parameters!$D$11)+E35*Parameters!$D$12+F35*Parameters!$D$13</f>
        <v>3518100</v>
      </c>
      <c r="M35" s="37">
        <f t="shared" si="1"/>
        <v>2155500</v>
      </c>
      <c r="N35" s="37">
        <f>Parameters!$D$22*(L35-M35)</f>
        <v>272520</v>
      </c>
      <c r="O35" s="38">
        <f t="shared" si="2"/>
        <v>1090080</v>
      </c>
    </row>
    <row r="36" spans="1:15" x14ac:dyDescent="0.3">
      <c r="A36" s="41">
        <v>41548</v>
      </c>
      <c r="B36" s="36">
        <f t="shared" si="3"/>
        <v>3</v>
      </c>
      <c r="C36" s="36">
        <v>34</v>
      </c>
      <c r="D36" s="36">
        <f>Data!B36</f>
        <v>13080</v>
      </c>
      <c r="E36" s="36">
        <f>Parameters!$D$8*'Increased Rent'!D36</f>
        <v>13080</v>
      </c>
      <c r="F36" s="36">
        <f>D36*Parameters!$D$9</f>
        <v>13080</v>
      </c>
      <c r="G36" s="36" t="str">
        <f t="shared" si="0"/>
        <v>Summer</v>
      </c>
      <c r="H36" s="37" cm="1">
        <f t="array" ref="H36">SUMPRODUCT(D36:F36,TRANSPOSE(Parameters!$D$4:$D$6))</f>
        <v>1962000</v>
      </c>
      <c r="I36" s="37">
        <f>IF(B36&gt;B35,I35*(1+Parameters!$D$16),I35)</f>
        <v>121000.00000000003</v>
      </c>
      <c r="J36" s="37">
        <f t="shared" ref="I36:J51" si="6">J35</f>
        <v>60000</v>
      </c>
      <c r="K36" s="37">
        <f>IF(G36="Winter",Parameters!$E$18,Parameters!$D$18)</f>
        <v>20000</v>
      </c>
      <c r="L36" s="37">
        <f>D36*IF(G36="Winter",Parameters!$E$11,Parameters!$D$11)+E36*Parameters!$D$12+F36*Parameters!$D$13</f>
        <v>3531600</v>
      </c>
      <c r="M36" s="37">
        <f t="shared" si="1"/>
        <v>2163000</v>
      </c>
      <c r="N36" s="37">
        <f>Parameters!$D$22*(L36-M36)</f>
        <v>273720</v>
      </c>
      <c r="O36" s="38">
        <f t="shared" si="2"/>
        <v>1094880</v>
      </c>
    </row>
    <row r="37" spans="1:15" x14ac:dyDescent="0.3">
      <c r="A37" s="41">
        <v>41579</v>
      </c>
      <c r="B37" s="36">
        <f t="shared" si="3"/>
        <v>3</v>
      </c>
      <c r="C37" s="36">
        <v>35</v>
      </c>
      <c r="D37" s="36">
        <f>Data!B37</f>
        <v>13130</v>
      </c>
      <c r="E37" s="36">
        <f>Parameters!$D$8*'Increased Rent'!D37</f>
        <v>13130</v>
      </c>
      <c r="F37" s="36">
        <f>D37*Parameters!$D$9</f>
        <v>13130</v>
      </c>
      <c r="G37" s="36" t="str">
        <f t="shared" si="0"/>
        <v>Winter</v>
      </c>
      <c r="H37" s="37" cm="1">
        <f t="array" ref="H37">SUMPRODUCT(D37:F37,TRANSPOSE(Parameters!$D$4:$D$6))</f>
        <v>1969500</v>
      </c>
      <c r="I37" s="37">
        <f>IF(B37&gt;B36,I36*(1+Parameters!$D$16),I36)</f>
        <v>121000.00000000003</v>
      </c>
      <c r="J37" s="37">
        <f t="shared" si="6"/>
        <v>60000</v>
      </c>
      <c r="K37" s="37">
        <f>IF(G37="Winter",Parameters!$E$18,Parameters!$D$18)</f>
        <v>12000</v>
      </c>
      <c r="L37" s="37">
        <f>D37*IF(G37="Winter",Parameters!$E$11,Parameters!$D$11)+E37*Parameters!$D$12+F37*Parameters!$D$13</f>
        <v>3216850</v>
      </c>
      <c r="M37" s="37">
        <f t="shared" si="1"/>
        <v>2162500</v>
      </c>
      <c r="N37" s="37">
        <f>Parameters!$D$22*(L37-M37)</f>
        <v>210870</v>
      </c>
      <c r="O37" s="38">
        <f t="shared" si="2"/>
        <v>843480</v>
      </c>
    </row>
    <row r="38" spans="1:15" x14ac:dyDescent="0.3">
      <c r="A38" s="41">
        <v>41609</v>
      </c>
      <c r="B38" s="36">
        <f t="shared" si="3"/>
        <v>3</v>
      </c>
      <c r="C38" s="36">
        <v>36</v>
      </c>
      <c r="D38" s="36">
        <f>Data!B38</f>
        <v>13180</v>
      </c>
      <c r="E38" s="36">
        <f>Parameters!$D$8*'Increased Rent'!D38</f>
        <v>13180</v>
      </c>
      <c r="F38" s="36">
        <f>D38*Parameters!$D$9</f>
        <v>13180</v>
      </c>
      <c r="G38" s="36" t="str">
        <f t="shared" si="0"/>
        <v>Winter</v>
      </c>
      <c r="H38" s="37" cm="1">
        <f t="array" ref="H38">SUMPRODUCT(D38:F38,TRANSPOSE(Parameters!$D$4:$D$6))</f>
        <v>1977000</v>
      </c>
      <c r="I38" s="37">
        <f>IF(B38&gt;B37,I37*(1+Parameters!$D$16),I37)</f>
        <v>121000.00000000003</v>
      </c>
      <c r="J38" s="37">
        <f t="shared" si="6"/>
        <v>60000</v>
      </c>
      <c r="K38" s="37">
        <f>IF(G38="Winter",Parameters!$E$18,Parameters!$D$18)</f>
        <v>12000</v>
      </c>
      <c r="L38" s="37">
        <f>D38*IF(G38="Winter",Parameters!$E$11,Parameters!$D$11)+E38*Parameters!$D$12+F38*Parameters!$D$13</f>
        <v>3229100</v>
      </c>
      <c r="M38" s="37">
        <f t="shared" si="1"/>
        <v>2170000</v>
      </c>
      <c r="N38" s="37">
        <f>Parameters!$D$22*(L38-M38)</f>
        <v>211820</v>
      </c>
      <c r="O38" s="38">
        <f t="shared" si="2"/>
        <v>847280</v>
      </c>
    </row>
    <row r="39" spans="1:15" x14ac:dyDescent="0.3">
      <c r="A39" s="41">
        <v>41640</v>
      </c>
      <c r="B39" s="36">
        <f t="shared" si="3"/>
        <v>4</v>
      </c>
      <c r="C39" s="36">
        <v>37</v>
      </c>
      <c r="D39" s="36">
        <f>Data!B39</f>
        <v>10670</v>
      </c>
      <c r="E39" s="36">
        <f>Parameters!$D$8*'Increased Rent'!D39</f>
        <v>10670</v>
      </c>
      <c r="F39" s="36">
        <f>D39*Parameters!$D$9</f>
        <v>10670</v>
      </c>
      <c r="G39" s="36" t="str">
        <f t="shared" si="0"/>
        <v>Winter</v>
      </c>
      <c r="H39" s="37" cm="1">
        <f t="array" ref="H39">SUMPRODUCT(D39:F39,TRANSPOSE(Parameters!$D$4:$D$6))</f>
        <v>1600500</v>
      </c>
      <c r="I39" s="37">
        <f>IF(B39&gt;B38,I38*(1+Parameters!$D$16),I38)</f>
        <v>133100.00000000003</v>
      </c>
      <c r="J39" s="37">
        <f t="shared" si="6"/>
        <v>60000</v>
      </c>
      <c r="K39" s="37">
        <f>IF(G39="Winter",Parameters!$E$18,Parameters!$D$18)</f>
        <v>12000</v>
      </c>
      <c r="L39" s="37">
        <f>D39*IF(G39="Winter",Parameters!$E$11,Parameters!$D$11)+E39*Parameters!$D$12+F39*Parameters!$D$13</f>
        <v>2614150</v>
      </c>
      <c r="M39" s="37">
        <f t="shared" si="1"/>
        <v>1805600</v>
      </c>
      <c r="N39" s="37">
        <f>Parameters!$D$22*(L39-M39)</f>
        <v>161710</v>
      </c>
      <c r="O39" s="38">
        <f t="shared" si="2"/>
        <v>646840</v>
      </c>
    </row>
    <row r="40" spans="1:15" x14ac:dyDescent="0.3">
      <c r="A40" s="41">
        <v>41671</v>
      </c>
      <c r="B40" s="36">
        <f t="shared" si="3"/>
        <v>4</v>
      </c>
      <c r="C40" s="36">
        <v>38</v>
      </c>
      <c r="D40" s="36">
        <f>Data!B40</f>
        <v>10710</v>
      </c>
      <c r="E40" s="36">
        <f>Parameters!$D$8*'Increased Rent'!D40</f>
        <v>10710</v>
      </c>
      <c r="F40" s="36">
        <f>D40*Parameters!$D$9</f>
        <v>10710</v>
      </c>
      <c r="G40" s="36" t="str">
        <f t="shared" si="0"/>
        <v>Winter</v>
      </c>
      <c r="H40" s="37" cm="1">
        <f t="array" ref="H40">SUMPRODUCT(D40:F40,TRANSPOSE(Parameters!$D$4:$D$6))</f>
        <v>1606500</v>
      </c>
      <c r="I40" s="37">
        <f>IF(B40&gt;B39,I39*(1+Parameters!$D$16),I39)</f>
        <v>133100.00000000003</v>
      </c>
      <c r="J40" s="37">
        <f t="shared" si="6"/>
        <v>60000</v>
      </c>
      <c r="K40" s="37">
        <f>IF(G40="Winter",Parameters!$E$18,Parameters!$D$18)</f>
        <v>12000</v>
      </c>
      <c r="L40" s="37">
        <f>D40*IF(G40="Winter",Parameters!$E$11,Parameters!$D$11)+E40*Parameters!$D$12+F40*Parameters!$D$13</f>
        <v>2623950</v>
      </c>
      <c r="M40" s="37">
        <f t="shared" si="1"/>
        <v>1811600</v>
      </c>
      <c r="N40" s="37">
        <f>Parameters!$D$22*(L40-M40)</f>
        <v>162470</v>
      </c>
      <c r="O40" s="38">
        <f t="shared" si="2"/>
        <v>649880</v>
      </c>
    </row>
    <row r="41" spans="1:15" x14ac:dyDescent="0.3">
      <c r="A41" s="41">
        <v>41699</v>
      </c>
      <c r="B41" s="36">
        <f t="shared" si="3"/>
        <v>4</v>
      </c>
      <c r="C41" s="36">
        <v>39</v>
      </c>
      <c r="D41" s="36">
        <f>Data!B41</f>
        <v>10750</v>
      </c>
      <c r="E41" s="36">
        <f>Parameters!$D$8*'Increased Rent'!D41</f>
        <v>10750</v>
      </c>
      <c r="F41" s="36">
        <f>D41*Parameters!$D$9</f>
        <v>10750</v>
      </c>
      <c r="G41" s="36" t="str">
        <f t="shared" si="0"/>
        <v>Summer</v>
      </c>
      <c r="H41" s="37" cm="1">
        <f t="array" ref="H41">SUMPRODUCT(D41:F41,TRANSPOSE(Parameters!$D$4:$D$6))</f>
        <v>1612500</v>
      </c>
      <c r="I41" s="37">
        <f>IF(B41&gt;B40,I40*(1+Parameters!$D$16),I40)</f>
        <v>133100.00000000003</v>
      </c>
      <c r="J41" s="37">
        <f t="shared" si="6"/>
        <v>60000</v>
      </c>
      <c r="K41" s="37">
        <f>IF(G41="Winter",Parameters!$E$18,Parameters!$D$18)</f>
        <v>20000</v>
      </c>
      <c r="L41" s="37">
        <f>D41*IF(G41="Winter",Parameters!$E$11,Parameters!$D$11)+E41*Parameters!$D$12+F41*Parameters!$D$13</f>
        <v>2902500</v>
      </c>
      <c r="M41" s="37">
        <f t="shared" si="1"/>
        <v>1825600</v>
      </c>
      <c r="N41" s="37">
        <f>Parameters!$D$22*(L41-M41)</f>
        <v>215380</v>
      </c>
      <c r="O41" s="38">
        <f t="shared" si="2"/>
        <v>861520</v>
      </c>
    </row>
    <row r="42" spans="1:15" x14ac:dyDescent="0.3">
      <c r="A42" s="41">
        <v>41730</v>
      </c>
      <c r="B42" s="36">
        <f t="shared" si="3"/>
        <v>4</v>
      </c>
      <c r="C42" s="36">
        <v>40</v>
      </c>
      <c r="D42" s="36">
        <f>Data!B42</f>
        <v>13340</v>
      </c>
      <c r="E42" s="36">
        <f>Parameters!$D$8*'Increased Rent'!D42</f>
        <v>13340</v>
      </c>
      <c r="F42" s="36">
        <f>D42*Parameters!$D$9</f>
        <v>13340</v>
      </c>
      <c r="G42" s="36" t="str">
        <f t="shared" si="0"/>
        <v>Summer</v>
      </c>
      <c r="H42" s="37" cm="1">
        <f t="array" ref="H42">SUMPRODUCT(D42:F42,TRANSPOSE(Parameters!$D$4:$D$6))</f>
        <v>2001000</v>
      </c>
      <c r="I42" s="37">
        <f>IF(B42&gt;B41,I41*(1+Parameters!$D$16),I41)</f>
        <v>133100.00000000003</v>
      </c>
      <c r="J42" s="37">
        <f t="shared" si="6"/>
        <v>60000</v>
      </c>
      <c r="K42" s="37">
        <f>IF(G42="Winter",Parameters!$E$18,Parameters!$D$18)</f>
        <v>20000</v>
      </c>
      <c r="L42" s="37">
        <f>D42*IF(G42="Winter",Parameters!$E$11,Parameters!$D$11)+E42*Parameters!$D$12+F42*Parameters!$D$13</f>
        <v>3601800</v>
      </c>
      <c r="M42" s="37">
        <f t="shared" si="1"/>
        <v>2214100</v>
      </c>
      <c r="N42" s="37">
        <f>Parameters!$D$22*(L42-M42)</f>
        <v>277540</v>
      </c>
      <c r="O42" s="38">
        <f t="shared" si="2"/>
        <v>1110160</v>
      </c>
    </row>
    <row r="43" spans="1:15" x14ac:dyDescent="0.3">
      <c r="A43" s="41">
        <v>41760</v>
      </c>
      <c r="B43" s="36">
        <f t="shared" si="3"/>
        <v>4</v>
      </c>
      <c r="C43" s="36">
        <v>41</v>
      </c>
      <c r="D43" s="36">
        <f>Data!B43</f>
        <v>13390</v>
      </c>
      <c r="E43" s="36">
        <f>Parameters!$D$8*'Increased Rent'!D43</f>
        <v>13390</v>
      </c>
      <c r="F43" s="36">
        <f>D43*Parameters!$D$9</f>
        <v>13390</v>
      </c>
      <c r="G43" s="36" t="str">
        <f t="shared" si="0"/>
        <v>Summer</v>
      </c>
      <c r="H43" s="37" cm="1">
        <f t="array" ref="H43">SUMPRODUCT(D43:F43,TRANSPOSE(Parameters!$D$4:$D$6))</f>
        <v>2008500</v>
      </c>
      <c r="I43" s="37">
        <f>IF(B43&gt;B42,I42*(1+Parameters!$D$16),I42)</f>
        <v>133100.00000000003</v>
      </c>
      <c r="J43" s="37">
        <f t="shared" si="6"/>
        <v>60000</v>
      </c>
      <c r="K43" s="37">
        <f>IF(G43="Winter",Parameters!$E$18,Parameters!$D$18)</f>
        <v>20000</v>
      </c>
      <c r="L43" s="37">
        <f>D43*IF(G43="Winter",Parameters!$E$11,Parameters!$D$11)+E43*Parameters!$D$12+F43*Parameters!$D$13</f>
        <v>3615300</v>
      </c>
      <c r="M43" s="37">
        <f t="shared" si="1"/>
        <v>2221600</v>
      </c>
      <c r="N43" s="37">
        <f>Parameters!$D$22*(L43-M43)</f>
        <v>278740</v>
      </c>
      <c r="O43" s="38">
        <f t="shared" si="2"/>
        <v>1114960</v>
      </c>
    </row>
    <row r="44" spans="1:15" x14ac:dyDescent="0.3">
      <c r="A44" s="41">
        <v>41791</v>
      </c>
      <c r="B44" s="36">
        <f t="shared" si="3"/>
        <v>4</v>
      </c>
      <c r="C44" s="36">
        <v>42</v>
      </c>
      <c r="D44" s="36">
        <f>Data!B44</f>
        <v>13440</v>
      </c>
      <c r="E44" s="36">
        <f>Parameters!$D$8*'Increased Rent'!D44</f>
        <v>13440</v>
      </c>
      <c r="F44" s="36">
        <f>D44*Parameters!$D$9</f>
        <v>13440</v>
      </c>
      <c r="G44" s="36" t="str">
        <f t="shared" si="0"/>
        <v>Summer</v>
      </c>
      <c r="H44" s="37" cm="1">
        <f t="array" ref="H44">SUMPRODUCT(D44:F44,TRANSPOSE(Parameters!$D$4:$D$6))</f>
        <v>2016000</v>
      </c>
      <c r="I44" s="37">
        <f>IF(B44&gt;B43,I43*(1+Parameters!$D$16),I43)</f>
        <v>133100.00000000003</v>
      </c>
      <c r="J44" s="37">
        <f t="shared" si="6"/>
        <v>60000</v>
      </c>
      <c r="K44" s="37">
        <f>IF(G44="Winter",Parameters!$E$18,Parameters!$D$18)</f>
        <v>20000</v>
      </c>
      <c r="L44" s="37">
        <f>D44*IF(G44="Winter",Parameters!$E$11,Parameters!$D$11)+E44*Parameters!$D$12+F44*Parameters!$D$13</f>
        <v>3628800</v>
      </c>
      <c r="M44" s="37">
        <f t="shared" si="1"/>
        <v>2229100</v>
      </c>
      <c r="N44" s="37">
        <f>Parameters!$D$22*(L44-M44)</f>
        <v>279940</v>
      </c>
      <c r="O44" s="38">
        <f t="shared" si="2"/>
        <v>1119760</v>
      </c>
    </row>
    <row r="45" spans="1:15" x14ac:dyDescent="0.3">
      <c r="A45" s="41">
        <v>41821</v>
      </c>
      <c r="B45" s="36">
        <f t="shared" si="3"/>
        <v>4</v>
      </c>
      <c r="C45" s="36">
        <v>43</v>
      </c>
      <c r="D45" s="36">
        <f>Data!B45</f>
        <v>13490</v>
      </c>
      <c r="E45" s="36">
        <f>Parameters!$D$8*'Increased Rent'!D45</f>
        <v>13490</v>
      </c>
      <c r="F45" s="36">
        <f>D45*Parameters!$D$9</f>
        <v>13490</v>
      </c>
      <c r="G45" s="36" t="str">
        <f t="shared" si="0"/>
        <v>Summer</v>
      </c>
      <c r="H45" s="37" cm="1">
        <f t="array" ref="H45">SUMPRODUCT(D45:F45,TRANSPOSE(Parameters!$D$4:$D$6))</f>
        <v>2023500</v>
      </c>
      <c r="I45" s="37">
        <f>IF(B45&gt;B44,I44*(1+Parameters!$D$16),I44)</f>
        <v>133100.00000000003</v>
      </c>
      <c r="J45" s="37">
        <f t="shared" si="6"/>
        <v>60000</v>
      </c>
      <c r="K45" s="37">
        <f>IF(G45="Winter",Parameters!$E$18,Parameters!$D$18)</f>
        <v>20000</v>
      </c>
      <c r="L45" s="37">
        <f>D45*IF(G45="Winter",Parameters!$E$11,Parameters!$D$11)+E45*Parameters!$D$12+F45*Parameters!$D$13</f>
        <v>3642300</v>
      </c>
      <c r="M45" s="37">
        <f t="shared" si="1"/>
        <v>2236600</v>
      </c>
      <c r="N45" s="37">
        <f>Parameters!$D$22*(L45-M45)</f>
        <v>281140</v>
      </c>
      <c r="O45" s="38">
        <f t="shared" si="2"/>
        <v>1124560</v>
      </c>
    </row>
    <row r="46" spans="1:15" x14ac:dyDescent="0.3">
      <c r="A46" s="41">
        <v>41852</v>
      </c>
      <c r="B46" s="36">
        <f t="shared" si="3"/>
        <v>4</v>
      </c>
      <c r="C46" s="36">
        <v>44</v>
      </c>
      <c r="D46" s="36">
        <f>Data!B46</f>
        <v>13540</v>
      </c>
      <c r="E46" s="36">
        <f>Parameters!$D$8*'Increased Rent'!D46</f>
        <v>13540</v>
      </c>
      <c r="F46" s="36">
        <f>D46*Parameters!$D$9</f>
        <v>13540</v>
      </c>
      <c r="G46" s="36" t="str">
        <f t="shared" si="0"/>
        <v>Summer</v>
      </c>
      <c r="H46" s="37" cm="1">
        <f t="array" ref="H46">SUMPRODUCT(D46:F46,TRANSPOSE(Parameters!$D$4:$D$6))</f>
        <v>2031000</v>
      </c>
      <c r="I46" s="37">
        <f>IF(B46&gt;B45,I45*(1+Parameters!$D$16),I45)</f>
        <v>133100.00000000003</v>
      </c>
      <c r="J46" s="37">
        <f t="shared" si="6"/>
        <v>60000</v>
      </c>
      <c r="K46" s="37">
        <f>IF(G46="Winter",Parameters!$E$18,Parameters!$D$18)</f>
        <v>20000</v>
      </c>
      <c r="L46" s="37">
        <f>D46*IF(G46="Winter",Parameters!$E$11,Parameters!$D$11)+E46*Parameters!$D$12+F46*Parameters!$D$13</f>
        <v>3655800</v>
      </c>
      <c r="M46" s="37">
        <f t="shared" si="1"/>
        <v>2244100</v>
      </c>
      <c r="N46" s="37">
        <f>Parameters!$D$22*(L46-M46)</f>
        <v>282340</v>
      </c>
      <c r="O46" s="38">
        <f t="shared" si="2"/>
        <v>1129360</v>
      </c>
    </row>
    <row r="47" spans="1:15" x14ac:dyDescent="0.3">
      <c r="A47" s="41">
        <v>41883</v>
      </c>
      <c r="B47" s="36">
        <f t="shared" si="3"/>
        <v>4</v>
      </c>
      <c r="C47" s="36">
        <v>45</v>
      </c>
      <c r="D47" s="36">
        <f>Data!B47</f>
        <v>13590</v>
      </c>
      <c r="E47" s="36">
        <f>Parameters!$D$8*'Increased Rent'!D47</f>
        <v>13590</v>
      </c>
      <c r="F47" s="36">
        <f>D47*Parameters!$D$9</f>
        <v>13590</v>
      </c>
      <c r="G47" s="36" t="str">
        <f t="shared" si="0"/>
        <v>Summer</v>
      </c>
      <c r="H47" s="37" cm="1">
        <f t="array" ref="H47">SUMPRODUCT(D47:F47,TRANSPOSE(Parameters!$D$4:$D$6))</f>
        <v>2038500</v>
      </c>
      <c r="I47" s="37">
        <f>IF(B47&gt;B46,I46*(1+Parameters!$D$16),I46)</f>
        <v>133100.00000000003</v>
      </c>
      <c r="J47" s="37">
        <f t="shared" si="6"/>
        <v>60000</v>
      </c>
      <c r="K47" s="37">
        <f>IF(G47="Winter",Parameters!$E$18,Parameters!$D$18)</f>
        <v>20000</v>
      </c>
      <c r="L47" s="37">
        <f>D47*IF(G47="Winter",Parameters!$E$11,Parameters!$D$11)+E47*Parameters!$D$12+F47*Parameters!$D$13</f>
        <v>3669300</v>
      </c>
      <c r="M47" s="37">
        <f t="shared" si="1"/>
        <v>2251600</v>
      </c>
      <c r="N47" s="37">
        <f>Parameters!$D$22*(L47-M47)</f>
        <v>283540</v>
      </c>
      <c r="O47" s="38">
        <f t="shared" si="2"/>
        <v>1134160</v>
      </c>
    </row>
    <row r="48" spans="1:15" x14ac:dyDescent="0.3">
      <c r="A48" s="41">
        <v>41913</v>
      </c>
      <c r="B48" s="36">
        <f t="shared" si="3"/>
        <v>4</v>
      </c>
      <c r="C48" s="36">
        <v>46</v>
      </c>
      <c r="D48" s="36">
        <f>Data!B48</f>
        <v>13640</v>
      </c>
      <c r="E48" s="36">
        <f>Parameters!$D$8*'Increased Rent'!D48</f>
        <v>13640</v>
      </c>
      <c r="F48" s="36">
        <f>D48*Parameters!$D$9</f>
        <v>13640</v>
      </c>
      <c r="G48" s="36" t="str">
        <f t="shared" si="0"/>
        <v>Summer</v>
      </c>
      <c r="H48" s="37" cm="1">
        <f t="array" ref="H48">SUMPRODUCT(D48:F48,TRANSPOSE(Parameters!$D$4:$D$6))</f>
        <v>2046000</v>
      </c>
      <c r="I48" s="37">
        <f>IF(B48&gt;B47,I47*(1+Parameters!$D$16),I47)</f>
        <v>133100.00000000003</v>
      </c>
      <c r="J48" s="37">
        <f t="shared" si="6"/>
        <v>60000</v>
      </c>
      <c r="K48" s="37">
        <f>IF(G48="Winter",Parameters!$E$18,Parameters!$D$18)</f>
        <v>20000</v>
      </c>
      <c r="L48" s="37">
        <f>D48*IF(G48="Winter",Parameters!$E$11,Parameters!$D$11)+E48*Parameters!$D$12+F48*Parameters!$D$13</f>
        <v>3682800</v>
      </c>
      <c r="M48" s="37">
        <f t="shared" si="1"/>
        <v>2259100</v>
      </c>
      <c r="N48" s="37">
        <f>Parameters!$D$22*(L48-M48)</f>
        <v>284740</v>
      </c>
      <c r="O48" s="38">
        <f t="shared" si="2"/>
        <v>1138960</v>
      </c>
    </row>
    <row r="49" spans="1:15" x14ac:dyDescent="0.3">
      <c r="A49" s="41">
        <v>41944</v>
      </c>
      <c r="B49" s="36">
        <f t="shared" si="3"/>
        <v>4</v>
      </c>
      <c r="C49" s="36">
        <v>47</v>
      </c>
      <c r="D49" s="36">
        <f>Data!B49</f>
        <v>13690</v>
      </c>
      <c r="E49" s="36">
        <f>Parameters!$D$8*'Increased Rent'!D49</f>
        <v>13690</v>
      </c>
      <c r="F49" s="36">
        <f>D49*Parameters!$D$9</f>
        <v>13690</v>
      </c>
      <c r="G49" s="36" t="str">
        <f t="shared" si="0"/>
        <v>Winter</v>
      </c>
      <c r="H49" s="37" cm="1">
        <f t="array" ref="H49">SUMPRODUCT(D49:F49,TRANSPOSE(Parameters!$D$4:$D$6))</f>
        <v>2053500</v>
      </c>
      <c r="I49" s="37">
        <f>IF(B49&gt;B48,I48*(1+Parameters!$D$16),I48)</f>
        <v>133100.00000000003</v>
      </c>
      <c r="J49" s="37">
        <f t="shared" si="6"/>
        <v>60000</v>
      </c>
      <c r="K49" s="37">
        <f>IF(G49="Winter",Parameters!$E$18,Parameters!$D$18)</f>
        <v>12000</v>
      </c>
      <c r="L49" s="37">
        <f>D49*IF(G49="Winter",Parameters!$E$11,Parameters!$D$11)+E49*Parameters!$D$12+F49*Parameters!$D$13</f>
        <v>3354050</v>
      </c>
      <c r="M49" s="37">
        <f t="shared" si="1"/>
        <v>2258600</v>
      </c>
      <c r="N49" s="37">
        <f>Parameters!$D$22*(L49-M49)</f>
        <v>219090</v>
      </c>
      <c r="O49" s="38">
        <f t="shared" si="2"/>
        <v>876360</v>
      </c>
    </row>
    <row r="50" spans="1:15" x14ac:dyDescent="0.3">
      <c r="A50" s="41">
        <v>41974</v>
      </c>
      <c r="B50" s="36">
        <f t="shared" si="3"/>
        <v>4</v>
      </c>
      <c r="C50" s="36">
        <v>48</v>
      </c>
      <c r="D50" s="36">
        <f>Data!B50</f>
        <v>13740</v>
      </c>
      <c r="E50" s="36">
        <f>Parameters!$D$8*'Increased Rent'!D50</f>
        <v>13740</v>
      </c>
      <c r="F50" s="36">
        <f>D50*Parameters!$D$9</f>
        <v>13740</v>
      </c>
      <c r="G50" s="36" t="str">
        <f t="shared" si="0"/>
        <v>Winter</v>
      </c>
      <c r="H50" s="37" cm="1">
        <f t="array" ref="H50">SUMPRODUCT(D50:F50,TRANSPOSE(Parameters!$D$4:$D$6))</f>
        <v>2061000</v>
      </c>
      <c r="I50" s="37">
        <f>IF(B50&gt;B49,I49*(1+Parameters!$D$16),I49)</f>
        <v>133100.00000000003</v>
      </c>
      <c r="J50" s="37">
        <f t="shared" si="6"/>
        <v>60000</v>
      </c>
      <c r="K50" s="37">
        <f>IF(G50="Winter",Parameters!$E$18,Parameters!$D$18)</f>
        <v>12000</v>
      </c>
      <c r="L50" s="37">
        <f>D50*IF(G50="Winter",Parameters!$E$11,Parameters!$D$11)+E50*Parameters!$D$12+F50*Parameters!$D$13</f>
        <v>3366300</v>
      </c>
      <c r="M50" s="37">
        <f t="shared" si="1"/>
        <v>2266100</v>
      </c>
      <c r="N50" s="37">
        <f>Parameters!$D$22*(L50-M50)</f>
        <v>220040</v>
      </c>
      <c r="O50" s="38">
        <f t="shared" si="2"/>
        <v>880160</v>
      </c>
    </row>
    <row r="51" spans="1:15" x14ac:dyDescent="0.3">
      <c r="A51" s="41">
        <v>42005</v>
      </c>
      <c r="B51" s="36">
        <f t="shared" si="3"/>
        <v>5</v>
      </c>
      <c r="C51" s="36">
        <v>49</v>
      </c>
      <c r="D51" s="36">
        <f>Data!B51</f>
        <v>11180</v>
      </c>
      <c r="E51" s="36">
        <f>Parameters!$D$8*'Increased Rent'!D51</f>
        <v>11180</v>
      </c>
      <c r="F51" s="36">
        <f>D51*Parameters!$D$9</f>
        <v>11180</v>
      </c>
      <c r="G51" s="36" t="str">
        <f t="shared" si="0"/>
        <v>Winter</v>
      </c>
      <c r="H51" s="37" cm="1">
        <f t="array" ref="H51">SUMPRODUCT(D51:F51,TRANSPOSE(Parameters!$D$4:$D$6))</f>
        <v>1677000</v>
      </c>
      <c r="I51" s="37">
        <f>IF(B51&gt;B50,I50*(1+Parameters!$D$16),I50)</f>
        <v>146410.00000000006</v>
      </c>
      <c r="J51" s="37">
        <f t="shared" si="6"/>
        <v>60000</v>
      </c>
      <c r="K51" s="37">
        <f>IF(G51="Winter",Parameters!$E$18,Parameters!$D$18)</f>
        <v>12000</v>
      </c>
      <c r="L51" s="37">
        <f>D51*IF(G51="Winter",Parameters!$E$11,Parameters!$D$11)+E51*Parameters!$D$12+F51*Parameters!$D$13</f>
        <v>2739100</v>
      </c>
      <c r="M51" s="37">
        <f t="shared" si="1"/>
        <v>1895410</v>
      </c>
      <c r="N51" s="37">
        <f>Parameters!$D$22*(L51-M51)</f>
        <v>168738</v>
      </c>
      <c r="O51" s="38">
        <f t="shared" si="2"/>
        <v>674952</v>
      </c>
    </row>
    <row r="52" spans="1:15" x14ac:dyDescent="0.3">
      <c r="A52" s="41">
        <v>42036</v>
      </c>
      <c r="B52" s="36">
        <f t="shared" si="3"/>
        <v>5</v>
      </c>
      <c r="C52" s="36">
        <v>50</v>
      </c>
      <c r="D52" s="36">
        <f>Data!B52</f>
        <v>11230</v>
      </c>
      <c r="E52" s="36">
        <f>Parameters!$D$8*'Increased Rent'!D52</f>
        <v>11230</v>
      </c>
      <c r="F52" s="36">
        <f>D52*Parameters!$D$9</f>
        <v>11230</v>
      </c>
      <c r="G52" s="36" t="str">
        <f t="shared" si="0"/>
        <v>Winter</v>
      </c>
      <c r="H52" s="37" cm="1">
        <f t="array" ref="H52">SUMPRODUCT(D52:F52,TRANSPOSE(Parameters!$D$4:$D$6))</f>
        <v>1684500</v>
      </c>
      <c r="I52" s="37">
        <f>IF(B52&gt;B51,I51*(1+Parameters!$D$16),I51)</f>
        <v>146410.00000000006</v>
      </c>
      <c r="J52" s="37">
        <f t="shared" ref="I52:J67" si="7">J51</f>
        <v>60000</v>
      </c>
      <c r="K52" s="37">
        <f>IF(G52="Winter",Parameters!$E$18,Parameters!$D$18)</f>
        <v>12000</v>
      </c>
      <c r="L52" s="37">
        <f>D52*IF(G52="Winter",Parameters!$E$11,Parameters!$D$11)+E52*Parameters!$D$12+F52*Parameters!$D$13</f>
        <v>2751350</v>
      </c>
      <c r="M52" s="37">
        <f t="shared" si="1"/>
        <v>1902910</v>
      </c>
      <c r="N52" s="37">
        <f>Parameters!$D$22*(L52-M52)</f>
        <v>169688</v>
      </c>
      <c r="O52" s="38">
        <f t="shared" si="2"/>
        <v>678752</v>
      </c>
    </row>
    <row r="53" spans="1:15" x14ac:dyDescent="0.3">
      <c r="A53" s="41">
        <v>42064</v>
      </c>
      <c r="B53" s="36">
        <f t="shared" si="3"/>
        <v>5</v>
      </c>
      <c r="C53" s="36">
        <v>51</v>
      </c>
      <c r="D53" s="36">
        <f>Data!B53</f>
        <v>11280</v>
      </c>
      <c r="E53" s="36">
        <f>Parameters!$D$8*'Increased Rent'!D53</f>
        <v>11280</v>
      </c>
      <c r="F53" s="36">
        <f>D53*Parameters!$D$9</f>
        <v>11280</v>
      </c>
      <c r="G53" s="36" t="str">
        <f t="shared" si="0"/>
        <v>Summer</v>
      </c>
      <c r="H53" s="37" cm="1">
        <f t="array" ref="H53">SUMPRODUCT(D53:F53,TRANSPOSE(Parameters!$D$4:$D$6))</f>
        <v>1692000</v>
      </c>
      <c r="I53" s="37">
        <f>IF(B53&gt;B52,I52*(1+Parameters!$D$16),I52)</f>
        <v>146410.00000000006</v>
      </c>
      <c r="J53" s="37">
        <f t="shared" si="7"/>
        <v>60000</v>
      </c>
      <c r="K53" s="37">
        <f>IF(G53="Winter",Parameters!$E$18,Parameters!$D$18)</f>
        <v>20000</v>
      </c>
      <c r="L53" s="37">
        <f>D53*IF(G53="Winter",Parameters!$E$11,Parameters!$D$11)+E53*Parameters!$D$12+F53*Parameters!$D$13</f>
        <v>3045600</v>
      </c>
      <c r="M53" s="37">
        <f t="shared" si="1"/>
        <v>1918410</v>
      </c>
      <c r="N53" s="37">
        <f>Parameters!$D$22*(L53-M53)</f>
        <v>225438</v>
      </c>
      <c r="O53" s="38">
        <f t="shared" si="2"/>
        <v>901752</v>
      </c>
    </row>
    <row r="54" spans="1:15" x14ac:dyDescent="0.3">
      <c r="A54" s="41">
        <v>42095</v>
      </c>
      <c r="B54" s="36">
        <f t="shared" si="3"/>
        <v>5</v>
      </c>
      <c r="C54" s="36">
        <v>52</v>
      </c>
      <c r="D54" s="36">
        <f>Data!B54</f>
        <v>13980</v>
      </c>
      <c r="E54" s="36">
        <f>Parameters!$D$8*'Increased Rent'!D54</f>
        <v>13980</v>
      </c>
      <c r="F54" s="36">
        <f>D54*Parameters!$D$9</f>
        <v>13980</v>
      </c>
      <c r="G54" s="36" t="str">
        <f t="shared" si="0"/>
        <v>Summer</v>
      </c>
      <c r="H54" s="37" cm="1">
        <f t="array" ref="H54">SUMPRODUCT(D54:F54,TRANSPOSE(Parameters!$D$4:$D$6))</f>
        <v>2097000</v>
      </c>
      <c r="I54" s="37">
        <f>IF(B54&gt;B53,I53*(1+Parameters!$D$16),I53)</f>
        <v>146410.00000000006</v>
      </c>
      <c r="J54" s="37">
        <f t="shared" si="7"/>
        <v>60000</v>
      </c>
      <c r="K54" s="37">
        <f>IF(G54="Winter",Parameters!$E$18,Parameters!$D$18)</f>
        <v>20000</v>
      </c>
      <c r="L54" s="37">
        <f>D54*IF(G54="Winter",Parameters!$E$11,Parameters!$D$11)+E54*Parameters!$D$12+F54*Parameters!$D$13</f>
        <v>3774600</v>
      </c>
      <c r="M54" s="37">
        <f t="shared" si="1"/>
        <v>2323410</v>
      </c>
      <c r="N54" s="37">
        <f>Parameters!$D$22*(L54-M54)</f>
        <v>290238</v>
      </c>
      <c r="O54" s="38">
        <f t="shared" si="2"/>
        <v>1160952</v>
      </c>
    </row>
    <row r="55" spans="1:15" x14ac:dyDescent="0.3">
      <c r="A55" s="41">
        <v>42125</v>
      </c>
      <c r="B55" s="36">
        <f t="shared" si="3"/>
        <v>5</v>
      </c>
      <c r="C55" s="36">
        <v>53</v>
      </c>
      <c r="D55" s="36">
        <f>Data!B55</f>
        <v>14040</v>
      </c>
      <c r="E55" s="36">
        <f>Parameters!$D$8*'Increased Rent'!D55</f>
        <v>14040</v>
      </c>
      <c r="F55" s="36">
        <f>D55*Parameters!$D$9</f>
        <v>14040</v>
      </c>
      <c r="G55" s="36" t="str">
        <f t="shared" si="0"/>
        <v>Summer</v>
      </c>
      <c r="H55" s="37" cm="1">
        <f t="array" ref="H55">SUMPRODUCT(D55:F55,TRANSPOSE(Parameters!$D$4:$D$6))</f>
        <v>2106000</v>
      </c>
      <c r="I55" s="37">
        <f>IF(B55&gt;B54,I54*(1+Parameters!$D$16),I54)</f>
        <v>146410.00000000006</v>
      </c>
      <c r="J55" s="37">
        <f t="shared" si="7"/>
        <v>60000</v>
      </c>
      <c r="K55" s="37">
        <f>IF(G55="Winter",Parameters!$E$18,Parameters!$D$18)</f>
        <v>20000</v>
      </c>
      <c r="L55" s="37">
        <f>D55*IF(G55="Winter",Parameters!$E$11,Parameters!$D$11)+E55*Parameters!$D$12+F55*Parameters!$D$13</f>
        <v>3790800</v>
      </c>
      <c r="M55" s="37">
        <f t="shared" si="1"/>
        <v>2332410</v>
      </c>
      <c r="N55" s="37">
        <f>Parameters!$D$22*(L55-M55)</f>
        <v>291678</v>
      </c>
      <c r="O55" s="38">
        <f t="shared" si="2"/>
        <v>1166712</v>
      </c>
    </row>
    <row r="56" spans="1:15" x14ac:dyDescent="0.3">
      <c r="A56" s="41">
        <v>42156</v>
      </c>
      <c r="B56" s="36">
        <f t="shared" si="3"/>
        <v>5</v>
      </c>
      <c r="C56" s="36">
        <v>54</v>
      </c>
      <c r="D56" s="36">
        <f>Data!B56</f>
        <v>14100</v>
      </c>
      <c r="E56" s="36">
        <f>Parameters!$D$8*'Increased Rent'!D56</f>
        <v>14100</v>
      </c>
      <c r="F56" s="36">
        <f>D56*Parameters!$D$9</f>
        <v>14100</v>
      </c>
      <c r="G56" s="36" t="str">
        <f t="shared" si="0"/>
        <v>Summer</v>
      </c>
      <c r="H56" s="37" cm="1">
        <f t="array" ref="H56">SUMPRODUCT(D56:F56,TRANSPOSE(Parameters!$D$4:$D$6))</f>
        <v>2115000</v>
      </c>
      <c r="I56" s="37">
        <f>IF(B56&gt;B55,I55*(1+Parameters!$D$16),I55)</f>
        <v>146410.00000000006</v>
      </c>
      <c r="J56" s="37">
        <f t="shared" si="7"/>
        <v>60000</v>
      </c>
      <c r="K56" s="37">
        <f>IF(G56="Winter",Parameters!$E$18,Parameters!$D$18)</f>
        <v>20000</v>
      </c>
      <c r="L56" s="37">
        <f>D56*IF(G56="Winter",Parameters!$E$11,Parameters!$D$11)+E56*Parameters!$D$12+F56*Parameters!$D$13</f>
        <v>3807000</v>
      </c>
      <c r="M56" s="37">
        <f t="shared" si="1"/>
        <v>2341410</v>
      </c>
      <c r="N56" s="37">
        <f>Parameters!$D$22*(L56-M56)</f>
        <v>293118</v>
      </c>
      <c r="O56" s="38">
        <f t="shared" si="2"/>
        <v>1172472</v>
      </c>
    </row>
    <row r="57" spans="1:15" x14ac:dyDescent="0.3">
      <c r="A57" s="41">
        <v>42186</v>
      </c>
      <c r="B57" s="36">
        <f t="shared" si="3"/>
        <v>5</v>
      </c>
      <c r="C57" s="36">
        <v>55</v>
      </c>
      <c r="D57" s="36">
        <f>Data!B57</f>
        <v>14160</v>
      </c>
      <c r="E57" s="36">
        <f>Parameters!$D$8*'Increased Rent'!D57</f>
        <v>14160</v>
      </c>
      <c r="F57" s="36">
        <f>D57*Parameters!$D$9</f>
        <v>14160</v>
      </c>
      <c r="G57" s="36" t="str">
        <f t="shared" si="0"/>
        <v>Summer</v>
      </c>
      <c r="H57" s="37" cm="1">
        <f t="array" ref="H57">SUMPRODUCT(D57:F57,TRANSPOSE(Parameters!$D$4:$D$6))</f>
        <v>2124000</v>
      </c>
      <c r="I57" s="37">
        <f>IF(B57&gt;B56,I56*(1+Parameters!$D$16),I56)</f>
        <v>146410.00000000006</v>
      </c>
      <c r="J57" s="37">
        <f t="shared" si="7"/>
        <v>60000</v>
      </c>
      <c r="K57" s="37">
        <f>IF(G57="Winter",Parameters!$E$18,Parameters!$D$18)</f>
        <v>20000</v>
      </c>
      <c r="L57" s="37">
        <f>D57*IF(G57="Winter",Parameters!$E$11,Parameters!$D$11)+E57*Parameters!$D$12+F57*Parameters!$D$13</f>
        <v>3823200</v>
      </c>
      <c r="M57" s="37">
        <f t="shared" si="1"/>
        <v>2350410</v>
      </c>
      <c r="N57" s="37">
        <f>Parameters!$D$22*(L57-M57)</f>
        <v>294558</v>
      </c>
      <c r="O57" s="38">
        <f t="shared" si="2"/>
        <v>1178232</v>
      </c>
    </row>
    <row r="58" spans="1:15" x14ac:dyDescent="0.3">
      <c r="A58" s="41">
        <v>42217</v>
      </c>
      <c r="B58" s="36">
        <f t="shared" si="3"/>
        <v>5</v>
      </c>
      <c r="C58" s="36">
        <v>56</v>
      </c>
      <c r="D58" s="36">
        <f>Data!B58</f>
        <v>14220</v>
      </c>
      <c r="E58" s="36">
        <f>Parameters!$D$8*'Increased Rent'!D58</f>
        <v>14220</v>
      </c>
      <c r="F58" s="36">
        <f>D58*Parameters!$D$9</f>
        <v>14220</v>
      </c>
      <c r="G58" s="36" t="str">
        <f t="shared" si="0"/>
        <v>Summer</v>
      </c>
      <c r="H58" s="37" cm="1">
        <f t="array" ref="H58">SUMPRODUCT(D58:F58,TRANSPOSE(Parameters!$D$4:$D$6))</f>
        <v>2133000</v>
      </c>
      <c r="I58" s="37">
        <f>IF(B58&gt;B57,I57*(1+Parameters!$D$16),I57)</f>
        <v>146410.00000000006</v>
      </c>
      <c r="J58" s="37">
        <f t="shared" si="7"/>
        <v>60000</v>
      </c>
      <c r="K58" s="37">
        <f>IF(G58="Winter",Parameters!$E$18,Parameters!$D$18)</f>
        <v>20000</v>
      </c>
      <c r="L58" s="37">
        <f>D58*IF(G58="Winter",Parameters!$E$11,Parameters!$D$11)+E58*Parameters!$D$12+F58*Parameters!$D$13</f>
        <v>3839400</v>
      </c>
      <c r="M58" s="37">
        <f t="shared" si="1"/>
        <v>2359410</v>
      </c>
      <c r="N58" s="37">
        <f>Parameters!$D$22*(L58-M58)</f>
        <v>295998</v>
      </c>
      <c r="O58" s="38">
        <f t="shared" si="2"/>
        <v>1183992</v>
      </c>
    </row>
    <row r="59" spans="1:15" x14ac:dyDescent="0.3">
      <c r="A59" s="41">
        <v>42248</v>
      </c>
      <c r="B59" s="36">
        <f t="shared" si="3"/>
        <v>5</v>
      </c>
      <c r="C59" s="36">
        <v>57</v>
      </c>
      <c r="D59" s="36">
        <f>Data!B59</f>
        <v>14280</v>
      </c>
      <c r="E59" s="36">
        <f>Parameters!$D$8*'Increased Rent'!D59</f>
        <v>14280</v>
      </c>
      <c r="F59" s="36">
        <f>D59*Parameters!$D$9</f>
        <v>14280</v>
      </c>
      <c r="G59" s="36" t="str">
        <f t="shared" si="0"/>
        <v>Summer</v>
      </c>
      <c r="H59" s="37" cm="1">
        <f t="array" ref="H59">SUMPRODUCT(D59:F59,TRANSPOSE(Parameters!$D$4:$D$6))</f>
        <v>2142000</v>
      </c>
      <c r="I59" s="37">
        <f>IF(B59&gt;B58,I58*(1+Parameters!$D$16),I58)</f>
        <v>146410.00000000006</v>
      </c>
      <c r="J59" s="37">
        <f t="shared" si="7"/>
        <v>60000</v>
      </c>
      <c r="K59" s="37">
        <f>IF(G59="Winter",Parameters!$E$18,Parameters!$D$18)</f>
        <v>20000</v>
      </c>
      <c r="L59" s="37">
        <f>D59*IF(G59="Winter",Parameters!$E$11,Parameters!$D$11)+E59*Parameters!$D$12+F59*Parameters!$D$13</f>
        <v>3855600</v>
      </c>
      <c r="M59" s="37">
        <f t="shared" si="1"/>
        <v>2368410</v>
      </c>
      <c r="N59" s="37">
        <f>Parameters!$D$22*(L59-M59)</f>
        <v>297438</v>
      </c>
      <c r="O59" s="38">
        <f t="shared" si="2"/>
        <v>1189752</v>
      </c>
    </row>
    <row r="60" spans="1:15" x14ac:dyDescent="0.3">
      <c r="A60" s="41">
        <v>42278</v>
      </c>
      <c r="B60" s="36">
        <f t="shared" si="3"/>
        <v>5</v>
      </c>
      <c r="C60" s="36">
        <v>58</v>
      </c>
      <c r="D60" s="36">
        <f>Data!B60</f>
        <v>14340</v>
      </c>
      <c r="E60" s="36">
        <f>Parameters!$D$8*'Increased Rent'!D60</f>
        <v>14340</v>
      </c>
      <c r="F60" s="36">
        <f>D60*Parameters!$D$9</f>
        <v>14340</v>
      </c>
      <c r="G60" s="36" t="str">
        <f t="shared" si="0"/>
        <v>Summer</v>
      </c>
      <c r="H60" s="37" cm="1">
        <f t="array" ref="H60">SUMPRODUCT(D60:F60,TRANSPOSE(Parameters!$D$4:$D$6))</f>
        <v>2151000</v>
      </c>
      <c r="I60" s="37">
        <f>IF(B60&gt;B59,I59*(1+Parameters!$D$16),I59)</f>
        <v>146410.00000000006</v>
      </c>
      <c r="J60" s="37">
        <f t="shared" si="7"/>
        <v>60000</v>
      </c>
      <c r="K60" s="37">
        <f>IF(G60="Winter",Parameters!$E$18,Parameters!$D$18)</f>
        <v>20000</v>
      </c>
      <c r="L60" s="37">
        <f>D60*IF(G60="Winter",Parameters!$E$11,Parameters!$D$11)+E60*Parameters!$D$12+F60*Parameters!$D$13</f>
        <v>3871800</v>
      </c>
      <c r="M60" s="37">
        <f t="shared" si="1"/>
        <v>2377410</v>
      </c>
      <c r="N60" s="37">
        <f>Parameters!$D$22*(L60-M60)</f>
        <v>298878</v>
      </c>
      <c r="O60" s="38">
        <f t="shared" si="2"/>
        <v>1195512</v>
      </c>
    </row>
    <row r="61" spans="1:15" x14ac:dyDescent="0.3">
      <c r="A61" s="41">
        <v>42309</v>
      </c>
      <c r="B61" s="36">
        <f t="shared" si="3"/>
        <v>5</v>
      </c>
      <c r="C61" s="36">
        <v>59</v>
      </c>
      <c r="D61" s="36">
        <f>Data!B61</f>
        <v>14400</v>
      </c>
      <c r="E61" s="36">
        <f>Parameters!$D$8*'Increased Rent'!D61</f>
        <v>14400</v>
      </c>
      <c r="F61" s="36">
        <f>D61*Parameters!$D$9</f>
        <v>14400</v>
      </c>
      <c r="G61" s="36" t="str">
        <f t="shared" si="0"/>
        <v>Winter</v>
      </c>
      <c r="H61" s="37" cm="1">
        <f t="array" ref="H61">SUMPRODUCT(D61:F61,TRANSPOSE(Parameters!$D$4:$D$6))</f>
        <v>2160000</v>
      </c>
      <c r="I61" s="37">
        <f>IF(B61&gt;B60,I60*(1+Parameters!$D$16),I60)</f>
        <v>146410.00000000006</v>
      </c>
      <c r="J61" s="37">
        <f t="shared" si="7"/>
        <v>60000</v>
      </c>
      <c r="K61" s="37">
        <f>IF(G61="Winter",Parameters!$E$18,Parameters!$D$18)</f>
        <v>12000</v>
      </c>
      <c r="L61" s="37">
        <f>D61*IF(G61="Winter",Parameters!$E$11,Parameters!$D$11)+E61*Parameters!$D$12+F61*Parameters!$D$13</f>
        <v>3528000</v>
      </c>
      <c r="M61" s="37">
        <f t="shared" si="1"/>
        <v>2378410</v>
      </c>
      <c r="N61" s="37">
        <f>Parameters!$D$22*(L61-M61)</f>
        <v>229918</v>
      </c>
      <c r="O61" s="38">
        <f t="shared" si="2"/>
        <v>919672</v>
      </c>
    </row>
    <row r="62" spans="1:15" x14ac:dyDescent="0.3">
      <c r="A62" s="41">
        <v>42339</v>
      </c>
      <c r="B62" s="36">
        <f t="shared" si="3"/>
        <v>5</v>
      </c>
      <c r="C62" s="36">
        <v>60</v>
      </c>
      <c r="D62" s="36">
        <f>Data!B62</f>
        <v>14460</v>
      </c>
      <c r="E62" s="36">
        <f>Parameters!$D$8*'Increased Rent'!D62</f>
        <v>14460</v>
      </c>
      <c r="F62" s="36">
        <f>D62*Parameters!$D$9</f>
        <v>14460</v>
      </c>
      <c r="G62" s="36" t="str">
        <f t="shared" si="0"/>
        <v>Winter</v>
      </c>
      <c r="H62" s="37" cm="1">
        <f t="array" ref="H62">SUMPRODUCT(D62:F62,TRANSPOSE(Parameters!$D$4:$D$6))</f>
        <v>2169000</v>
      </c>
      <c r="I62" s="37">
        <f>IF(B62&gt;B61,I61*(1+Parameters!$D$16),I61)</f>
        <v>146410.00000000006</v>
      </c>
      <c r="J62" s="37">
        <f t="shared" si="7"/>
        <v>60000</v>
      </c>
      <c r="K62" s="37">
        <f>IF(G62="Winter",Parameters!$E$18,Parameters!$D$18)</f>
        <v>12000</v>
      </c>
      <c r="L62" s="37">
        <f>D62*IF(G62="Winter",Parameters!$E$11,Parameters!$D$11)+E62*Parameters!$D$12+F62*Parameters!$D$13</f>
        <v>3542700</v>
      </c>
      <c r="M62" s="37">
        <f t="shared" si="1"/>
        <v>2387410</v>
      </c>
      <c r="N62" s="37">
        <f>Parameters!$D$22*(L62-M62)</f>
        <v>231058</v>
      </c>
      <c r="O62" s="38">
        <f t="shared" si="2"/>
        <v>924232</v>
      </c>
    </row>
    <row r="63" spans="1:15" x14ac:dyDescent="0.3">
      <c r="A63" s="41">
        <v>42370</v>
      </c>
      <c r="B63" s="36">
        <f t="shared" si="3"/>
        <v>6</v>
      </c>
      <c r="C63" s="36">
        <v>61</v>
      </c>
      <c r="D63" s="36">
        <f>Data!B63</f>
        <v>11790</v>
      </c>
      <c r="E63" s="36">
        <f>Parameters!$D$8*'Increased Rent'!D63</f>
        <v>11790</v>
      </c>
      <c r="F63" s="36">
        <f>D63*Parameters!$D$9</f>
        <v>11790</v>
      </c>
      <c r="G63" s="36" t="str">
        <f t="shared" si="0"/>
        <v>Winter</v>
      </c>
      <c r="H63" s="37" cm="1">
        <f t="array" ref="H63">SUMPRODUCT(D63:F63,TRANSPOSE(Parameters!$D$4:$D$6))</f>
        <v>1768500</v>
      </c>
      <c r="I63" s="37">
        <f>IF(B63&gt;B62,I62*(1+Parameters!$D$16),I62)</f>
        <v>161051.00000000009</v>
      </c>
      <c r="J63" s="37">
        <f t="shared" si="7"/>
        <v>60000</v>
      </c>
      <c r="K63" s="37">
        <f>IF(G63="Winter",Parameters!$E$18,Parameters!$D$18)</f>
        <v>12000</v>
      </c>
      <c r="L63" s="37">
        <f>D63*IF(G63="Winter",Parameters!$E$11,Parameters!$D$11)+E63*Parameters!$D$12+F63*Parameters!$D$13</f>
        <v>2888550</v>
      </c>
      <c r="M63" s="37">
        <f t="shared" si="1"/>
        <v>2001551</v>
      </c>
      <c r="N63" s="37">
        <f>Parameters!$D$22*(L63-M63)</f>
        <v>177399.80000000002</v>
      </c>
      <c r="O63" s="38">
        <f t="shared" si="2"/>
        <v>709599.2</v>
      </c>
    </row>
    <row r="64" spans="1:15" x14ac:dyDescent="0.3">
      <c r="A64" s="41">
        <v>42401</v>
      </c>
      <c r="B64" s="36">
        <f t="shared" si="3"/>
        <v>6</v>
      </c>
      <c r="C64" s="36">
        <v>62</v>
      </c>
      <c r="D64" s="36">
        <f>Data!B64</f>
        <v>11850</v>
      </c>
      <c r="E64" s="36">
        <f>Parameters!$D$8*'Increased Rent'!D64</f>
        <v>11850</v>
      </c>
      <c r="F64" s="36">
        <f>D64*Parameters!$D$9</f>
        <v>11850</v>
      </c>
      <c r="G64" s="36" t="str">
        <f t="shared" si="0"/>
        <v>Winter</v>
      </c>
      <c r="H64" s="37" cm="1">
        <f t="array" ref="H64">SUMPRODUCT(D64:F64,TRANSPOSE(Parameters!$D$4:$D$6))</f>
        <v>1777500</v>
      </c>
      <c r="I64" s="37">
        <f>IF(B64&gt;B63,I63*(1+Parameters!$D$16),I63)</f>
        <v>161051.00000000009</v>
      </c>
      <c r="J64" s="37">
        <f t="shared" si="7"/>
        <v>60000</v>
      </c>
      <c r="K64" s="37">
        <f>IF(G64="Winter",Parameters!$E$18,Parameters!$D$18)</f>
        <v>12000</v>
      </c>
      <c r="L64" s="37">
        <f>D64*IF(G64="Winter",Parameters!$E$11,Parameters!$D$11)+E64*Parameters!$D$12+F64*Parameters!$D$13</f>
        <v>2903250</v>
      </c>
      <c r="M64" s="37">
        <f t="shared" si="1"/>
        <v>2010551</v>
      </c>
      <c r="N64" s="37">
        <f>Parameters!$D$22*(L64-M64)</f>
        <v>178539.80000000002</v>
      </c>
      <c r="O64" s="38">
        <f t="shared" si="2"/>
        <v>714159.2</v>
      </c>
    </row>
    <row r="65" spans="1:15" x14ac:dyDescent="0.3">
      <c r="A65" s="41">
        <v>42430</v>
      </c>
      <c r="B65" s="36">
        <f t="shared" si="3"/>
        <v>6</v>
      </c>
      <c r="C65" s="36">
        <v>63</v>
      </c>
      <c r="D65" s="36">
        <f>Data!B65</f>
        <v>11910</v>
      </c>
      <c r="E65" s="36">
        <f>Parameters!$D$8*'Increased Rent'!D65</f>
        <v>11910</v>
      </c>
      <c r="F65" s="36">
        <f>D65*Parameters!$D$9</f>
        <v>11910</v>
      </c>
      <c r="G65" s="36" t="str">
        <f t="shared" si="0"/>
        <v>Summer</v>
      </c>
      <c r="H65" s="37" cm="1">
        <f t="array" ref="H65">SUMPRODUCT(D65:F65,TRANSPOSE(Parameters!$D$4:$D$6))</f>
        <v>1786500</v>
      </c>
      <c r="I65" s="37">
        <f>IF(B65&gt;B64,I64*(1+Parameters!$D$16),I64)</f>
        <v>161051.00000000009</v>
      </c>
      <c r="J65" s="37">
        <f t="shared" si="7"/>
        <v>60000</v>
      </c>
      <c r="K65" s="37">
        <f>IF(G65="Winter",Parameters!$E$18,Parameters!$D$18)</f>
        <v>20000</v>
      </c>
      <c r="L65" s="37">
        <f>D65*IF(G65="Winter",Parameters!$E$11,Parameters!$D$11)+E65*Parameters!$D$12+F65*Parameters!$D$13</f>
        <v>3215700</v>
      </c>
      <c r="M65" s="37">
        <f t="shared" si="1"/>
        <v>2027551</v>
      </c>
      <c r="N65" s="37">
        <f>Parameters!$D$22*(L65-M65)</f>
        <v>237629.80000000002</v>
      </c>
      <c r="O65" s="38">
        <f t="shared" si="2"/>
        <v>950519.2</v>
      </c>
    </row>
    <row r="66" spans="1:15" x14ac:dyDescent="0.3">
      <c r="A66" s="41">
        <v>42461</v>
      </c>
      <c r="B66" s="36">
        <f t="shared" si="3"/>
        <v>6</v>
      </c>
      <c r="C66" s="36">
        <v>64</v>
      </c>
      <c r="D66" s="36">
        <f>Data!B66</f>
        <v>14730</v>
      </c>
      <c r="E66" s="36">
        <f>Parameters!$D$8*'Increased Rent'!D66</f>
        <v>14730</v>
      </c>
      <c r="F66" s="36">
        <f>D66*Parameters!$D$9</f>
        <v>14730</v>
      </c>
      <c r="G66" s="36" t="str">
        <f t="shared" si="0"/>
        <v>Summer</v>
      </c>
      <c r="H66" s="37" cm="1">
        <f t="array" ref="H66">SUMPRODUCT(D66:F66,TRANSPOSE(Parameters!$D$4:$D$6))</f>
        <v>2209500</v>
      </c>
      <c r="I66" s="37">
        <f>IF(B66&gt;B65,I65*(1+Parameters!$D$16),I65)</f>
        <v>161051.00000000009</v>
      </c>
      <c r="J66" s="37">
        <f t="shared" si="7"/>
        <v>60000</v>
      </c>
      <c r="K66" s="37">
        <f>IF(G66="Winter",Parameters!$E$18,Parameters!$D$18)</f>
        <v>20000</v>
      </c>
      <c r="L66" s="37">
        <f>D66*IF(G66="Winter",Parameters!$E$11,Parameters!$D$11)+E66*Parameters!$D$12+F66*Parameters!$D$13</f>
        <v>3977100</v>
      </c>
      <c r="M66" s="37">
        <f t="shared" si="1"/>
        <v>2450551</v>
      </c>
      <c r="N66" s="37">
        <f>Parameters!$D$22*(L66-M66)</f>
        <v>305309.8</v>
      </c>
      <c r="O66" s="38">
        <f t="shared" si="2"/>
        <v>1221239.2</v>
      </c>
    </row>
    <row r="67" spans="1:15" x14ac:dyDescent="0.3">
      <c r="A67" s="41">
        <v>42491</v>
      </c>
      <c r="B67" s="36">
        <f t="shared" si="3"/>
        <v>6</v>
      </c>
      <c r="C67" s="36">
        <v>65</v>
      </c>
      <c r="D67" s="36">
        <f>Data!B67</f>
        <v>14810</v>
      </c>
      <c r="E67" s="36">
        <f>Parameters!$D$8*'Increased Rent'!D67</f>
        <v>14810</v>
      </c>
      <c r="F67" s="36">
        <f>D67*Parameters!$D$9</f>
        <v>14810</v>
      </c>
      <c r="G67" s="36" t="str">
        <f t="shared" ref="G67:G122" si="8">IF(OR(MOD(C67,12)=11, MOD(C67,12)=0,MOD(C67,12)=1,MOD(C67,12)=2),"Winter","Summer")</f>
        <v>Summer</v>
      </c>
      <c r="H67" s="37" cm="1">
        <f t="array" ref="H67">SUMPRODUCT(D67:F67,TRANSPOSE(Parameters!$D$4:$D$6))</f>
        <v>2221500</v>
      </c>
      <c r="I67" s="37">
        <f>IF(B67&gt;B66,I66*(1+Parameters!$D$16),I66)</f>
        <v>161051.00000000009</v>
      </c>
      <c r="J67" s="37">
        <f t="shared" si="7"/>
        <v>60000</v>
      </c>
      <c r="K67" s="37">
        <f>IF(G67="Winter",Parameters!$E$18,Parameters!$D$18)</f>
        <v>20000</v>
      </c>
      <c r="L67" s="37">
        <f>D67*IF(G67="Winter",Parameters!$E$11,Parameters!$D$11)+E67*Parameters!$D$12+F67*Parameters!$D$13</f>
        <v>3998700</v>
      </c>
      <c r="M67" s="37">
        <f t="shared" ref="M67:M122" si="9">SUM(H67:K67)</f>
        <v>2462551</v>
      </c>
      <c r="N67" s="37">
        <f>Parameters!$D$22*(L67-M67)</f>
        <v>307229.8</v>
      </c>
      <c r="O67" s="38">
        <f t="shared" ref="O67:O122" si="10">L67-M67-N67</f>
        <v>1228919.2</v>
      </c>
    </row>
    <row r="68" spans="1:15" x14ac:dyDescent="0.3">
      <c r="A68" s="41">
        <v>42522</v>
      </c>
      <c r="B68" s="36">
        <f t="shared" ref="B68:B122" si="11">IF(MOD(C67,12)=0,B67+1,B67)</f>
        <v>6</v>
      </c>
      <c r="C68" s="36">
        <v>66</v>
      </c>
      <c r="D68" s="36">
        <f>Data!B68</f>
        <v>14880</v>
      </c>
      <c r="E68" s="36">
        <f>Parameters!$D$8*'Increased Rent'!D68</f>
        <v>14880</v>
      </c>
      <c r="F68" s="36">
        <f>D68*Parameters!$D$9</f>
        <v>14880</v>
      </c>
      <c r="G68" s="36" t="str">
        <f t="shared" si="8"/>
        <v>Summer</v>
      </c>
      <c r="H68" s="37" cm="1">
        <f t="array" ref="H68">SUMPRODUCT(D68:F68,TRANSPOSE(Parameters!$D$4:$D$6))</f>
        <v>2232000</v>
      </c>
      <c r="I68" s="37">
        <f>IF(B68&gt;B67,I67*(1+Parameters!$D$16),I67)</f>
        <v>161051.00000000009</v>
      </c>
      <c r="J68" s="37">
        <f t="shared" ref="I68:J83" si="12">J67</f>
        <v>60000</v>
      </c>
      <c r="K68" s="37">
        <f>IF(G68="Winter",Parameters!$E$18,Parameters!$D$18)</f>
        <v>20000</v>
      </c>
      <c r="L68" s="37">
        <f>D68*IF(G68="Winter",Parameters!$E$11,Parameters!$D$11)+E68*Parameters!$D$12+F68*Parameters!$D$13</f>
        <v>4017600</v>
      </c>
      <c r="M68" s="37">
        <f t="shared" si="9"/>
        <v>2473051</v>
      </c>
      <c r="N68" s="37">
        <f>Parameters!$D$22*(L68-M68)</f>
        <v>308909.8</v>
      </c>
      <c r="O68" s="38">
        <f t="shared" si="10"/>
        <v>1235639.2</v>
      </c>
    </row>
    <row r="69" spans="1:15" x14ac:dyDescent="0.3">
      <c r="A69" s="41">
        <v>42552</v>
      </c>
      <c r="B69" s="36">
        <f t="shared" si="11"/>
        <v>6</v>
      </c>
      <c r="C69" s="36">
        <v>67</v>
      </c>
      <c r="D69" s="36">
        <f>Data!B69</f>
        <v>14950</v>
      </c>
      <c r="E69" s="36">
        <f>Parameters!$D$8*'Increased Rent'!D69</f>
        <v>14950</v>
      </c>
      <c r="F69" s="36">
        <f>D69*Parameters!$D$9</f>
        <v>14950</v>
      </c>
      <c r="G69" s="36" t="str">
        <f t="shared" si="8"/>
        <v>Summer</v>
      </c>
      <c r="H69" s="37" cm="1">
        <f t="array" ref="H69">SUMPRODUCT(D69:F69,TRANSPOSE(Parameters!$D$4:$D$6))</f>
        <v>2242500</v>
      </c>
      <c r="I69" s="37">
        <f>IF(B69&gt;B68,I68*(1+Parameters!$D$16),I68)</f>
        <v>161051.00000000009</v>
      </c>
      <c r="J69" s="37">
        <f t="shared" si="12"/>
        <v>60000</v>
      </c>
      <c r="K69" s="37">
        <f>IF(G69="Winter",Parameters!$E$18,Parameters!$D$18)</f>
        <v>20000</v>
      </c>
      <c r="L69" s="37">
        <f>D69*IF(G69="Winter",Parameters!$E$11,Parameters!$D$11)+E69*Parameters!$D$12+F69*Parameters!$D$13</f>
        <v>4036500</v>
      </c>
      <c r="M69" s="37">
        <f t="shared" si="9"/>
        <v>2483551</v>
      </c>
      <c r="N69" s="37">
        <f>Parameters!$D$22*(L69-M69)</f>
        <v>310589.8</v>
      </c>
      <c r="O69" s="38">
        <f t="shared" si="10"/>
        <v>1242359.2</v>
      </c>
    </row>
    <row r="70" spans="1:15" x14ac:dyDescent="0.3">
      <c r="A70" s="41">
        <v>42583</v>
      </c>
      <c r="B70" s="36">
        <f t="shared" si="11"/>
        <v>6</v>
      </c>
      <c r="C70" s="36">
        <v>68</v>
      </c>
      <c r="D70" s="36">
        <f>Data!B70</f>
        <v>15020</v>
      </c>
      <c r="E70" s="36">
        <f>Parameters!$D$8*'Increased Rent'!D70</f>
        <v>15020</v>
      </c>
      <c r="F70" s="36">
        <f>D70*Parameters!$D$9</f>
        <v>15020</v>
      </c>
      <c r="G70" s="36" t="str">
        <f t="shared" si="8"/>
        <v>Summer</v>
      </c>
      <c r="H70" s="37" cm="1">
        <f t="array" ref="H70">SUMPRODUCT(D70:F70,TRANSPOSE(Parameters!$D$4:$D$6))</f>
        <v>2253000</v>
      </c>
      <c r="I70" s="37">
        <f>IF(B70&gt;B69,I69*(1+Parameters!$D$16),I69)</f>
        <v>161051.00000000009</v>
      </c>
      <c r="J70" s="37">
        <f t="shared" si="12"/>
        <v>60000</v>
      </c>
      <c r="K70" s="37">
        <f>IF(G70="Winter",Parameters!$E$18,Parameters!$D$18)</f>
        <v>20000</v>
      </c>
      <c r="L70" s="37">
        <f>D70*IF(G70="Winter",Parameters!$E$11,Parameters!$D$11)+E70*Parameters!$D$12+F70*Parameters!$D$13</f>
        <v>4055400</v>
      </c>
      <c r="M70" s="37">
        <f t="shared" si="9"/>
        <v>2494051</v>
      </c>
      <c r="N70" s="37">
        <f>Parameters!$D$22*(L70-M70)</f>
        <v>312269.8</v>
      </c>
      <c r="O70" s="38">
        <f t="shared" si="10"/>
        <v>1249079.2</v>
      </c>
    </row>
    <row r="71" spans="1:15" x14ac:dyDescent="0.3">
      <c r="A71" s="41">
        <v>42614</v>
      </c>
      <c r="B71" s="36">
        <f t="shared" si="11"/>
        <v>6</v>
      </c>
      <c r="C71" s="36">
        <v>69</v>
      </c>
      <c r="D71" s="36">
        <f>Data!B71</f>
        <v>15100</v>
      </c>
      <c r="E71" s="36">
        <f>Parameters!$D$8*'Increased Rent'!D71</f>
        <v>15100</v>
      </c>
      <c r="F71" s="36">
        <f>D71*Parameters!$D$9</f>
        <v>15100</v>
      </c>
      <c r="G71" s="36" t="str">
        <f t="shared" si="8"/>
        <v>Summer</v>
      </c>
      <c r="H71" s="37" cm="1">
        <f t="array" ref="H71">SUMPRODUCT(D71:F71,TRANSPOSE(Parameters!$D$4:$D$6))</f>
        <v>2265000</v>
      </c>
      <c r="I71" s="37">
        <f>IF(B71&gt;B70,I70*(1+Parameters!$D$16),I70)</f>
        <v>161051.00000000009</v>
      </c>
      <c r="J71" s="37">
        <f t="shared" si="12"/>
        <v>60000</v>
      </c>
      <c r="K71" s="37">
        <f>IF(G71="Winter",Parameters!$E$18,Parameters!$D$18)</f>
        <v>20000</v>
      </c>
      <c r="L71" s="37">
        <f>D71*IF(G71="Winter",Parameters!$E$11,Parameters!$D$11)+E71*Parameters!$D$12+F71*Parameters!$D$13</f>
        <v>4077000</v>
      </c>
      <c r="M71" s="37">
        <f t="shared" si="9"/>
        <v>2506051</v>
      </c>
      <c r="N71" s="37">
        <f>Parameters!$D$22*(L71-M71)</f>
        <v>314189.8</v>
      </c>
      <c r="O71" s="38">
        <f t="shared" si="10"/>
        <v>1256759.2</v>
      </c>
    </row>
    <row r="72" spans="1:15" x14ac:dyDescent="0.3">
      <c r="A72" s="41">
        <v>42644</v>
      </c>
      <c r="B72" s="36">
        <f t="shared" si="11"/>
        <v>6</v>
      </c>
      <c r="C72" s="36">
        <v>70</v>
      </c>
      <c r="D72" s="36">
        <f>Data!B72</f>
        <v>15180</v>
      </c>
      <c r="E72" s="36">
        <f>Parameters!$D$8*'Increased Rent'!D72</f>
        <v>15180</v>
      </c>
      <c r="F72" s="36">
        <f>D72*Parameters!$D$9</f>
        <v>15180</v>
      </c>
      <c r="G72" s="36" t="str">
        <f t="shared" si="8"/>
        <v>Summer</v>
      </c>
      <c r="H72" s="37" cm="1">
        <f t="array" ref="H72">SUMPRODUCT(D72:F72,TRANSPOSE(Parameters!$D$4:$D$6))</f>
        <v>2277000</v>
      </c>
      <c r="I72" s="37">
        <f>IF(B72&gt;B71,I71*(1+Parameters!$D$16),I71)</f>
        <v>161051.00000000009</v>
      </c>
      <c r="J72" s="37">
        <f t="shared" si="12"/>
        <v>60000</v>
      </c>
      <c r="K72" s="37">
        <f>IF(G72="Winter",Parameters!$E$18,Parameters!$D$18)</f>
        <v>20000</v>
      </c>
      <c r="L72" s="37">
        <f>D72*IF(G72="Winter",Parameters!$E$11,Parameters!$D$11)+E72*Parameters!$D$12+F72*Parameters!$D$13</f>
        <v>4098600</v>
      </c>
      <c r="M72" s="37">
        <f t="shared" si="9"/>
        <v>2518051</v>
      </c>
      <c r="N72" s="37">
        <f>Parameters!$D$22*(L72-M72)</f>
        <v>316109.80000000005</v>
      </c>
      <c r="O72" s="38">
        <f t="shared" si="10"/>
        <v>1264439.2</v>
      </c>
    </row>
    <row r="73" spans="1:15" x14ac:dyDescent="0.3">
      <c r="A73" s="41">
        <v>42675</v>
      </c>
      <c r="B73" s="36">
        <f t="shared" si="11"/>
        <v>6</v>
      </c>
      <c r="C73" s="36">
        <v>71</v>
      </c>
      <c r="D73" s="36">
        <f>Data!B73</f>
        <v>15260</v>
      </c>
      <c r="E73" s="36">
        <f>Parameters!$D$8*'Increased Rent'!D73</f>
        <v>15260</v>
      </c>
      <c r="F73" s="36">
        <f>D73*Parameters!$D$9</f>
        <v>15260</v>
      </c>
      <c r="G73" s="36" t="str">
        <f t="shared" si="8"/>
        <v>Winter</v>
      </c>
      <c r="H73" s="37" cm="1">
        <f t="array" ref="H73">SUMPRODUCT(D73:F73,TRANSPOSE(Parameters!$D$4:$D$6))</f>
        <v>2289000</v>
      </c>
      <c r="I73" s="37">
        <f>IF(B73&gt;B72,I72*(1+Parameters!$D$16),I72)</f>
        <v>161051.00000000009</v>
      </c>
      <c r="J73" s="37">
        <f t="shared" si="12"/>
        <v>60000</v>
      </c>
      <c r="K73" s="37">
        <f>IF(G73="Winter",Parameters!$E$18,Parameters!$D$18)</f>
        <v>12000</v>
      </c>
      <c r="L73" s="37">
        <f>D73*IF(G73="Winter",Parameters!$E$11,Parameters!$D$11)+E73*Parameters!$D$12+F73*Parameters!$D$13</f>
        <v>3738700</v>
      </c>
      <c r="M73" s="37">
        <f t="shared" si="9"/>
        <v>2522051</v>
      </c>
      <c r="N73" s="37">
        <f>Parameters!$D$22*(L73-M73)</f>
        <v>243329.80000000002</v>
      </c>
      <c r="O73" s="38">
        <f t="shared" si="10"/>
        <v>973319.2</v>
      </c>
    </row>
    <row r="74" spans="1:15" x14ac:dyDescent="0.3">
      <c r="A74" s="41">
        <v>42705</v>
      </c>
      <c r="B74" s="36">
        <f t="shared" si="11"/>
        <v>6</v>
      </c>
      <c r="C74" s="36">
        <v>72</v>
      </c>
      <c r="D74" s="36">
        <f>Data!B74</f>
        <v>15340</v>
      </c>
      <c r="E74" s="36">
        <f>Parameters!$D$8*'Increased Rent'!D74</f>
        <v>15340</v>
      </c>
      <c r="F74" s="36">
        <f>D74*Parameters!$D$9</f>
        <v>15340</v>
      </c>
      <c r="G74" s="36" t="str">
        <f t="shared" si="8"/>
        <v>Winter</v>
      </c>
      <c r="H74" s="37" cm="1">
        <f t="array" ref="H74">SUMPRODUCT(D74:F74,TRANSPOSE(Parameters!$D$4:$D$6))</f>
        <v>2301000</v>
      </c>
      <c r="I74" s="37">
        <f>IF(B74&gt;B73,I73*(1+Parameters!$D$16),I73)</f>
        <v>161051.00000000009</v>
      </c>
      <c r="J74" s="37">
        <f t="shared" si="12"/>
        <v>60000</v>
      </c>
      <c r="K74" s="37">
        <f>IF(G74="Winter",Parameters!$E$18,Parameters!$D$18)</f>
        <v>12000</v>
      </c>
      <c r="L74" s="37">
        <f>D74*IF(G74="Winter",Parameters!$E$11,Parameters!$D$11)+E74*Parameters!$D$12+F74*Parameters!$D$13</f>
        <v>3758300</v>
      </c>
      <c r="M74" s="37">
        <f t="shared" si="9"/>
        <v>2534051</v>
      </c>
      <c r="N74" s="37">
        <f>Parameters!$D$22*(L74-M74)</f>
        <v>244849.80000000002</v>
      </c>
      <c r="O74" s="38">
        <f t="shared" si="10"/>
        <v>979399.2</v>
      </c>
    </row>
    <row r="75" spans="1:15" x14ac:dyDescent="0.3">
      <c r="A75" s="41">
        <v>42736</v>
      </c>
      <c r="B75" s="36">
        <f t="shared" si="11"/>
        <v>7</v>
      </c>
      <c r="C75" s="36">
        <v>73</v>
      </c>
      <c r="D75" s="36">
        <f>Data!B75</f>
        <v>12490</v>
      </c>
      <c r="E75" s="36">
        <f>Parameters!$D$8*'Increased Rent'!D75</f>
        <v>12490</v>
      </c>
      <c r="F75" s="36">
        <f>D75*Parameters!$D$9</f>
        <v>12490</v>
      </c>
      <c r="G75" s="36" t="str">
        <f t="shared" si="8"/>
        <v>Winter</v>
      </c>
      <c r="H75" s="37" cm="1">
        <f t="array" ref="H75">SUMPRODUCT(D75:F75,TRANSPOSE(Parameters!$D$4:$D$6))</f>
        <v>1873500</v>
      </c>
      <c r="I75" s="37">
        <f>IF(B75&gt;B74,I74*(1+Parameters!$D$16),I74)</f>
        <v>177156.10000000012</v>
      </c>
      <c r="J75" s="37">
        <f t="shared" si="12"/>
        <v>60000</v>
      </c>
      <c r="K75" s="37">
        <f>IF(G75="Winter",Parameters!$E$18,Parameters!$D$18)</f>
        <v>12000</v>
      </c>
      <c r="L75" s="37">
        <f>D75*IF(G75="Winter",Parameters!$E$11,Parameters!$D$11)+E75*Parameters!$D$12+F75*Parameters!$D$13</f>
        <v>3060050</v>
      </c>
      <c r="M75" s="37">
        <f t="shared" si="9"/>
        <v>2122656.1</v>
      </c>
      <c r="N75" s="37">
        <f>Parameters!$D$22*(L75-M75)</f>
        <v>187478.78</v>
      </c>
      <c r="O75" s="38">
        <f t="shared" si="10"/>
        <v>749915.11999999988</v>
      </c>
    </row>
    <row r="76" spans="1:15" x14ac:dyDescent="0.3">
      <c r="A76" s="41">
        <v>42767</v>
      </c>
      <c r="B76" s="36">
        <f t="shared" si="11"/>
        <v>7</v>
      </c>
      <c r="C76" s="36">
        <v>74</v>
      </c>
      <c r="D76" s="36">
        <f>Data!B76</f>
        <v>12560</v>
      </c>
      <c r="E76" s="36">
        <f>Parameters!$D$8*'Increased Rent'!D76</f>
        <v>12560</v>
      </c>
      <c r="F76" s="36">
        <f>D76*Parameters!$D$9</f>
        <v>12560</v>
      </c>
      <c r="G76" s="36" t="str">
        <f t="shared" si="8"/>
        <v>Winter</v>
      </c>
      <c r="H76" s="37" cm="1">
        <f t="array" ref="H76">SUMPRODUCT(D76:F76,TRANSPOSE(Parameters!$D$4:$D$6))</f>
        <v>1884000</v>
      </c>
      <c r="I76" s="37">
        <f>IF(B76&gt;B75,I75*(1+Parameters!$D$16),I75)</f>
        <v>177156.10000000012</v>
      </c>
      <c r="J76" s="37">
        <f t="shared" si="12"/>
        <v>60000</v>
      </c>
      <c r="K76" s="37">
        <f>IF(G76="Winter",Parameters!$E$18,Parameters!$D$18)</f>
        <v>12000</v>
      </c>
      <c r="L76" s="37">
        <f>D76*IF(G76="Winter",Parameters!$E$11,Parameters!$D$11)+E76*Parameters!$D$12+F76*Parameters!$D$13</f>
        <v>3077200</v>
      </c>
      <c r="M76" s="37">
        <f t="shared" si="9"/>
        <v>2133156.1</v>
      </c>
      <c r="N76" s="37">
        <f>Parameters!$D$22*(L76-M76)</f>
        <v>188808.78</v>
      </c>
      <c r="O76" s="38">
        <f t="shared" si="10"/>
        <v>755235.11999999988</v>
      </c>
    </row>
    <row r="77" spans="1:15" x14ac:dyDescent="0.3">
      <c r="A77" s="41">
        <v>42795</v>
      </c>
      <c r="B77" s="36">
        <f t="shared" si="11"/>
        <v>7</v>
      </c>
      <c r="C77" s="36">
        <v>75</v>
      </c>
      <c r="D77" s="36">
        <f>Data!B77</f>
        <v>12630</v>
      </c>
      <c r="E77" s="36">
        <f>Parameters!$D$8*'Increased Rent'!D77</f>
        <v>12630</v>
      </c>
      <c r="F77" s="36">
        <f>D77*Parameters!$D$9</f>
        <v>12630</v>
      </c>
      <c r="G77" s="36" t="str">
        <f t="shared" si="8"/>
        <v>Summer</v>
      </c>
      <c r="H77" s="37" cm="1">
        <f t="array" ref="H77">SUMPRODUCT(D77:F77,TRANSPOSE(Parameters!$D$4:$D$6))</f>
        <v>1894500</v>
      </c>
      <c r="I77" s="37">
        <f>IF(B77&gt;B76,I76*(1+Parameters!$D$16),I76)</f>
        <v>177156.10000000012</v>
      </c>
      <c r="J77" s="37">
        <f t="shared" si="12"/>
        <v>60000</v>
      </c>
      <c r="K77" s="37">
        <f>IF(G77="Winter",Parameters!$E$18,Parameters!$D$18)</f>
        <v>20000</v>
      </c>
      <c r="L77" s="37">
        <f>D77*IF(G77="Winter",Parameters!$E$11,Parameters!$D$11)+E77*Parameters!$D$12+F77*Parameters!$D$13</f>
        <v>3410100</v>
      </c>
      <c r="M77" s="37">
        <f t="shared" si="9"/>
        <v>2151656.1</v>
      </c>
      <c r="N77" s="37">
        <f>Parameters!$D$22*(L77-M77)</f>
        <v>251688.78</v>
      </c>
      <c r="O77" s="38">
        <f t="shared" si="10"/>
        <v>1006755.1199999999</v>
      </c>
    </row>
    <row r="78" spans="1:15" x14ac:dyDescent="0.3">
      <c r="A78" s="41">
        <v>42826</v>
      </c>
      <c r="B78" s="36">
        <f t="shared" si="11"/>
        <v>7</v>
      </c>
      <c r="C78" s="36">
        <v>76</v>
      </c>
      <c r="D78" s="36">
        <f>Data!B78</f>
        <v>15620</v>
      </c>
      <c r="E78" s="36">
        <f>Parameters!$D$8*'Increased Rent'!D78</f>
        <v>15620</v>
      </c>
      <c r="F78" s="36">
        <f>D78*Parameters!$D$9</f>
        <v>15620</v>
      </c>
      <c r="G78" s="36" t="str">
        <f t="shared" si="8"/>
        <v>Summer</v>
      </c>
      <c r="H78" s="37" cm="1">
        <f t="array" ref="H78">SUMPRODUCT(D78:F78,TRANSPOSE(Parameters!$D$4:$D$6))</f>
        <v>2343000</v>
      </c>
      <c r="I78" s="37">
        <f>IF(B78&gt;B77,I77*(1+Parameters!$D$16),I77)</f>
        <v>177156.10000000012</v>
      </c>
      <c r="J78" s="37">
        <f t="shared" si="12"/>
        <v>60000</v>
      </c>
      <c r="K78" s="37">
        <f>IF(G78="Winter",Parameters!$E$18,Parameters!$D$18)</f>
        <v>20000</v>
      </c>
      <c r="L78" s="37">
        <f>D78*IF(G78="Winter",Parameters!$E$11,Parameters!$D$11)+E78*Parameters!$D$12+F78*Parameters!$D$13</f>
        <v>4217400</v>
      </c>
      <c r="M78" s="37">
        <f t="shared" si="9"/>
        <v>2600156.1</v>
      </c>
      <c r="N78" s="37">
        <f>Parameters!$D$22*(L78-M78)</f>
        <v>323448.78000000003</v>
      </c>
      <c r="O78" s="38">
        <f t="shared" si="10"/>
        <v>1293795.1199999999</v>
      </c>
    </row>
    <row r="79" spans="1:15" x14ac:dyDescent="0.3">
      <c r="A79" s="41">
        <v>42856</v>
      </c>
      <c r="B79" s="36">
        <f t="shared" si="11"/>
        <v>7</v>
      </c>
      <c r="C79" s="36">
        <v>77</v>
      </c>
      <c r="D79" s="36">
        <f>Data!B79</f>
        <v>15700</v>
      </c>
      <c r="E79" s="36">
        <f>Parameters!$D$8*'Increased Rent'!D79</f>
        <v>15700</v>
      </c>
      <c r="F79" s="36">
        <f>D79*Parameters!$D$9</f>
        <v>15700</v>
      </c>
      <c r="G79" s="36" t="str">
        <f t="shared" si="8"/>
        <v>Summer</v>
      </c>
      <c r="H79" s="37" cm="1">
        <f t="array" ref="H79">SUMPRODUCT(D79:F79,TRANSPOSE(Parameters!$D$4:$D$6))</f>
        <v>2355000</v>
      </c>
      <c r="I79" s="37">
        <f>IF(B79&gt;B78,I78*(1+Parameters!$D$16),I78)</f>
        <v>177156.10000000012</v>
      </c>
      <c r="J79" s="37">
        <f t="shared" si="12"/>
        <v>60000</v>
      </c>
      <c r="K79" s="37">
        <f>IF(G79="Winter",Parameters!$E$18,Parameters!$D$18)</f>
        <v>20000</v>
      </c>
      <c r="L79" s="37">
        <f>D79*IF(G79="Winter",Parameters!$E$11,Parameters!$D$11)+E79*Parameters!$D$12+F79*Parameters!$D$13</f>
        <v>4239000</v>
      </c>
      <c r="M79" s="37">
        <f t="shared" si="9"/>
        <v>2612156.1</v>
      </c>
      <c r="N79" s="37">
        <f>Parameters!$D$22*(L79-M79)</f>
        <v>325368.78000000003</v>
      </c>
      <c r="O79" s="38">
        <f t="shared" si="10"/>
        <v>1301475.1199999999</v>
      </c>
    </row>
    <row r="80" spans="1:15" x14ac:dyDescent="0.3">
      <c r="A80" s="41">
        <v>42887</v>
      </c>
      <c r="B80" s="36">
        <f t="shared" si="11"/>
        <v>7</v>
      </c>
      <c r="C80" s="36">
        <v>78</v>
      </c>
      <c r="D80" s="36">
        <f>Data!B80</f>
        <v>15790</v>
      </c>
      <c r="E80" s="36">
        <f>Parameters!$D$8*'Increased Rent'!D80</f>
        <v>15790</v>
      </c>
      <c r="F80" s="36">
        <f>D80*Parameters!$D$9</f>
        <v>15790</v>
      </c>
      <c r="G80" s="36" t="str">
        <f t="shared" si="8"/>
        <v>Summer</v>
      </c>
      <c r="H80" s="37" cm="1">
        <f t="array" ref="H80">SUMPRODUCT(D80:F80,TRANSPOSE(Parameters!$D$4:$D$6))</f>
        <v>2368500</v>
      </c>
      <c r="I80" s="37">
        <f>IF(B80&gt;B79,I79*(1+Parameters!$D$16),I79)</f>
        <v>177156.10000000012</v>
      </c>
      <c r="J80" s="37">
        <f t="shared" si="12"/>
        <v>60000</v>
      </c>
      <c r="K80" s="37">
        <f>IF(G80="Winter",Parameters!$E$18,Parameters!$D$18)</f>
        <v>20000</v>
      </c>
      <c r="L80" s="37">
        <f>D80*IF(G80="Winter",Parameters!$E$11,Parameters!$D$11)+E80*Parameters!$D$12+F80*Parameters!$D$13</f>
        <v>4263300</v>
      </c>
      <c r="M80" s="37">
        <f t="shared" si="9"/>
        <v>2625656.1</v>
      </c>
      <c r="N80" s="37">
        <f>Parameters!$D$22*(L80-M80)</f>
        <v>327528.78000000003</v>
      </c>
      <c r="O80" s="38">
        <f t="shared" si="10"/>
        <v>1310115.1199999999</v>
      </c>
    </row>
    <row r="81" spans="1:15" x14ac:dyDescent="0.3">
      <c r="A81" s="41">
        <v>42917</v>
      </c>
      <c r="B81" s="36">
        <f t="shared" si="11"/>
        <v>7</v>
      </c>
      <c r="C81" s="36">
        <v>79</v>
      </c>
      <c r="D81" s="36">
        <f>Data!B81</f>
        <v>15880</v>
      </c>
      <c r="E81" s="36">
        <f>Parameters!$D$8*'Increased Rent'!D81</f>
        <v>15880</v>
      </c>
      <c r="F81" s="36">
        <f>D81*Parameters!$D$9</f>
        <v>15880</v>
      </c>
      <c r="G81" s="36" t="str">
        <f t="shared" si="8"/>
        <v>Summer</v>
      </c>
      <c r="H81" s="37" cm="1">
        <f t="array" ref="H81">SUMPRODUCT(D81:F81,TRANSPOSE(Parameters!$D$4:$D$6))</f>
        <v>2382000</v>
      </c>
      <c r="I81" s="37">
        <f>IF(B81&gt;B80,I80*(1+Parameters!$D$16),I80)</f>
        <v>177156.10000000012</v>
      </c>
      <c r="J81" s="37">
        <f t="shared" si="12"/>
        <v>60000</v>
      </c>
      <c r="K81" s="37">
        <f>IF(G81="Winter",Parameters!$E$18,Parameters!$D$18)</f>
        <v>20000</v>
      </c>
      <c r="L81" s="37">
        <f>D81*IF(G81="Winter",Parameters!$E$11,Parameters!$D$11)+E81*Parameters!$D$12+F81*Parameters!$D$13</f>
        <v>4287600</v>
      </c>
      <c r="M81" s="37">
        <f t="shared" si="9"/>
        <v>2639156.1</v>
      </c>
      <c r="N81" s="37">
        <f>Parameters!$D$22*(L81-M81)</f>
        <v>329688.78000000003</v>
      </c>
      <c r="O81" s="38">
        <f t="shared" si="10"/>
        <v>1318755.1199999999</v>
      </c>
    </row>
    <row r="82" spans="1:15" x14ac:dyDescent="0.3">
      <c r="A82" s="41">
        <v>42948</v>
      </c>
      <c r="B82" s="36">
        <f t="shared" si="11"/>
        <v>7</v>
      </c>
      <c r="C82" s="36">
        <v>80</v>
      </c>
      <c r="D82" s="36">
        <f>Data!B82</f>
        <v>15970</v>
      </c>
      <c r="E82" s="36">
        <f>Parameters!$D$8*'Increased Rent'!D82</f>
        <v>15970</v>
      </c>
      <c r="F82" s="36">
        <f>D82*Parameters!$D$9</f>
        <v>15970</v>
      </c>
      <c r="G82" s="36" t="str">
        <f t="shared" si="8"/>
        <v>Summer</v>
      </c>
      <c r="H82" s="37" cm="1">
        <f t="array" ref="H82">SUMPRODUCT(D82:F82,TRANSPOSE(Parameters!$D$4:$D$6))</f>
        <v>2395500</v>
      </c>
      <c r="I82" s="37">
        <f>IF(B82&gt;B81,I81*(1+Parameters!$D$16),I81)</f>
        <v>177156.10000000012</v>
      </c>
      <c r="J82" s="37">
        <f t="shared" si="12"/>
        <v>60000</v>
      </c>
      <c r="K82" s="37">
        <f>IF(G82="Winter",Parameters!$E$18,Parameters!$D$18)</f>
        <v>20000</v>
      </c>
      <c r="L82" s="37">
        <f>D82*IF(G82="Winter",Parameters!$E$11,Parameters!$D$11)+E82*Parameters!$D$12+F82*Parameters!$D$13</f>
        <v>4311900</v>
      </c>
      <c r="M82" s="37">
        <f t="shared" si="9"/>
        <v>2652656.1</v>
      </c>
      <c r="N82" s="37">
        <f>Parameters!$D$22*(L82-M82)</f>
        <v>331848.78000000003</v>
      </c>
      <c r="O82" s="38">
        <f t="shared" si="10"/>
        <v>1327395.1199999999</v>
      </c>
    </row>
    <row r="83" spans="1:15" x14ac:dyDescent="0.3">
      <c r="A83" s="41">
        <v>42979</v>
      </c>
      <c r="B83" s="36">
        <f t="shared" si="11"/>
        <v>7</v>
      </c>
      <c r="C83" s="36">
        <v>81</v>
      </c>
      <c r="D83" s="36">
        <f>Data!B83</f>
        <v>16060</v>
      </c>
      <c r="E83" s="36">
        <f>Parameters!$D$8*'Increased Rent'!D83</f>
        <v>16060</v>
      </c>
      <c r="F83" s="36">
        <f>D83*Parameters!$D$9</f>
        <v>16060</v>
      </c>
      <c r="G83" s="36" t="str">
        <f t="shared" si="8"/>
        <v>Summer</v>
      </c>
      <c r="H83" s="37" cm="1">
        <f t="array" ref="H83">SUMPRODUCT(D83:F83,TRANSPOSE(Parameters!$D$4:$D$6))</f>
        <v>2409000</v>
      </c>
      <c r="I83" s="37">
        <f>IF(B83&gt;B82,I82*(1+Parameters!$D$16),I82)</f>
        <v>177156.10000000012</v>
      </c>
      <c r="J83" s="37">
        <f t="shared" si="12"/>
        <v>60000</v>
      </c>
      <c r="K83" s="37">
        <f>IF(G83="Winter",Parameters!$E$18,Parameters!$D$18)</f>
        <v>20000</v>
      </c>
      <c r="L83" s="37">
        <f>D83*IF(G83="Winter",Parameters!$E$11,Parameters!$D$11)+E83*Parameters!$D$12+F83*Parameters!$D$13</f>
        <v>4336200</v>
      </c>
      <c r="M83" s="37">
        <f t="shared" si="9"/>
        <v>2666156.1</v>
      </c>
      <c r="N83" s="37">
        <f>Parameters!$D$22*(L83-M83)</f>
        <v>334008.78000000003</v>
      </c>
      <c r="O83" s="38">
        <f t="shared" si="10"/>
        <v>1336035.1199999999</v>
      </c>
    </row>
    <row r="84" spans="1:15" x14ac:dyDescent="0.3">
      <c r="A84" s="41">
        <v>43009</v>
      </c>
      <c r="B84" s="36">
        <f t="shared" si="11"/>
        <v>7</v>
      </c>
      <c r="C84" s="36">
        <v>82</v>
      </c>
      <c r="D84" s="36">
        <f>Data!B84</f>
        <v>16150</v>
      </c>
      <c r="E84" s="36">
        <f>Parameters!$D$8*'Increased Rent'!D84</f>
        <v>16150</v>
      </c>
      <c r="F84" s="36">
        <f>D84*Parameters!$D$9</f>
        <v>16150</v>
      </c>
      <c r="G84" s="36" t="str">
        <f t="shared" si="8"/>
        <v>Summer</v>
      </c>
      <c r="H84" s="37" cm="1">
        <f t="array" ref="H84">SUMPRODUCT(D84:F84,TRANSPOSE(Parameters!$D$4:$D$6))</f>
        <v>2422500</v>
      </c>
      <c r="I84" s="37">
        <f>IF(B84&gt;B83,I83*(1+Parameters!$D$16),I83)</f>
        <v>177156.10000000012</v>
      </c>
      <c r="J84" s="37">
        <f t="shared" ref="I84:J99" si="13">J83</f>
        <v>60000</v>
      </c>
      <c r="K84" s="37">
        <f>IF(G84="Winter",Parameters!$E$18,Parameters!$D$18)</f>
        <v>20000</v>
      </c>
      <c r="L84" s="37">
        <f>D84*IF(G84="Winter",Parameters!$E$11,Parameters!$D$11)+E84*Parameters!$D$12+F84*Parameters!$D$13</f>
        <v>4360500</v>
      </c>
      <c r="M84" s="37">
        <f t="shared" si="9"/>
        <v>2679656.1</v>
      </c>
      <c r="N84" s="37">
        <f>Parameters!$D$22*(L84-M84)</f>
        <v>336168.78</v>
      </c>
      <c r="O84" s="38">
        <f t="shared" si="10"/>
        <v>1344675.1199999999</v>
      </c>
    </row>
    <row r="85" spans="1:15" x14ac:dyDescent="0.3">
      <c r="A85" s="41">
        <v>43040</v>
      </c>
      <c r="B85" s="36">
        <f t="shared" si="11"/>
        <v>7</v>
      </c>
      <c r="C85" s="36">
        <v>83</v>
      </c>
      <c r="D85" s="36">
        <f>Data!B85</f>
        <v>16240</v>
      </c>
      <c r="E85" s="36">
        <f>Parameters!$D$8*'Increased Rent'!D85</f>
        <v>16240</v>
      </c>
      <c r="F85" s="36">
        <f>D85*Parameters!$D$9</f>
        <v>16240</v>
      </c>
      <c r="G85" s="36" t="str">
        <f t="shared" si="8"/>
        <v>Winter</v>
      </c>
      <c r="H85" s="37" cm="1">
        <f t="array" ref="H85">SUMPRODUCT(D85:F85,TRANSPOSE(Parameters!$D$4:$D$6))</f>
        <v>2436000</v>
      </c>
      <c r="I85" s="37">
        <f>IF(B85&gt;B84,I84*(1+Parameters!$D$16),I84)</f>
        <v>177156.10000000012</v>
      </c>
      <c r="J85" s="37">
        <f t="shared" si="13"/>
        <v>60000</v>
      </c>
      <c r="K85" s="37">
        <f>IF(G85="Winter",Parameters!$E$18,Parameters!$D$18)</f>
        <v>12000</v>
      </c>
      <c r="L85" s="37">
        <f>D85*IF(G85="Winter",Parameters!$E$11,Parameters!$D$11)+E85*Parameters!$D$12+F85*Parameters!$D$13</f>
        <v>3978800</v>
      </c>
      <c r="M85" s="37">
        <f t="shared" si="9"/>
        <v>2685156.1</v>
      </c>
      <c r="N85" s="37">
        <f>Parameters!$D$22*(L85-M85)</f>
        <v>258728.78</v>
      </c>
      <c r="O85" s="38">
        <f t="shared" si="10"/>
        <v>1034915.1199999999</v>
      </c>
    </row>
    <row r="86" spans="1:15" x14ac:dyDescent="0.3">
      <c r="A86" s="41">
        <v>43070</v>
      </c>
      <c r="B86" s="36">
        <f t="shared" si="11"/>
        <v>7</v>
      </c>
      <c r="C86" s="36">
        <v>84</v>
      </c>
      <c r="D86" s="36">
        <f>Data!B86</f>
        <v>16330</v>
      </c>
      <c r="E86" s="36">
        <f>Parameters!$D$8*'Increased Rent'!D86</f>
        <v>16330</v>
      </c>
      <c r="F86" s="36">
        <f>D86*Parameters!$D$9</f>
        <v>16330</v>
      </c>
      <c r="G86" s="36" t="str">
        <f t="shared" si="8"/>
        <v>Winter</v>
      </c>
      <c r="H86" s="37" cm="1">
        <f t="array" ref="H86">SUMPRODUCT(D86:F86,TRANSPOSE(Parameters!$D$4:$D$6))</f>
        <v>2449500</v>
      </c>
      <c r="I86" s="37">
        <f>IF(B86&gt;B85,I85*(1+Parameters!$D$16),I85)</f>
        <v>177156.10000000012</v>
      </c>
      <c r="J86" s="37">
        <f t="shared" si="13"/>
        <v>60000</v>
      </c>
      <c r="K86" s="37">
        <f>IF(G86="Winter",Parameters!$E$18,Parameters!$D$18)</f>
        <v>12000</v>
      </c>
      <c r="L86" s="37">
        <f>D86*IF(G86="Winter",Parameters!$E$11,Parameters!$D$11)+E86*Parameters!$D$12+F86*Parameters!$D$13</f>
        <v>4000850</v>
      </c>
      <c r="M86" s="37">
        <f t="shared" si="9"/>
        <v>2698656.1</v>
      </c>
      <c r="N86" s="37">
        <f>Parameters!$D$22*(L86-M86)</f>
        <v>260438.78</v>
      </c>
      <c r="O86" s="38">
        <f t="shared" si="10"/>
        <v>1041755.1199999999</v>
      </c>
    </row>
    <row r="87" spans="1:15" x14ac:dyDescent="0.3">
      <c r="A87" s="41">
        <v>43101</v>
      </c>
      <c r="B87" s="36">
        <f t="shared" si="11"/>
        <v>8</v>
      </c>
      <c r="C87" s="36">
        <v>85</v>
      </c>
      <c r="D87" s="36">
        <f>Data!B87</f>
        <v>13320</v>
      </c>
      <c r="E87" s="36">
        <f>Parameters!$D$8*'Increased Rent'!D87</f>
        <v>13320</v>
      </c>
      <c r="F87" s="36">
        <f>D87*Parameters!$D$9</f>
        <v>13320</v>
      </c>
      <c r="G87" s="36" t="str">
        <f t="shared" si="8"/>
        <v>Winter</v>
      </c>
      <c r="H87" s="37" cm="1">
        <f t="array" ref="H87">SUMPRODUCT(D87:F87,TRANSPOSE(Parameters!$D$4:$D$6))</f>
        <v>1998000</v>
      </c>
      <c r="I87" s="37">
        <f>IF(B87&gt;B86,I86*(1+Parameters!$D$16),I86)</f>
        <v>194871.71000000014</v>
      </c>
      <c r="J87" s="37">
        <f t="shared" si="13"/>
        <v>60000</v>
      </c>
      <c r="K87" s="37">
        <f>IF(G87="Winter",Parameters!$E$18,Parameters!$D$18)</f>
        <v>12000</v>
      </c>
      <c r="L87" s="37">
        <f>D87*IF(G87="Winter",Parameters!$E$11,Parameters!$D$11)+E87*Parameters!$D$12+F87*Parameters!$D$13</f>
        <v>3263400</v>
      </c>
      <c r="M87" s="37">
        <f t="shared" si="9"/>
        <v>2264871.71</v>
      </c>
      <c r="N87" s="37">
        <f>Parameters!$D$22*(L87-M87)</f>
        <v>199705.65800000002</v>
      </c>
      <c r="O87" s="38">
        <f t="shared" si="10"/>
        <v>798822.63199999998</v>
      </c>
    </row>
    <row r="88" spans="1:15" x14ac:dyDescent="0.3">
      <c r="A88" s="41">
        <v>43132</v>
      </c>
      <c r="B88" s="36">
        <f t="shared" si="11"/>
        <v>8</v>
      </c>
      <c r="C88" s="36">
        <v>86</v>
      </c>
      <c r="D88" s="36">
        <f>Data!B88</f>
        <v>13400</v>
      </c>
      <c r="E88" s="36">
        <f>Parameters!$D$8*'Increased Rent'!D88</f>
        <v>13400</v>
      </c>
      <c r="F88" s="36">
        <f>D88*Parameters!$D$9</f>
        <v>13400</v>
      </c>
      <c r="G88" s="36" t="str">
        <f t="shared" si="8"/>
        <v>Winter</v>
      </c>
      <c r="H88" s="37" cm="1">
        <f t="array" ref="H88">SUMPRODUCT(D88:F88,TRANSPOSE(Parameters!$D$4:$D$6))</f>
        <v>2010000</v>
      </c>
      <c r="I88" s="37">
        <f>IF(B88&gt;B87,I87*(1+Parameters!$D$16),I87)</f>
        <v>194871.71000000014</v>
      </c>
      <c r="J88" s="37">
        <f t="shared" si="13"/>
        <v>60000</v>
      </c>
      <c r="K88" s="37">
        <f>IF(G88="Winter",Parameters!$E$18,Parameters!$D$18)</f>
        <v>12000</v>
      </c>
      <c r="L88" s="37">
        <f>D88*IF(G88="Winter",Parameters!$E$11,Parameters!$D$11)+E88*Parameters!$D$12+F88*Parameters!$D$13</f>
        <v>3283000</v>
      </c>
      <c r="M88" s="37">
        <f t="shared" si="9"/>
        <v>2276871.71</v>
      </c>
      <c r="N88" s="37">
        <f>Parameters!$D$22*(L88-M88)</f>
        <v>201225.65800000002</v>
      </c>
      <c r="O88" s="38">
        <f t="shared" si="10"/>
        <v>804902.63199999998</v>
      </c>
    </row>
    <row r="89" spans="1:15" x14ac:dyDescent="0.3">
      <c r="A89" s="41">
        <v>43160</v>
      </c>
      <c r="B89" s="36">
        <f t="shared" si="11"/>
        <v>8</v>
      </c>
      <c r="C89" s="36">
        <v>87</v>
      </c>
      <c r="D89" s="36">
        <f>Data!B89</f>
        <v>13480</v>
      </c>
      <c r="E89" s="36">
        <f>Parameters!$D$8*'Increased Rent'!D89</f>
        <v>13480</v>
      </c>
      <c r="F89" s="36">
        <f>D89*Parameters!$D$9</f>
        <v>13480</v>
      </c>
      <c r="G89" s="36" t="str">
        <f t="shared" si="8"/>
        <v>Summer</v>
      </c>
      <c r="H89" s="37" cm="1">
        <f t="array" ref="H89">SUMPRODUCT(D89:F89,TRANSPOSE(Parameters!$D$4:$D$6))</f>
        <v>2022000</v>
      </c>
      <c r="I89" s="37">
        <f>IF(B89&gt;B88,I88*(1+Parameters!$D$16),I88)</f>
        <v>194871.71000000014</v>
      </c>
      <c r="J89" s="37">
        <f t="shared" si="13"/>
        <v>60000</v>
      </c>
      <c r="K89" s="37">
        <f>IF(G89="Winter",Parameters!$E$18,Parameters!$D$18)</f>
        <v>20000</v>
      </c>
      <c r="L89" s="37">
        <f>D89*IF(G89="Winter",Parameters!$E$11,Parameters!$D$11)+E89*Parameters!$D$12+F89*Parameters!$D$13</f>
        <v>3639600</v>
      </c>
      <c r="M89" s="37">
        <f t="shared" si="9"/>
        <v>2296871.71</v>
      </c>
      <c r="N89" s="37">
        <f>Parameters!$D$22*(L89-M89)</f>
        <v>268545.658</v>
      </c>
      <c r="O89" s="38">
        <f t="shared" si="10"/>
        <v>1074182.632</v>
      </c>
    </row>
    <row r="90" spans="1:15" x14ac:dyDescent="0.3">
      <c r="A90" s="41">
        <v>43191</v>
      </c>
      <c r="B90" s="36">
        <f t="shared" si="11"/>
        <v>8</v>
      </c>
      <c r="C90" s="36">
        <v>88</v>
      </c>
      <c r="D90" s="36">
        <f>Data!B90</f>
        <v>16650</v>
      </c>
      <c r="E90" s="36">
        <f>Parameters!$D$8*'Increased Rent'!D90</f>
        <v>16650</v>
      </c>
      <c r="F90" s="36">
        <f>D90*Parameters!$D$9</f>
        <v>16650</v>
      </c>
      <c r="G90" s="36" t="str">
        <f t="shared" si="8"/>
        <v>Summer</v>
      </c>
      <c r="H90" s="37" cm="1">
        <f t="array" ref="H90">SUMPRODUCT(D90:F90,TRANSPOSE(Parameters!$D$4:$D$6))</f>
        <v>2497500</v>
      </c>
      <c r="I90" s="37">
        <f>IF(B90&gt;B89,I89*(1+Parameters!$D$16),I89)</f>
        <v>194871.71000000014</v>
      </c>
      <c r="J90" s="37">
        <f t="shared" si="13"/>
        <v>60000</v>
      </c>
      <c r="K90" s="37">
        <f>IF(G90="Winter",Parameters!$E$18,Parameters!$D$18)</f>
        <v>20000</v>
      </c>
      <c r="L90" s="37">
        <f>D90*IF(G90="Winter",Parameters!$E$11,Parameters!$D$11)+E90*Parameters!$D$12+F90*Parameters!$D$13</f>
        <v>4495500</v>
      </c>
      <c r="M90" s="37">
        <f t="shared" si="9"/>
        <v>2772371.71</v>
      </c>
      <c r="N90" s="37">
        <f>Parameters!$D$22*(L90-M90)</f>
        <v>344625.65800000005</v>
      </c>
      <c r="O90" s="38">
        <f t="shared" si="10"/>
        <v>1378502.632</v>
      </c>
    </row>
    <row r="91" spans="1:15" x14ac:dyDescent="0.3">
      <c r="A91" s="41">
        <v>43221</v>
      </c>
      <c r="B91" s="36">
        <f t="shared" si="11"/>
        <v>8</v>
      </c>
      <c r="C91" s="36">
        <v>89</v>
      </c>
      <c r="D91" s="36">
        <f>Data!B91</f>
        <v>16750</v>
      </c>
      <c r="E91" s="36">
        <f>Parameters!$D$8*'Increased Rent'!D91</f>
        <v>16750</v>
      </c>
      <c r="F91" s="36">
        <f>D91*Parameters!$D$9</f>
        <v>16750</v>
      </c>
      <c r="G91" s="36" t="str">
        <f t="shared" si="8"/>
        <v>Summer</v>
      </c>
      <c r="H91" s="37" cm="1">
        <f t="array" ref="H91">SUMPRODUCT(D91:F91,TRANSPOSE(Parameters!$D$4:$D$6))</f>
        <v>2512500</v>
      </c>
      <c r="I91" s="37">
        <f>IF(B91&gt;B90,I90*(1+Parameters!$D$16),I90)</f>
        <v>194871.71000000014</v>
      </c>
      <c r="J91" s="37">
        <f t="shared" si="13"/>
        <v>60000</v>
      </c>
      <c r="K91" s="37">
        <f>IF(G91="Winter",Parameters!$E$18,Parameters!$D$18)</f>
        <v>20000</v>
      </c>
      <c r="L91" s="37">
        <f>D91*IF(G91="Winter",Parameters!$E$11,Parameters!$D$11)+E91*Parameters!$D$12+F91*Parameters!$D$13</f>
        <v>4522500</v>
      </c>
      <c r="M91" s="37">
        <f t="shared" si="9"/>
        <v>2787371.71</v>
      </c>
      <c r="N91" s="37">
        <f>Parameters!$D$22*(L91-M91)</f>
        <v>347025.65800000005</v>
      </c>
      <c r="O91" s="38">
        <f t="shared" si="10"/>
        <v>1388102.632</v>
      </c>
    </row>
    <row r="92" spans="1:15" x14ac:dyDescent="0.3">
      <c r="A92" s="41">
        <v>43252</v>
      </c>
      <c r="B92" s="36">
        <f t="shared" si="11"/>
        <v>8</v>
      </c>
      <c r="C92" s="36">
        <v>90</v>
      </c>
      <c r="D92" s="36">
        <f>Data!B92</f>
        <v>16850</v>
      </c>
      <c r="E92" s="36">
        <f>Parameters!$D$8*'Increased Rent'!D92</f>
        <v>16850</v>
      </c>
      <c r="F92" s="36">
        <f>D92*Parameters!$D$9</f>
        <v>16850</v>
      </c>
      <c r="G92" s="36" t="str">
        <f t="shared" si="8"/>
        <v>Summer</v>
      </c>
      <c r="H92" s="37" cm="1">
        <f t="array" ref="H92">SUMPRODUCT(D92:F92,TRANSPOSE(Parameters!$D$4:$D$6))</f>
        <v>2527500</v>
      </c>
      <c r="I92" s="37">
        <f>IF(B92&gt;B91,I91*(1+Parameters!$D$16),I91)</f>
        <v>194871.71000000014</v>
      </c>
      <c r="J92" s="37">
        <f t="shared" si="13"/>
        <v>60000</v>
      </c>
      <c r="K92" s="37">
        <f>IF(G92="Winter",Parameters!$E$18,Parameters!$D$18)</f>
        <v>20000</v>
      </c>
      <c r="L92" s="37">
        <f>D92*IF(G92="Winter",Parameters!$E$11,Parameters!$D$11)+E92*Parameters!$D$12+F92*Parameters!$D$13</f>
        <v>4549500</v>
      </c>
      <c r="M92" s="37">
        <f t="shared" si="9"/>
        <v>2802371.71</v>
      </c>
      <c r="N92" s="37">
        <f>Parameters!$D$22*(L92-M92)</f>
        <v>349425.65800000005</v>
      </c>
      <c r="O92" s="38">
        <f t="shared" si="10"/>
        <v>1397702.632</v>
      </c>
    </row>
    <row r="93" spans="1:15" x14ac:dyDescent="0.3">
      <c r="A93" s="41">
        <v>43282</v>
      </c>
      <c r="B93" s="36">
        <f t="shared" si="11"/>
        <v>8</v>
      </c>
      <c r="C93" s="36">
        <v>91</v>
      </c>
      <c r="D93" s="36">
        <f>Data!B93</f>
        <v>16950</v>
      </c>
      <c r="E93" s="36">
        <f>Parameters!$D$8*'Increased Rent'!D93</f>
        <v>16950</v>
      </c>
      <c r="F93" s="36">
        <f>D93*Parameters!$D$9</f>
        <v>16950</v>
      </c>
      <c r="G93" s="36" t="str">
        <f t="shared" si="8"/>
        <v>Summer</v>
      </c>
      <c r="H93" s="37" cm="1">
        <f t="array" ref="H93">SUMPRODUCT(D93:F93,TRANSPOSE(Parameters!$D$4:$D$6))</f>
        <v>2542500</v>
      </c>
      <c r="I93" s="37">
        <f>IF(B93&gt;B92,I92*(1+Parameters!$D$16),I92)</f>
        <v>194871.71000000014</v>
      </c>
      <c r="J93" s="37">
        <f t="shared" si="13"/>
        <v>60000</v>
      </c>
      <c r="K93" s="37">
        <f>IF(G93="Winter",Parameters!$E$18,Parameters!$D$18)</f>
        <v>20000</v>
      </c>
      <c r="L93" s="37">
        <f>D93*IF(G93="Winter",Parameters!$E$11,Parameters!$D$11)+E93*Parameters!$D$12+F93*Parameters!$D$13</f>
        <v>4576500</v>
      </c>
      <c r="M93" s="37">
        <f t="shared" si="9"/>
        <v>2817371.71</v>
      </c>
      <c r="N93" s="37">
        <f>Parameters!$D$22*(L93-M93)</f>
        <v>351825.65800000005</v>
      </c>
      <c r="O93" s="38">
        <f t="shared" si="10"/>
        <v>1407302.632</v>
      </c>
    </row>
    <row r="94" spans="1:15" x14ac:dyDescent="0.3">
      <c r="A94" s="41">
        <v>43313</v>
      </c>
      <c r="B94" s="36">
        <f t="shared" si="11"/>
        <v>8</v>
      </c>
      <c r="C94" s="36">
        <v>92</v>
      </c>
      <c r="D94" s="36">
        <f>Data!B94</f>
        <v>17050</v>
      </c>
      <c r="E94" s="36">
        <f>Parameters!$D$8*'Increased Rent'!D94</f>
        <v>17050</v>
      </c>
      <c r="F94" s="36">
        <f>D94*Parameters!$D$9</f>
        <v>17050</v>
      </c>
      <c r="G94" s="36" t="str">
        <f t="shared" si="8"/>
        <v>Summer</v>
      </c>
      <c r="H94" s="37" cm="1">
        <f t="array" ref="H94">SUMPRODUCT(D94:F94,TRANSPOSE(Parameters!$D$4:$D$6))</f>
        <v>2557500</v>
      </c>
      <c r="I94" s="37">
        <f>IF(B94&gt;B93,I93*(1+Parameters!$D$16),I93)</f>
        <v>194871.71000000014</v>
      </c>
      <c r="J94" s="37">
        <f t="shared" si="13"/>
        <v>60000</v>
      </c>
      <c r="K94" s="37">
        <f>IF(G94="Winter",Parameters!$E$18,Parameters!$D$18)</f>
        <v>20000</v>
      </c>
      <c r="L94" s="37">
        <f>D94*IF(G94="Winter",Parameters!$E$11,Parameters!$D$11)+E94*Parameters!$D$12+F94*Parameters!$D$13</f>
        <v>4603500</v>
      </c>
      <c r="M94" s="37">
        <f t="shared" si="9"/>
        <v>2832371.71</v>
      </c>
      <c r="N94" s="37">
        <f>Parameters!$D$22*(L94-M94)</f>
        <v>354225.65800000005</v>
      </c>
      <c r="O94" s="38">
        <f t="shared" si="10"/>
        <v>1416902.632</v>
      </c>
    </row>
    <row r="95" spans="1:15" x14ac:dyDescent="0.3">
      <c r="A95" s="41">
        <v>43344</v>
      </c>
      <c r="B95" s="36">
        <f t="shared" si="11"/>
        <v>8</v>
      </c>
      <c r="C95" s="36">
        <v>93</v>
      </c>
      <c r="D95" s="36">
        <f>Data!B95</f>
        <v>17150</v>
      </c>
      <c r="E95" s="36">
        <f>Parameters!$D$8*'Increased Rent'!D95</f>
        <v>17150</v>
      </c>
      <c r="F95" s="36">
        <f>D95*Parameters!$D$9</f>
        <v>17150</v>
      </c>
      <c r="G95" s="36" t="str">
        <f t="shared" si="8"/>
        <v>Summer</v>
      </c>
      <c r="H95" s="37" cm="1">
        <f t="array" ref="H95">SUMPRODUCT(D95:F95,TRANSPOSE(Parameters!$D$4:$D$6))</f>
        <v>2572500</v>
      </c>
      <c r="I95" s="37">
        <f>IF(B95&gt;B94,I94*(1+Parameters!$D$16),I94)</f>
        <v>194871.71000000014</v>
      </c>
      <c r="J95" s="37">
        <f t="shared" si="13"/>
        <v>60000</v>
      </c>
      <c r="K95" s="37">
        <f>IF(G95="Winter",Parameters!$E$18,Parameters!$D$18)</f>
        <v>20000</v>
      </c>
      <c r="L95" s="37">
        <f>D95*IF(G95="Winter",Parameters!$E$11,Parameters!$D$11)+E95*Parameters!$D$12+F95*Parameters!$D$13</f>
        <v>4630500</v>
      </c>
      <c r="M95" s="37">
        <f t="shared" si="9"/>
        <v>2847371.71</v>
      </c>
      <c r="N95" s="37">
        <f>Parameters!$D$22*(L95-M95)</f>
        <v>356625.65800000005</v>
      </c>
      <c r="O95" s="38">
        <f t="shared" si="10"/>
        <v>1426502.632</v>
      </c>
    </row>
    <row r="96" spans="1:15" x14ac:dyDescent="0.3">
      <c r="A96" s="41">
        <v>43374</v>
      </c>
      <c r="B96" s="36">
        <f t="shared" si="11"/>
        <v>8</v>
      </c>
      <c r="C96" s="36">
        <v>94</v>
      </c>
      <c r="D96" s="36">
        <f>Data!B96</f>
        <v>17250</v>
      </c>
      <c r="E96" s="36">
        <f>Parameters!$D$8*'Increased Rent'!D96</f>
        <v>17250</v>
      </c>
      <c r="F96" s="36">
        <f>D96*Parameters!$D$9</f>
        <v>17250</v>
      </c>
      <c r="G96" s="36" t="str">
        <f t="shared" si="8"/>
        <v>Summer</v>
      </c>
      <c r="H96" s="37" cm="1">
        <f t="array" ref="H96">SUMPRODUCT(D96:F96,TRANSPOSE(Parameters!$D$4:$D$6))</f>
        <v>2587500</v>
      </c>
      <c r="I96" s="37">
        <f>IF(B96&gt;B95,I95*(1+Parameters!$D$16),I95)</f>
        <v>194871.71000000014</v>
      </c>
      <c r="J96" s="37">
        <f t="shared" si="13"/>
        <v>60000</v>
      </c>
      <c r="K96" s="37">
        <f>IF(G96="Winter",Parameters!$E$18,Parameters!$D$18)</f>
        <v>20000</v>
      </c>
      <c r="L96" s="37">
        <f>D96*IF(G96="Winter",Parameters!$E$11,Parameters!$D$11)+E96*Parameters!$D$12+F96*Parameters!$D$13</f>
        <v>4657500</v>
      </c>
      <c r="M96" s="37">
        <f t="shared" si="9"/>
        <v>2862371.71</v>
      </c>
      <c r="N96" s="37">
        <f>Parameters!$D$22*(L96-M96)</f>
        <v>359025.65800000005</v>
      </c>
      <c r="O96" s="38">
        <f t="shared" si="10"/>
        <v>1436102.632</v>
      </c>
    </row>
    <row r="97" spans="1:15" x14ac:dyDescent="0.3">
      <c r="A97" s="41">
        <v>43405</v>
      </c>
      <c r="B97" s="36">
        <f t="shared" si="11"/>
        <v>8</v>
      </c>
      <c r="C97" s="36">
        <v>95</v>
      </c>
      <c r="D97" s="36">
        <f>Data!B97</f>
        <v>17350</v>
      </c>
      <c r="E97" s="36">
        <f>Parameters!$D$8*'Increased Rent'!D97</f>
        <v>17350</v>
      </c>
      <c r="F97" s="36">
        <f>D97*Parameters!$D$9</f>
        <v>17350</v>
      </c>
      <c r="G97" s="36" t="str">
        <f t="shared" si="8"/>
        <v>Winter</v>
      </c>
      <c r="H97" s="37" cm="1">
        <f t="array" ref="H97">SUMPRODUCT(D97:F97,TRANSPOSE(Parameters!$D$4:$D$6))</f>
        <v>2602500</v>
      </c>
      <c r="I97" s="37">
        <f>IF(B97&gt;B96,I96*(1+Parameters!$D$16),I96)</f>
        <v>194871.71000000014</v>
      </c>
      <c r="J97" s="37">
        <f t="shared" si="13"/>
        <v>60000</v>
      </c>
      <c r="K97" s="37">
        <f>IF(G97="Winter",Parameters!$E$18,Parameters!$D$18)</f>
        <v>12000</v>
      </c>
      <c r="L97" s="37">
        <f>D97*IF(G97="Winter",Parameters!$E$11,Parameters!$D$11)+E97*Parameters!$D$12+F97*Parameters!$D$13</f>
        <v>4250750</v>
      </c>
      <c r="M97" s="37">
        <f t="shared" si="9"/>
        <v>2869371.71</v>
      </c>
      <c r="N97" s="37">
        <f>Parameters!$D$22*(L97-M97)</f>
        <v>276275.658</v>
      </c>
      <c r="O97" s="38">
        <f t="shared" si="10"/>
        <v>1105102.632</v>
      </c>
    </row>
    <row r="98" spans="1:15" x14ac:dyDescent="0.3">
      <c r="A98" s="41">
        <v>43435</v>
      </c>
      <c r="B98" s="36">
        <f t="shared" si="11"/>
        <v>8</v>
      </c>
      <c r="C98" s="36">
        <v>96</v>
      </c>
      <c r="D98" s="36">
        <f>Data!B98</f>
        <v>17450</v>
      </c>
      <c r="E98" s="36">
        <f>Parameters!$D$8*'Increased Rent'!D98</f>
        <v>17450</v>
      </c>
      <c r="F98" s="36">
        <f>D98*Parameters!$D$9</f>
        <v>17450</v>
      </c>
      <c r="G98" s="36" t="str">
        <f t="shared" si="8"/>
        <v>Winter</v>
      </c>
      <c r="H98" s="37" cm="1">
        <f t="array" ref="H98">SUMPRODUCT(D98:F98,TRANSPOSE(Parameters!$D$4:$D$6))</f>
        <v>2617500</v>
      </c>
      <c r="I98" s="37">
        <f>IF(B98&gt;B97,I97*(1+Parameters!$D$16),I97)</f>
        <v>194871.71000000014</v>
      </c>
      <c r="J98" s="37">
        <f t="shared" si="13"/>
        <v>60000</v>
      </c>
      <c r="K98" s="37">
        <f>IF(G98="Winter",Parameters!$E$18,Parameters!$D$18)</f>
        <v>12000</v>
      </c>
      <c r="L98" s="37">
        <f>D98*IF(G98="Winter",Parameters!$E$11,Parameters!$D$11)+E98*Parameters!$D$12+F98*Parameters!$D$13</f>
        <v>4275250</v>
      </c>
      <c r="M98" s="37">
        <f t="shared" si="9"/>
        <v>2884371.71</v>
      </c>
      <c r="N98" s="37">
        <f>Parameters!$D$22*(L98-M98)</f>
        <v>278175.658</v>
      </c>
      <c r="O98" s="38">
        <f t="shared" si="10"/>
        <v>1112702.632</v>
      </c>
    </row>
    <row r="99" spans="1:15" x14ac:dyDescent="0.3">
      <c r="A99" s="41">
        <v>43466</v>
      </c>
      <c r="B99" s="36">
        <f t="shared" si="11"/>
        <v>9</v>
      </c>
      <c r="C99" s="36">
        <v>97</v>
      </c>
      <c r="D99" s="36">
        <f>Data!B99</f>
        <v>14280</v>
      </c>
      <c r="E99" s="36">
        <f>Parameters!$D$8*'Increased Rent'!D99</f>
        <v>14280</v>
      </c>
      <c r="F99" s="36">
        <f>D99*Parameters!$D$9</f>
        <v>14280</v>
      </c>
      <c r="G99" s="36" t="str">
        <f t="shared" si="8"/>
        <v>Winter</v>
      </c>
      <c r="H99" s="37" cm="1">
        <f t="array" ref="H99">SUMPRODUCT(D99:F99,TRANSPOSE(Parameters!$D$4:$D$6))</f>
        <v>2142000</v>
      </c>
      <c r="I99" s="37">
        <f>IF(B99&gt;B98,I98*(1+Parameters!$D$16),I98)</f>
        <v>214358.88100000017</v>
      </c>
      <c r="J99" s="37">
        <f t="shared" si="13"/>
        <v>60000</v>
      </c>
      <c r="K99" s="37">
        <f>IF(G99="Winter",Parameters!$E$18,Parameters!$D$18)</f>
        <v>12000</v>
      </c>
      <c r="L99" s="37">
        <f>D99*IF(G99="Winter",Parameters!$E$11,Parameters!$D$11)+E99*Parameters!$D$12+F99*Parameters!$D$13</f>
        <v>3498600</v>
      </c>
      <c r="M99" s="37">
        <f t="shared" si="9"/>
        <v>2428358.8810000001</v>
      </c>
      <c r="N99" s="37">
        <f>Parameters!$D$22*(L99-M99)</f>
        <v>214048.22380000001</v>
      </c>
      <c r="O99" s="38">
        <f t="shared" si="10"/>
        <v>856192.89519999991</v>
      </c>
    </row>
    <row r="100" spans="1:15" x14ac:dyDescent="0.3">
      <c r="A100" s="41">
        <v>43497</v>
      </c>
      <c r="B100" s="36">
        <f t="shared" si="11"/>
        <v>9</v>
      </c>
      <c r="C100" s="36">
        <v>98</v>
      </c>
      <c r="D100" s="36">
        <f>Data!B100</f>
        <v>14370</v>
      </c>
      <c r="E100" s="36">
        <f>Parameters!$D$8*'Increased Rent'!D100</f>
        <v>14370</v>
      </c>
      <c r="F100" s="36">
        <f>D100*Parameters!$D$9</f>
        <v>14370</v>
      </c>
      <c r="G100" s="36" t="str">
        <f t="shared" si="8"/>
        <v>Winter</v>
      </c>
      <c r="H100" s="37" cm="1">
        <f t="array" ref="H100">SUMPRODUCT(D100:F100,TRANSPOSE(Parameters!$D$4:$D$6))</f>
        <v>2155500</v>
      </c>
      <c r="I100" s="37">
        <f>IF(B100&gt;B99,I99*(1+Parameters!$D$16),I99)</f>
        <v>214358.88100000017</v>
      </c>
      <c r="J100" s="37">
        <f t="shared" ref="I100:J115" si="14">J99</f>
        <v>60000</v>
      </c>
      <c r="K100" s="37">
        <f>IF(G100="Winter",Parameters!$E$18,Parameters!$D$18)</f>
        <v>12000</v>
      </c>
      <c r="L100" s="37">
        <f>D100*IF(G100="Winter",Parameters!$E$11,Parameters!$D$11)+E100*Parameters!$D$12+F100*Parameters!$D$13</f>
        <v>3520650</v>
      </c>
      <c r="M100" s="37">
        <f t="shared" si="9"/>
        <v>2441858.8810000001</v>
      </c>
      <c r="N100" s="37">
        <f>Parameters!$D$22*(L100-M100)</f>
        <v>215758.22380000001</v>
      </c>
      <c r="O100" s="38">
        <f t="shared" si="10"/>
        <v>863032.89519999991</v>
      </c>
    </row>
    <row r="101" spans="1:15" x14ac:dyDescent="0.3">
      <c r="A101" s="41">
        <v>43525</v>
      </c>
      <c r="B101" s="36">
        <f t="shared" si="11"/>
        <v>9</v>
      </c>
      <c r="C101" s="36">
        <v>99</v>
      </c>
      <c r="D101" s="36">
        <f>Data!B101</f>
        <v>14460</v>
      </c>
      <c r="E101" s="36">
        <f>Parameters!$D$8*'Increased Rent'!D101</f>
        <v>14460</v>
      </c>
      <c r="F101" s="36">
        <f>D101*Parameters!$D$9</f>
        <v>14460</v>
      </c>
      <c r="G101" s="36" t="str">
        <f t="shared" si="8"/>
        <v>Summer</v>
      </c>
      <c r="H101" s="37" cm="1">
        <f t="array" ref="H101">SUMPRODUCT(D101:F101,TRANSPOSE(Parameters!$D$4:$D$6))</f>
        <v>2169000</v>
      </c>
      <c r="I101" s="37">
        <f>IF(B101&gt;B100,I100*(1+Parameters!$D$16),I100)</f>
        <v>214358.88100000017</v>
      </c>
      <c r="J101" s="37">
        <f t="shared" si="14"/>
        <v>60000</v>
      </c>
      <c r="K101" s="37">
        <f>IF(G101="Winter",Parameters!$E$18,Parameters!$D$18)</f>
        <v>20000</v>
      </c>
      <c r="L101" s="37">
        <f>D101*IF(G101="Winter",Parameters!$E$11,Parameters!$D$11)+E101*Parameters!$D$12+F101*Parameters!$D$13</f>
        <v>3904200</v>
      </c>
      <c r="M101" s="37">
        <f t="shared" si="9"/>
        <v>2463358.8810000001</v>
      </c>
      <c r="N101" s="37">
        <f>Parameters!$D$22*(L101-M101)</f>
        <v>288168.22379999998</v>
      </c>
      <c r="O101" s="38">
        <f t="shared" si="10"/>
        <v>1152672.8951999999</v>
      </c>
    </row>
    <row r="102" spans="1:15" x14ac:dyDescent="0.3">
      <c r="A102" s="41">
        <v>43556</v>
      </c>
      <c r="B102" s="36">
        <f t="shared" si="11"/>
        <v>9</v>
      </c>
      <c r="C102" s="36">
        <v>100</v>
      </c>
      <c r="D102" s="36">
        <f>Data!B102</f>
        <v>17850</v>
      </c>
      <c r="E102" s="36">
        <f>Parameters!$D$8*'Increased Rent'!D102</f>
        <v>17850</v>
      </c>
      <c r="F102" s="36">
        <f>D102*Parameters!$D$9</f>
        <v>17850</v>
      </c>
      <c r="G102" s="36" t="str">
        <f t="shared" si="8"/>
        <v>Summer</v>
      </c>
      <c r="H102" s="37" cm="1">
        <f t="array" ref="H102">SUMPRODUCT(D102:F102,TRANSPOSE(Parameters!$D$4:$D$6))</f>
        <v>2677500</v>
      </c>
      <c r="I102" s="37">
        <f>IF(B102&gt;B101,I101*(1+Parameters!$D$16),I101)</f>
        <v>214358.88100000017</v>
      </c>
      <c r="J102" s="37">
        <f t="shared" si="14"/>
        <v>60000</v>
      </c>
      <c r="K102" s="37">
        <f>IF(G102="Winter",Parameters!$E$18,Parameters!$D$18)</f>
        <v>20000</v>
      </c>
      <c r="L102" s="37">
        <f>D102*IF(G102="Winter",Parameters!$E$11,Parameters!$D$11)+E102*Parameters!$D$12+F102*Parameters!$D$13</f>
        <v>4819500</v>
      </c>
      <c r="M102" s="37">
        <f t="shared" si="9"/>
        <v>2971858.8810000001</v>
      </c>
      <c r="N102" s="37">
        <f>Parameters!$D$22*(L102-M102)</f>
        <v>369528.22380000004</v>
      </c>
      <c r="O102" s="38">
        <f t="shared" si="10"/>
        <v>1478112.8951999999</v>
      </c>
    </row>
    <row r="103" spans="1:15" x14ac:dyDescent="0.3">
      <c r="A103" s="41">
        <v>43586</v>
      </c>
      <c r="B103" s="36">
        <f t="shared" si="11"/>
        <v>9</v>
      </c>
      <c r="C103" s="36">
        <v>101</v>
      </c>
      <c r="D103" s="36">
        <f>Data!B103</f>
        <v>17960</v>
      </c>
      <c r="E103" s="36">
        <f>Parameters!$D$8*'Increased Rent'!D103</f>
        <v>17960</v>
      </c>
      <c r="F103" s="36">
        <f>D103*Parameters!$D$9</f>
        <v>17960</v>
      </c>
      <c r="G103" s="36" t="str">
        <f t="shared" si="8"/>
        <v>Summer</v>
      </c>
      <c r="H103" s="37" cm="1">
        <f t="array" ref="H103">SUMPRODUCT(D103:F103,TRANSPOSE(Parameters!$D$4:$D$6))</f>
        <v>2694000</v>
      </c>
      <c r="I103" s="37">
        <f>IF(B103&gt;B102,I102*(1+Parameters!$D$16),I102)</f>
        <v>214358.88100000017</v>
      </c>
      <c r="J103" s="37">
        <f t="shared" si="14"/>
        <v>60000</v>
      </c>
      <c r="K103" s="37">
        <f>IF(G103="Winter",Parameters!$E$18,Parameters!$D$18)</f>
        <v>20000</v>
      </c>
      <c r="L103" s="37">
        <f>D103*IF(G103="Winter",Parameters!$E$11,Parameters!$D$11)+E103*Parameters!$D$12+F103*Parameters!$D$13</f>
        <v>4849200</v>
      </c>
      <c r="M103" s="37">
        <f t="shared" si="9"/>
        <v>2988358.8810000001</v>
      </c>
      <c r="N103" s="37">
        <f>Parameters!$D$22*(L103-M103)</f>
        <v>372168.22380000004</v>
      </c>
      <c r="O103" s="38">
        <f t="shared" si="10"/>
        <v>1488672.8951999999</v>
      </c>
    </row>
    <row r="104" spans="1:15" x14ac:dyDescent="0.3">
      <c r="A104" s="41">
        <v>43617</v>
      </c>
      <c r="B104" s="36">
        <f t="shared" si="11"/>
        <v>9</v>
      </c>
      <c r="C104" s="36">
        <v>102</v>
      </c>
      <c r="D104" s="36">
        <f>Data!B104</f>
        <v>18080</v>
      </c>
      <c r="E104" s="36">
        <f>Parameters!$D$8*'Increased Rent'!D104</f>
        <v>18080</v>
      </c>
      <c r="F104" s="36">
        <f>D104*Parameters!$D$9</f>
        <v>18080</v>
      </c>
      <c r="G104" s="36" t="str">
        <f t="shared" si="8"/>
        <v>Summer</v>
      </c>
      <c r="H104" s="37" cm="1">
        <f t="array" ref="H104">SUMPRODUCT(D104:F104,TRANSPOSE(Parameters!$D$4:$D$6))</f>
        <v>2712000</v>
      </c>
      <c r="I104" s="37">
        <f>IF(B104&gt;B103,I103*(1+Parameters!$D$16),I103)</f>
        <v>214358.88100000017</v>
      </c>
      <c r="J104" s="37">
        <f t="shared" si="14"/>
        <v>60000</v>
      </c>
      <c r="K104" s="37">
        <f>IF(G104="Winter",Parameters!$E$18,Parameters!$D$18)</f>
        <v>20000</v>
      </c>
      <c r="L104" s="37">
        <f>D104*IF(G104="Winter",Parameters!$E$11,Parameters!$D$11)+E104*Parameters!$D$12+F104*Parameters!$D$13</f>
        <v>4881600</v>
      </c>
      <c r="M104" s="37">
        <f t="shared" si="9"/>
        <v>3006358.8810000001</v>
      </c>
      <c r="N104" s="37">
        <f>Parameters!$D$22*(L104-M104)</f>
        <v>375048.22380000004</v>
      </c>
      <c r="O104" s="38">
        <f t="shared" si="10"/>
        <v>1500192.8951999999</v>
      </c>
    </row>
    <row r="105" spans="1:15" x14ac:dyDescent="0.3">
      <c r="A105" s="41">
        <v>43647</v>
      </c>
      <c r="B105" s="36">
        <f t="shared" si="11"/>
        <v>9</v>
      </c>
      <c r="C105" s="36">
        <v>103</v>
      </c>
      <c r="D105" s="36">
        <f>Data!B105</f>
        <v>18200</v>
      </c>
      <c r="E105" s="36">
        <f>Parameters!$D$8*'Increased Rent'!D105</f>
        <v>18200</v>
      </c>
      <c r="F105" s="36">
        <f>D105*Parameters!$D$9</f>
        <v>18200</v>
      </c>
      <c r="G105" s="36" t="str">
        <f t="shared" si="8"/>
        <v>Summer</v>
      </c>
      <c r="H105" s="37" cm="1">
        <f t="array" ref="H105">SUMPRODUCT(D105:F105,TRANSPOSE(Parameters!$D$4:$D$6))</f>
        <v>2730000</v>
      </c>
      <c r="I105" s="37">
        <f>IF(B105&gt;B104,I104*(1+Parameters!$D$16),I104)</f>
        <v>214358.88100000017</v>
      </c>
      <c r="J105" s="37">
        <f t="shared" si="14"/>
        <v>60000</v>
      </c>
      <c r="K105" s="37">
        <f>IF(G105="Winter",Parameters!$E$18,Parameters!$D$18)</f>
        <v>20000</v>
      </c>
      <c r="L105" s="37">
        <f>D105*IF(G105="Winter",Parameters!$E$11,Parameters!$D$11)+E105*Parameters!$D$12+F105*Parameters!$D$13</f>
        <v>4914000</v>
      </c>
      <c r="M105" s="37">
        <f t="shared" si="9"/>
        <v>3024358.8810000001</v>
      </c>
      <c r="N105" s="37">
        <f>Parameters!$D$22*(L105-M105)</f>
        <v>377928.22380000004</v>
      </c>
      <c r="O105" s="38">
        <f t="shared" si="10"/>
        <v>1511712.8951999999</v>
      </c>
    </row>
    <row r="106" spans="1:15" x14ac:dyDescent="0.3">
      <c r="A106" s="41">
        <v>43678</v>
      </c>
      <c r="B106" s="36">
        <f t="shared" si="11"/>
        <v>9</v>
      </c>
      <c r="C106" s="36">
        <v>104</v>
      </c>
      <c r="D106" s="36">
        <f>Data!B106</f>
        <v>18320</v>
      </c>
      <c r="E106" s="36">
        <f>Parameters!$D$8*'Increased Rent'!D106</f>
        <v>18320</v>
      </c>
      <c r="F106" s="36">
        <f>D106*Parameters!$D$9</f>
        <v>18320</v>
      </c>
      <c r="G106" s="36" t="str">
        <f t="shared" si="8"/>
        <v>Summer</v>
      </c>
      <c r="H106" s="37" cm="1">
        <f t="array" ref="H106">SUMPRODUCT(D106:F106,TRANSPOSE(Parameters!$D$4:$D$6))</f>
        <v>2748000</v>
      </c>
      <c r="I106" s="37">
        <f>IF(B106&gt;B105,I105*(1+Parameters!$D$16),I105)</f>
        <v>214358.88100000017</v>
      </c>
      <c r="J106" s="37">
        <f t="shared" si="14"/>
        <v>60000</v>
      </c>
      <c r="K106" s="37">
        <f>IF(G106="Winter",Parameters!$E$18,Parameters!$D$18)</f>
        <v>20000</v>
      </c>
      <c r="L106" s="37">
        <f>D106*IF(G106="Winter",Parameters!$E$11,Parameters!$D$11)+E106*Parameters!$D$12+F106*Parameters!$D$13</f>
        <v>4946400</v>
      </c>
      <c r="M106" s="37">
        <f t="shared" si="9"/>
        <v>3042358.8810000001</v>
      </c>
      <c r="N106" s="37">
        <f>Parameters!$D$22*(L106-M106)</f>
        <v>380808.22380000004</v>
      </c>
      <c r="O106" s="38">
        <f t="shared" si="10"/>
        <v>1523232.8951999999</v>
      </c>
    </row>
    <row r="107" spans="1:15" x14ac:dyDescent="0.3">
      <c r="A107" s="41">
        <v>43709</v>
      </c>
      <c r="B107" s="36">
        <f t="shared" si="11"/>
        <v>9</v>
      </c>
      <c r="C107" s="36">
        <v>105</v>
      </c>
      <c r="D107" s="36">
        <f>Data!B107</f>
        <v>18440</v>
      </c>
      <c r="E107" s="36">
        <f>Parameters!$D$8*'Increased Rent'!D107</f>
        <v>18440</v>
      </c>
      <c r="F107" s="36">
        <f>D107*Parameters!$D$9</f>
        <v>18440</v>
      </c>
      <c r="G107" s="36" t="str">
        <f t="shared" si="8"/>
        <v>Summer</v>
      </c>
      <c r="H107" s="37" cm="1">
        <f t="array" ref="H107">SUMPRODUCT(D107:F107,TRANSPOSE(Parameters!$D$4:$D$6))</f>
        <v>2766000</v>
      </c>
      <c r="I107" s="37">
        <f>IF(B107&gt;B106,I106*(1+Parameters!$D$16),I106)</f>
        <v>214358.88100000017</v>
      </c>
      <c r="J107" s="37">
        <f t="shared" si="14"/>
        <v>60000</v>
      </c>
      <c r="K107" s="37">
        <f>IF(G107="Winter",Parameters!$E$18,Parameters!$D$18)</f>
        <v>20000</v>
      </c>
      <c r="L107" s="37">
        <f>D107*IF(G107="Winter",Parameters!$E$11,Parameters!$D$11)+E107*Parameters!$D$12+F107*Parameters!$D$13</f>
        <v>4978800</v>
      </c>
      <c r="M107" s="37">
        <f t="shared" si="9"/>
        <v>3060358.8810000001</v>
      </c>
      <c r="N107" s="37">
        <f>Parameters!$D$22*(L107-M107)</f>
        <v>383688.22380000004</v>
      </c>
      <c r="O107" s="38">
        <f t="shared" si="10"/>
        <v>1534752.8951999999</v>
      </c>
    </row>
    <row r="108" spans="1:15" x14ac:dyDescent="0.3">
      <c r="A108" s="41">
        <v>43739</v>
      </c>
      <c r="B108" s="36">
        <f t="shared" si="11"/>
        <v>9</v>
      </c>
      <c r="C108" s="36">
        <v>106</v>
      </c>
      <c r="D108" s="36">
        <f>Data!B108</f>
        <v>18560</v>
      </c>
      <c r="E108" s="36">
        <f>Parameters!$D$8*'Increased Rent'!D108</f>
        <v>18560</v>
      </c>
      <c r="F108" s="36">
        <f>D108*Parameters!$D$9</f>
        <v>18560</v>
      </c>
      <c r="G108" s="36" t="str">
        <f t="shared" si="8"/>
        <v>Summer</v>
      </c>
      <c r="H108" s="37" cm="1">
        <f t="array" ref="H108">SUMPRODUCT(D108:F108,TRANSPOSE(Parameters!$D$4:$D$6))</f>
        <v>2784000</v>
      </c>
      <c r="I108" s="37">
        <f>IF(B108&gt;B107,I107*(1+Parameters!$D$16),I107)</f>
        <v>214358.88100000017</v>
      </c>
      <c r="J108" s="37">
        <f t="shared" si="14"/>
        <v>60000</v>
      </c>
      <c r="K108" s="37">
        <f>IF(G108="Winter",Parameters!$E$18,Parameters!$D$18)</f>
        <v>20000</v>
      </c>
      <c r="L108" s="37">
        <f>D108*IF(G108="Winter",Parameters!$E$11,Parameters!$D$11)+E108*Parameters!$D$12+F108*Parameters!$D$13</f>
        <v>5011200</v>
      </c>
      <c r="M108" s="37">
        <f t="shared" si="9"/>
        <v>3078358.8810000001</v>
      </c>
      <c r="N108" s="37">
        <f>Parameters!$D$22*(L108-M108)</f>
        <v>386568.22380000004</v>
      </c>
      <c r="O108" s="38">
        <f t="shared" si="10"/>
        <v>1546272.8951999999</v>
      </c>
    </row>
    <row r="109" spans="1:15" x14ac:dyDescent="0.3">
      <c r="A109" s="41">
        <v>43770</v>
      </c>
      <c r="B109" s="36">
        <f t="shared" si="11"/>
        <v>9</v>
      </c>
      <c r="C109" s="36">
        <v>107</v>
      </c>
      <c r="D109" s="36">
        <f>Data!B109</f>
        <v>18680</v>
      </c>
      <c r="E109" s="36">
        <f>Parameters!$D$8*'Increased Rent'!D109</f>
        <v>18680</v>
      </c>
      <c r="F109" s="36">
        <f>D109*Parameters!$D$9</f>
        <v>18680</v>
      </c>
      <c r="G109" s="36" t="str">
        <f t="shared" si="8"/>
        <v>Winter</v>
      </c>
      <c r="H109" s="37" cm="1">
        <f t="array" ref="H109">SUMPRODUCT(D109:F109,TRANSPOSE(Parameters!$D$4:$D$6))</f>
        <v>2802000</v>
      </c>
      <c r="I109" s="37">
        <f>IF(B109&gt;B108,I108*(1+Parameters!$D$16),I108)</f>
        <v>214358.88100000017</v>
      </c>
      <c r="J109" s="37">
        <f t="shared" si="14"/>
        <v>60000</v>
      </c>
      <c r="K109" s="37">
        <f>IF(G109="Winter",Parameters!$E$18,Parameters!$D$18)</f>
        <v>12000</v>
      </c>
      <c r="L109" s="37">
        <f>D109*IF(G109="Winter",Parameters!$E$11,Parameters!$D$11)+E109*Parameters!$D$12+F109*Parameters!$D$13</f>
        <v>4576600</v>
      </c>
      <c r="M109" s="37">
        <f t="shared" si="9"/>
        <v>3088358.8810000001</v>
      </c>
      <c r="N109" s="37">
        <f>Parameters!$D$22*(L109-M109)</f>
        <v>297648.22379999998</v>
      </c>
      <c r="O109" s="38">
        <f t="shared" si="10"/>
        <v>1190592.8951999999</v>
      </c>
    </row>
    <row r="110" spans="1:15" x14ac:dyDescent="0.3">
      <c r="A110" s="41">
        <v>43800</v>
      </c>
      <c r="B110" s="36">
        <f t="shared" si="11"/>
        <v>9</v>
      </c>
      <c r="C110" s="36">
        <v>108</v>
      </c>
      <c r="D110" s="36">
        <f>Data!B110</f>
        <v>18800</v>
      </c>
      <c r="E110" s="36">
        <f>Parameters!$D$8*'Increased Rent'!D110</f>
        <v>18800</v>
      </c>
      <c r="F110" s="36">
        <f>D110*Parameters!$D$9</f>
        <v>18800</v>
      </c>
      <c r="G110" s="36" t="str">
        <f t="shared" si="8"/>
        <v>Winter</v>
      </c>
      <c r="H110" s="37" cm="1">
        <f t="array" ref="H110">SUMPRODUCT(D110:F110,TRANSPOSE(Parameters!$D$4:$D$6))</f>
        <v>2820000</v>
      </c>
      <c r="I110" s="37">
        <f>IF(B110&gt;B109,I109*(1+Parameters!$D$16),I109)</f>
        <v>214358.88100000017</v>
      </c>
      <c r="J110" s="37">
        <f t="shared" si="14"/>
        <v>60000</v>
      </c>
      <c r="K110" s="37">
        <f>IF(G110="Winter",Parameters!$E$18,Parameters!$D$18)</f>
        <v>12000</v>
      </c>
      <c r="L110" s="37">
        <f>D110*IF(G110="Winter",Parameters!$E$11,Parameters!$D$11)+E110*Parameters!$D$12+F110*Parameters!$D$13</f>
        <v>4606000</v>
      </c>
      <c r="M110" s="37">
        <f t="shared" si="9"/>
        <v>3106358.8810000001</v>
      </c>
      <c r="N110" s="37">
        <f>Parameters!$D$22*(L110-M110)</f>
        <v>299928.22379999998</v>
      </c>
      <c r="O110" s="38">
        <f t="shared" si="10"/>
        <v>1199712.8951999999</v>
      </c>
    </row>
    <row r="111" spans="1:15" x14ac:dyDescent="0.3">
      <c r="A111" s="41">
        <v>43831</v>
      </c>
      <c r="B111" s="36">
        <f t="shared" si="11"/>
        <v>10</v>
      </c>
      <c r="C111" s="36">
        <v>109</v>
      </c>
      <c r="D111" s="36">
        <f>Data!B111</f>
        <v>15390</v>
      </c>
      <c r="E111" s="36">
        <f>Parameters!$D$8*'Increased Rent'!D111</f>
        <v>15390</v>
      </c>
      <c r="F111" s="36">
        <f>D111*Parameters!$D$9</f>
        <v>15390</v>
      </c>
      <c r="G111" s="36" t="str">
        <f t="shared" si="8"/>
        <v>Winter</v>
      </c>
      <c r="H111" s="37" cm="1">
        <f t="array" ref="H111">SUMPRODUCT(D111:F111,TRANSPOSE(Parameters!$D$4:$D$6))</f>
        <v>2308500</v>
      </c>
      <c r="I111" s="37">
        <f>IF(B111&gt;B110,I110*(1+Parameters!$D$16),I110)</f>
        <v>235794.76910000021</v>
      </c>
      <c r="J111" s="37">
        <f t="shared" si="14"/>
        <v>60000</v>
      </c>
      <c r="K111" s="37">
        <f>IF(G111="Winter",Parameters!$E$18,Parameters!$D$18)</f>
        <v>12000</v>
      </c>
      <c r="L111" s="37">
        <f>D111*IF(G111="Winter",Parameters!$E$11,Parameters!$D$11)+E111*Parameters!$D$12+F111*Parameters!$D$13</f>
        <v>3770550</v>
      </c>
      <c r="M111" s="37">
        <f t="shared" si="9"/>
        <v>2616294.7691000002</v>
      </c>
      <c r="N111" s="37">
        <f>Parameters!$D$22*(L111-M111)</f>
        <v>230851.04617999998</v>
      </c>
      <c r="O111" s="38">
        <f t="shared" si="10"/>
        <v>923404.1847199999</v>
      </c>
    </row>
    <row r="112" spans="1:15" x14ac:dyDescent="0.3">
      <c r="A112" s="41">
        <v>43862</v>
      </c>
      <c r="B112" s="36">
        <f t="shared" si="11"/>
        <v>10</v>
      </c>
      <c r="C112" s="36">
        <v>110</v>
      </c>
      <c r="D112" s="36">
        <f>Data!B112</f>
        <v>15500</v>
      </c>
      <c r="E112" s="36">
        <f>Parameters!$D$8*'Increased Rent'!D112</f>
        <v>15500</v>
      </c>
      <c r="F112" s="36">
        <f>D112*Parameters!$D$9</f>
        <v>15500</v>
      </c>
      <c r="G112" s="36" t="str">
        <f t="shared" si="8"/>
        <v>Winter</v>
      </c>
      <c r="H112" s="37" cm="1">
        <f t="array" ref="H112">SUMPRODUCT(D112:F112,TRANSPOSE(Parameters!$D$4:$D$6))</f>
        <v>2325000</v>
      </c>
      <c r="I112" s="37">
        <f>IF(B112&gt;B111,I111*(1+Parameters!$D$16),I111)</f>
        <v>235794.76910000021</v>
      </c>
      <c r="J112" s="37">
        <f t="shared" si="14"/>
        <v>60000</v>
      </c>
      <c r="K112" s="37">
        <f>IF(G112="Winter",Parameters!$E$18,Parameters!$D$18)</f>
        <v>12000</v>
      </c>
      <c r="L112" s="37">
        <f>D112*IF(G112="Winter",Parameters!$E$11,Parameters!$D$11)+E112*Parameters!$D$12+F112*Parameters!$D$13</f>
        <v>3797500</v>
      </c>
      <c r="M112" s="37">
        <f t="shared" si="9"/>
        <v>2632794.7691000002</v>
      </c>
      <c r="N112" s="37">
        <f>Parameters!$D$22*(L112-M112)</f>
        <v>232941.04617999998</v>
      </c>
      <c r="O112" s="38">
        <f t="shared" si="10"/>
        <v>931764.1847199999</v>
      </c>
    </row>
    <row r="113" spans="1:15" x14ac:dyDescent="0.3">
      <c r="A113" s="41">
        <v>43891</v>
      </c>
      <c r="B113" s="36">
        <f t="shared" si="11"/>
        <v>10</v>
      </c>
      <c r="C113" s="36">
        <v>111</v>
      </c>
      <c r="D113" s="36">
        <f>Data!B113</f>
        <v>15610</v>
      </c>
      <c r="E113" s="36">
        <f>Parameters!$D$8*'Increased Rent'!D113</f>
        <v>15610</v>
      </c>
      <c r="F113" s="36">
        <f>D113*Parameters!$D$9</f>
        <v>15610</v>
      </c>
      <c r="G113" s="36" t="str">
        <f t="shared" si="8"/>
        <v>Summer</v>
      </c>
      <c r="H113" s="37" cm="1">
        <f t="array" ref="H113">SUMPRODUCT(D113:F113,TRANSPOSE(Parameters!$D$4:$D$6))</f>
        <v>2341500</v>
      </c>
      <c r="I113" s="37">
        <f>IF(B113&gt;B112,I112*(1+Parameters!$D$16),I112)</f>
        <v>235794.76910000021</v>
      </c>
      <c r="J113" s="37">
        <f t="shared" si="14"/>
        <v>60000</v>
      </c>
      <c r="K113" s="37">
        <f>IF(G113="Winter",Parameters!$E$18,Parameters!$D$18)</f>
        <v>20000</v>
      </c>
      <c r="L113" s="37">
        <f>D113*IF(G113="Winter",Parameters!$E$11,Parameters!$D$11)+E113*Parameters!$D$12+F113*Parameters!$D$13</f>
        <v>4214700</v>
      </c>
      <c r="M113" s="37">
        <f t="shared" si="9"/>
        <v>2657294.7691000002</v>
      </c>
      <c r="N113" s="37">
        <f>Parameters!$D$22*(L113-M113)</f>
        <v>311481.04618</v>
      </c>
      <c r="O113" s="38">
        <f t="shared" si="10"/>
        <v>1245924.1847199998</v>
      </c>
    </row>
    <row r="114" spans="1:15" x14ac:dyDescent="0.3">
      <c r="A114" s="41">
        <v>43922</v>
      </c>
      <c r="B114" s="36">
        <f t="shared" si="11"/>
        <v>10</v>
      </c>
      <c r="C114" s="36">
        <v>112</v>
      </c>
      <c r="D114" s="36">
        <f>Data!B114</f>
        <v>19240</v>
      </c>
      <c r="E114" s="36">
        <f>Parameters!$D$8*'Increased Rent'!D114</f>
        <v>19240</v>
      </c>
      <c r="F114" s="36">
        <f>D114*Parameters!$D$9</f>
        <v>19240</v>
      </c>
      <c r="G114" s="36" t="str">
        <f t="shared" si="8"/>
        <v>Summer</v>
      </c>
      <c r="H114" s="37" cm="1">
        <f t="array" ref="H114">SUMPRODUCT(D114:F114,TRANSPOSE(Parameters!$D$4:$D$6))</f>
        <v>2886000</v>
      </c>
      <c r="I114" s="37">
        <f>IF(B114&gt;B113,I113*(1+Parameters!$D$16),I113)</f>
        <v>235794.76910000021</v>
      </c>
      <c r="J114" s="37">
        <f t="shared" si="14"/>
        <v>60000</v>
      </c>
      <c r="K114" s="37">
        <f>IF(G114="Winter",Parameters!$E$18,Parameters!$D$18)</f>
        <v>20000</v>
      </c>
      <c r="L114" s="37">
        <f>D114*IF(G114="Winter",Parameters!$E$11,Parameters!$D$11)+E114*Parameters!$D$12+F114*Parameters!$D$13</f>
        <v>5194800</v>
      </c>
      <c r="M114" s="37">
        <f t="shared" si="9"/>
        <v>3201794.7691000002</v>
      </c>
      <c r="N114" s="37">
        <f>Parameters!$D$22*(L114-M114)</f>
        <v>398601.04618</v>
      </c>
      <c r="O114" s="38">
        <f t="shared" si="10"/>
        <v>1594404.1847199998</v>
      </c>
    </row>
    <row r="115" spans="1:15" x14ac:dyDescent="0.3">
      <c r="A115" s="41">
        <v>43952</v>
      </c>
      <c r="B115" s="36">
        <f t="shared" si="11"/>
        <v>10</v>
      </c>
      <c r="C115" s="36">
        <v>113</v>
      </c>
      <c r="D115" s="36">
        <f>Data!B115</f>
        <v>19370</v>
      </c>
      <c r="E115" s="36">
        <f>Parameters!$D$8*'Increased Rent'!D115</f>
        <v>19370</v>
      </c>
      <c r="F115" s="36">
        <f>D115*Parameters!$D$9</f>
        <v>19370</v>
      </c>
      <c r="G115" s="36" t="str">
        <f t="shared" si="8"/>
        <v>Summer</v>
      </c>
      <c r="H115" s="37" cm="1">
        <f t="array" ref="H115">SUMPRODUCT(D115:F115,TRANSPOSE(Parameters!$D$4:$D$6))</f>
        <v>2905500</v>
      </c>
      <c r="I115" s="37">
        <f>IF(B115&gt;B114,I114*(1+Parameters!$D$16),I114)</f>
        <v>235794.76910000021</v>
      </c>
      <c r="J115" s="37">
        <f t="shared" si="14"/>
        <v>60000</v>
      </c>
      <c r="K115" s="37">
        <f>IF(G115="Winter",Parameters!$E$18,Parameters!$D$18)</f>
        <v>20000</v>
      </c>
      <c r="L115" s="37">
        <f>D115*IF(G115="Winter",Parameters!$E$11,Parameters!$D$11)+E115*Parameters!$D$12+F115*Parameters!$D$13</f>
        <v>5229900</v>
      </c>
      <c r="M115" s="37">
        <f t="shared" si="9"/>
        <v>3221294.7691000002</v>
      </c>
      <c r="N115" s="37">
        <f>Parameters!$D$22*(L115-M115)</f>
        <v>401721.04618</v>
      </c>
      <c r="O115" s="38">
        <f t="shared" si="10"/>
        <v>1606884.1847199998</v>
      </c>
    </row>
    <row r="116" spans="1:15" x14ac:dyDescent="0.3">
      <c r="A116" s="41">
        <v>43983</v>
      </c>
      <c r="B116" s="36">
        <f t="shared" si="11"/>
        <v>10</v>
      </c>
      <c r="C116" s="36">
        <v>114</v>
      </c>
      <c r="D116" s="36">
        <f>Data!B116</f>
        <v>19510</v>
      </c>
      <c r="E116" s="36">
        <f>Parameters!$D$8*'Increased Rent'!D116</f>
        <v>19510</v>
      </c>
      <c r="F116" s="36">
        <f>D116*Parameters!$D$9</f>
        <v>19510</v>
      </c>
      <c r="G116" s="36" t="str">
        <f t="shared" si="8"/>
        <v>Summer</v>
      </c>
      <c r="H116" s="37" cm="1">
        <f t="array" ref="H116">SUMPRODUCT(D116:F116,TRANSPOSE(Parameters!$D$4:$D$6))</f>
        <v>2926500</v>
      </c>
      <c r="I116" s="37">
        <f>IF(B116&gt;B115,I115*(1+Parameters!$D$16),I115)</f>
        <v>235794.76910000021</v>
      </c>
      <c r="J116" s="37">
        <f t="shared" ref="I116:J122" si="15">J115</f>
        <v>60000</v>
      </c>
      <c r="K116" s="37">
        <f>IF(G116="Winter",Parameters!$E$18,Parameters!$D$18)</f>
        <v>20000</v>
      </c>
      <c r="L116" s="37">
        <f>D116*IF(G116="Winter",Parameters!$E$11,Parameters!$D$11)+E116*Parameters!$D$12+F116*Parameters!$D$13</f>
        <v>5267700</v>
      </c>
      <c r="M116" s="37">
        <f t="shared" si="9"/>
        <v>3242294.7691000002</v>
      </c>
      <c r="N116" s="37">
        <f>Parameters!$D$22*(L116-M116)</f>
        <v>405081.04618</v>
      </c>
      <c r="O116" s="38">
        <f t="shared" si="10"/>
        <v>1620324.1847199998</v>
      </c>
    </row>
    <row r="117" spans="1:15" x14ac:dyDescent="0.3">
      <c r="A117" s="41">
        <v>44013</v>
      </c>
      <c r="B117" s="36">
        <f t="shared" si="11"/>
        <v>10</v>
      </c>
      <c r="C117" s="36">
        <v>115</v>
      </c>
      <c r="D117" s="36">
        <f>Data!B117</f>
        <v>19650</v>
      </c>
      <c r="E117" s="36">
        <f>Parameters!$D$8*'Increased Rent'!D117</f>
        <v>19650</v>
      </c>
      <c r="F117" s="36">
        <f>D117*Parameters!$D$9</f>
        <v>19650</v>
      </c>
      <c r="G117" s="36" t="str">
        <f t="shared" si="8"/>
        <v>Summer</v>
      </c>
      <c r="H117" s="37" cm="1">
        <f t="array" ref="H117">SUMPRODUCT(D117:F117,TRANSPOSE(Parameters!$D$4:$D$6))</f>
        <v>2947500</v>
      </c>
      <c r="I117" s="37">
        <f>IF(B117&gt;B116,I116*(1+Parameters!$D$16),I116)</f>
        <v>235794.76910000021</v>
      </c>
      <c r="J117" s="37">
        <f t="shared" si="15"/>
        <v>60000</v>
      </c>
      <c r="K117" s="37">
        <f>IF(G117="Winter",Parameters!$E$18,Parameters!$D$18)</f>
        <v>20000</v>
      </c>
      <c r="L117" s="37">
        <f>D117*IF(G117="Winter",Parameters!$E$11,Parameters!$D$11)+E117*Parameters!$D$12+F117*Parameters!$D$13</f>
        <v>5305500</v>
      </c>
      <c r="M117" s="37">
        <f t="shared" si="9"/>
        <v>3263294.7691000002</v>
      </c>
      <c r="N117" s="37">
        <f>Parameters!$D$22*(L117-M117)</f>
        <v>408441.04618</v>
      </c>
      <c r="O117" s="38">
        <f t="shared" si="10"/>
        <v>1633764.1847199998</v>
      </c>
    </row>
    <row r="118" spans="1:15" x14ac:dyDescent="0.3">
      <c r="A118" s="41">
        <v>44044</v>
      </c>
      <c r="B118" s="36">
        <f t="shared" si="11"/>
        <v>10</v>
      </c>
      <c r="C118" s="36">
        <v>116</v>
      </c>
      <c r="D118" s="36">
        <f>Data!B118</f>
        <v>19790</v>
      </c>
      <c r="E118" s="36">
        <f>Parameters!$D$8*'Increased Rent'!D118</f>
        <v>19790</v>
      </c>
      <c r="F118" s="36">
        <f>D118*Parameters!$D$9</f>
        <v>19790</v>
      </c>
      <c r="G118" s="36" t="str">
        <f t="shared" si="8"/>
        <v>Summer</v>
      </c>
      <c r="H118" s="37" cm="1">
        <f t="array" ref="H118">SUMPRODUCT(D118:F118,TRANSPOSE(Parameters!$D$4:$D$6))</f>
        <v>2968500</v>
      </c>
      <c r="I118" s="37">
        <f>IF(B118&gt;B117,I117*(1+Parameters!$D$16),I117)</f>
        <v>235794.76910000021</v>
      </c>
      <c r="J118" s="37">
        <f t="shared" si="15"/>
        <v>60000</v>
      </c>
      <c r="K118" s="37">
        <f>IF(G118="Winter",Parameters!$E$18,Parameters!$D$18)</f>
        <v>20000</v>
      </c>
      <c r="L118" s="37">
        <f>D118*IF(G118="Winter",Parameters!$E$11,Parameters!$D$11)+E118*Parameters!$D$12+F118*Parameters!$D$13</f>
        <v>5343300</v>
      </c>
      <c r="M118" s="37">
        <f t="shared" si="9"/>
        <v>3284294.7691000002</v>
      </c>
      <c r="N118" s="37">
        <f>Parameters!$D$22*(L118-M118)</f>
        <v>411801.04618</v>
      </c>
      <c r="O118" s="38">
        <f t="shared" si="10"/>
        <v>1647204.1847199998</v>
      </c>
    </row>
    <row r="119" spans="1:15" x14ac:dyDescent="0.3">
      <c r="A119" s="41">
        <v>44075</v>
      </c>
      <c r="B119" s="36">
        <f t="shared" si="11"/>
        <v>10</v>
      </c>
      <c r="C119" s="36">
        <v>117</v>
      </c>
      <c r="D119" s="36">
        <f>Data!B119</f>
        <v>19930</v>
      </c>
      <c r="E119" s="36">
        <f>Parameters!$D$8*'Increased Rent'!D119</f>
        <v>19930</v>
      </c>
      <c r="F119" s="36">
        <f>D119*Parameters!$D$9</f>
        <v>19930</v>
      </c>
      <c r="G119" s="36" t="str">
        <f t="shared" si="8"/>
        <v>Summer</v>
      </c>
      <c r="H119" s="37" cm="1">
        <f t="array" ref="H119">SUMPRODUCT(D119:F119,TRANSPOSE(Parameters!$D$4:$D$6))</f>
        <v>2989500</v>
      </c>
      <c r="I119" s="37">
        <f>IF(B119&gt;B118,I118*(1+Parameters!$D$16),I118)</f>
        <v>235794.76910000021</v>
      </c>
      <c r="J119" s="37">
        <f t="shared" si="15"/>
        <v>60000</v>
      </c>
      <c r="K119" s="37">
        <f>IF(G119="Winter",Parameters!$E$18,Parameters!$D$18)</f>
        <v>20000</v>
      </c>
      <c r="L119" s="37">
        <f>D119*IF(G119="Winter",Parameters!$E$11,Parameters!$D$11)+E119*Parameters!$D$12+F119*Parameters!$D$13</f>
        <v>5381100</v>
      </c>
      <c r="M119" s="37">
        <f t="shared" si="9"/>
        <v>3305294.7691000002</v>
      </c>
      <c r="N119" s="37">
        <f>Parameters!$D$22*(L119-M119)</f>
        <v>415161.04618</v>
      </c>
      <c r="O119" s="38">
        <f t="shared" si="10"/>
        <v>1660644.1847199998</v>
      </c>
    </row>
    <row r="120" spans="1:15" x14ac:dyDescent="0.3">
      <c r="A120" s="41">
        <v>44105</v>
      </c>
      <c r="B120" s="36">
        <f t="shared" si="11"/>
        <v>10</v>
      </c>
      <c r="C120" s="36">
        <v>118</v>
      </c>
      <c r="D120" s="36">
        <f>Data!B120</f>
        <v>20000</v>
      </c>
      <c r="E120" s="36">
        <f>Parameters!$D$8*'Increased Rent'!D120</f>
        <v>20000</v>
      </c>
      <c r="F120" s="36">
        <f>D120*Parameters!$D$9</f>
        <v>20000</v>
      </c>
      <c r="G120" s="36" t="str">
        <f t="shared" si="8"/>
        <v>Summer</v>
      </c>
      <c r="H120" s="37" cm="1">
        <f t="array" ref="H120">SUMPRODUCT(D120:F120,TRANSPOSE(Parameters!$D$4:$D$6))</f>
        <v>3000000</v>
      </c>
      <c r="I120" s="37">
        <f>IF(B120&gt;B119,I119*(1+Parameters!$D$16),I119)</f>
        <v>235794.76910000021</v>
      </c>
      <c r="J120" s="37">
        <f t="shared" si="15"/>
        <v>60000</v>
      </c>
      <c r="K120" s="37">
        <f>IF(G120="Winter",Parameters!$E$18,Parameters!$D$18)</f>
        <v>20000</v>
      </c>
      <c r="L120" s="37">
        <f>D120*IF(G120="Winter",Parameters!$E$11,Parameters!$D$11)+E120*Parameters!$D$12+F120*Parameters!$D$13</f>
        <v>5400000</v>
      </c>
      <c r="M120" s="37">
        <f t="shared" si="9"/>
        <v>3315794.7691000002</v>
      </c>
      <c r="N120" s="37">
        <f>Parameters!$D$22*(L120-M120)</f>
        <v>416841.04618</v>
      </c>
      <c r="O120" s="38">
        <f t="shared" si="10"/>
        <v>1667364.1847199998</v>
      </c>
    </row>
    <row r="121" spans="1:15" x14ac:dyDescent="0.3">
      <c r="A121" s="41">
        <v>44136</v>
      </c>
      <c r="B121" s="36">
        <f t="shared" si="11"/>
        <v>10</v>
      </c>
      <c r="C121" s="36">
        <v>119</v>
      </c>
      <c r="D121" s="36">
        <f>Data!B121</f>
        <v>20000</v>
      </c>
      <c r="E121" s="36">
        <f>Parameters!$D$8*'Increased Rent'!D121</f>
        <v>20000</v>
      </c>
      <c r="F121" s="36">
        <f>D121*Parameters!$D$9</f>
        <v>20000</v>
      </c>
      <c r="G121" s="36" t="str">
        <f t="shared" si="8"/>
        <v>Winter</v>
      </c>
      <c r="H121" s="37" cm="1">
        <f t="array" ref="H121">SUMPRODUCT(D121:F121,TRANSPOSE(Parameters!$D$4:$D$6))</f>
        <v>3000000</v>
      </c>
      <c r="I121" s="37">
        <f>IF(B121&gt;B120,I120*(1+Parameters!$D$16),I120)</f>
        <v>235794.76910000021</v>
      </c>
      <c r="J121" s="37">
        <f t="shared" si="15"/>
        <v>60000</v>
      </c>
      <c r="K121" s="37">
        <f>IF(G121="Winter",Parameters!$E$18,Parameters!$D$18)</f>
        <v>12000</v>
      </c>
      <c r="L121" s="37">
        <f>D121*IF(G121="Winter",Parameters!$E$11,Parameters!$D$11)+E121*Parameters!$D$12+F121*Parameters!$D$13</f>
        <v>4900000</v>
      </c>
      <c r="M121" s="37">
        <f t="shared" si="9"/>
        <v>3307794.7691000002</v>
      </c>
      <c r="N121" s="37">
        <f>Parameters!$D$22*(L121-M121)</f>
        <v>318441.04618</v>
      </c>
      <c r="O121" s="38">
        <f t="shared" si="10"/>
        <v>1273764.1847199998</v>
      </c>
    </row>
    <row r="122" spans="1:15" x14ac:dyDescent="0.3">
      <c r="A122" s="41">
        <v>44166</v>
      </c>
      <c r="B122" s="36">
        <f t="shared" si="11"/>
        <v>10</v>
      </c>
      <c r="C122" s="36">
        <v>120</v>
      </c>
      <c r="D122" s="36">
        <f>Data!B122</f>
        <v>20000</v>
      </c>
      <c r="E122" s="36">
        <f>Parameters!$D$8*'Increased Rent'!D122</f>
        <v>20000</v>
      </c>
      <c r="F122" s="36">
        <f>D122*Parameters!$D$9</f>
        <v>20000</v>
      </c>
      <c r="G122" s="36" t="str">
        <f t="shared" si="8"/>
        <v>Winter</v>
      </c>
      <c r="H122" s="37" cm="1">
        <f t="array" ref="H122">SUMPRODUCT(D122:F122,TRANSPOSE(Parameters!$D$4:$D$6))</f>
        <v>3000000</v>
      </c>
      <c r="I122" s="37">
        <f>IF(B122&gt;B121,I121*(1+Parameters!$D$16),I121)</f>
        <v>235794.76910000021</v>
      </c>
      <c r="J122" s="37">
        <f t="shared" si="15"/>
        <v>60000</v>
      </c>
      <c r="K122" s="37">
        <f>IF(G122="Winter",Parameters!$E$18,Parameters!$D$18)</f>
        <v>12000</v>
      </c>
      <c r="L122" s="37">
        <f>D122*IF(G122="Winter",Parameters!$E$11,Parameters!$D$11)+E122*Parameters!$D$12+F122*Parameters!$D$13</f>
        <v>4900000</v>
      </c>
      <c r="M122" s="37">
        <f t="shared" si="9"/>
        <v>3307794.7691000002</v>
      </c>
      <c r="N122" s="37">
        <f>Parameters!$D$22*(L122-M122)</f>
        <v>318441.04618</v>
      </c>
      <c r="O122" s="38">
        <f t="shared" si="10"/>
        <v>1273764.1847199998</v>
      </c>
    </row>
    <row r="123" spans="1:15" x14ac:dyDescent="0.3">
      <c r="H123" s="39"/>
      <c r="I123" s="39"/>
      <c r="J123" s="39"/>
      <c r="K123" s="39"/>
      <c r="L123" s="39"/>
      <c r="M123" s="39"/>
      <c r="N123" s="39"/>
      <c r="O123" s="40"/>
    </row>
    <row r="124" spans="1:15" x14ac:dyDescent="0.3">
      <c r="H124" s="39"/>
      <c r="I124" s="39"/>
      <c r="J124" s="39"/>
      <c r="K124" s="39"/>
      <c r="L124" s="39"/>
      <c r="M124" s="39"/>
      <c r="N124" s="39"/>
      <c r="O124" s="40"/>
    </row>
    <row r="125" spans="1:15" x14ac:dyDescent="0.3">
      <c r="H125" s="39"/>
      <c r="I125" s="39"/>
      <c r="J125" s="39"/>
      <c r="K125" s="39"/>
      <c r="L125" s="39"/>
      <c r="M125" s="39"/>
      <c r="N125" s="39"/>
      <c r="O125" s="40"/>
    </row>
    <row r="126" spans="1:15" x14ac:dyDescent="0.3">
      <c r="H126" s="39"/>
      <c r="I126" s="39"/>
      <c r="J126" s="39"/>
      <c r="K126" s="39"/>
      <c r="L126" s="39"/>
      <c r="M126" s="39"/>
      <c r="N126" s="39"/>
      <c r="O126" s="40"/>
    </row>
    <row r="127" spans="1:15" x14ac:dyDescent="0.3">
      <c r="H127" s="39"/>
      <c r="I127" s="39"/>
      <c r="J127" s="39"/>
      <c r="K127" s="39"/>
      <c r="L127" s="39"/>
      <c r="M127" s="39"/>
      <c r="N127" s="39"/>
      <c r="O127" s="40"/>
    </row>
    <row r="128" spans="1:15" x14ac:dyDescent="0.3">
      <c r="H128" s="39"/>
      <c r="I128" s="39"/>
      <c r="J128" s="39"/>
      <c r="K128" s="39"/>
      <c r="L128" s="39"/>
      <c r="M128" s="39"/>
      <c r="N128" s="39"/>
      <c r="O128" s="40"/>
    </row>
    <row r="129" spans="8:15" x14ac:dyDescent="0.3">
      <c r="H129" s="39"/>
      <c r="I129" s="39"/>
      <c r="J129" s="39"/>
      <c r="K129" s="39"/>
      <c r="L129" s="39"/>
      <c r="M129" s="39"/>
      <c r="N129" s="39"/>
      <c r="O129" s="40"/>
    </row>
    <row r="130" spans="8:15" x14ac:dyDescent="0.3">
      <c r="H130" s="39"/>
      <c r="I130" s="39"/>
      <c r="J130" s="39"/>
      <c r="K130" s="39"/>
      <c r="L130" s="39"/>
      <c r="M130" s="39"/>
      <c r="N130" s="39"/>
      <c r="O130" s="40"/>
    </row>
    <row r="131" spans="8:15" x14ac:dyDescent="0.3">
      <c r="H131" s="39"/>
      <c r="I131" s="39"/>
      <c r="J131" s="39"/>
      <c r="K131" s="39"/>
      <c r="L131" s="39"/>
      <c r="M131" s="39"/>
      <c r="N131" s="39"/>
      <c r="O131" s="40"/>
    </row>
    <row r="132" spans="8:15" x14ac:dyDescent="0.3">
      <c r="H132" s="39"/>
      <c r="I132" s="39"/>
      <c r="J132" s="39"/>
      <c r="K132" s="39"/>
      <c r="L132" s="39"/>
      <c r="M132" s="39"/>
      <c r="N132" s="39"/>
      <c r="O132" s="40"/>
    </row>
    <row r="133" spans="8:15" x14ac:dyDescent="0.3">
      <c r="H133" s="39"/>
      <c r="I133" s="39"/>
      <c r="J133" s="39"/>
      <c r="K133" s="39"/>
      <c r="L133" s="39"/>
      <c r="M133" s="39"/>
      <c r="N133" s="39"/>
      <c r="O133" s="40"/>
    </row>
    <row r="134" spans="8:15" x14ac:dyDescent="0.3">
      <c r="H134" s="39"/>
      <c r="I134" s="39"/>
      <c r="J134" s="39"/>
      <c r="K134" s="39"/>
      <c r="L134" s="39"/>
      <c r="M134" s="39"/>
      <c r="N134" s="39"/>
      <c r="O134" s="40"/>
    </row>
    <row r="135" spans="8:15" x14ac:dyDescent="0.3">
      <c r="H135" s="39"/>
      <c r="I135" s="39"/>
      <c r="J135" s="39"/>
      <c r="K135" s="39"/>
      <c r="L135" s="39"/>
      <c r="M135" s="39"/>
      <c r="N135" s="39"/>
      <c r="O135" s="40"/>
    </row>
    <row r="136" spans="8:15" x14ac:dyDescent="0.3">
      <c r="H136" s="39"/>
      <c r="I136" s="39"/>
      <c r="J136" s="39"/>
      <c r="K136" s="39"/>
      <c r="L136" s="39"/>
      <c r="M136" s="39"/>
      <c r="N136" s="39"/>
      <c r="O136" s="40"/>
    </row>
    <row r="137" spans="8:15" x14ac:dyDescent="0.3">
      <c r="H137" s="39"/>
      <c r="I137" s="39"/>
      <c r="J137" s="39"/>
      <c r="K137" s="39"/>
      <c r="L137" s="39"/>
      <c r="M137" s="39"/>
      <c r="N137" s="39"/>
      <c r="O137" s="40"/>
    </row>
    <row r="138" spans="8:15" x14ac:dyDescent="0.3">
      <c r="H138" s="39"/>
      <c r="I138" s="39"/>
      <c r="J138" s="39"/>
      <c r="K138" s="39"/>
      <c r="L138" s="39"/>
      <c r="M138" s="39"/>
      <c r="N138" s="39"/>
      <c r="O138" s="40"/>
    </row>
    <row r="139" spans="8:15" x14ac:dyDescent="0.3">
      <c r="H139" s="39"/>
      <c r="I139" s="39"/>
      <c r="J139" s="39"/>
      <c r="K139" s="39"/>
      <c r="L139" s="39"/>
      <c r="M139" s="39"/>
      <c r="N139" s="39"/>
      <c r="O139" s="40"/>
    </row>
    <row r="140" spans="8:15" x14ac:dyDescent="0.3">
      <c r="H140" s="39"/>
      <c r="I140" s="39"/>
      <c r="J140" s="39"/>
      <c r="K140" s="39"/>
      <c r="L140" s="39"/>
      <c r="M140" s="39"/>
      <c r="N140" s="39"/>
      <c r="O140" s="40"/>
    </row>
    <row r="141" spans="8:15" x14ac:dyDescent="0.3">
      <c r="H141" s="39"/>
      <c r="I141" s="39"/>
      <c r="J141" s="39"/>
      <c r="K141" s="39"/>
      <c r="L141" s="39"/>
      <c r="M141" s="39"/>
      <c r="N141" s="39"/>
      <c r="O141" s="40"/>
    </row>
    <row r="142" spans="8:15" x14ac:dyDescent="0.3">
      <c r="H142" s="39"/>
      <c r="I142" s="39"/>
      <c r="J142" s="39"/>
      <c r="K142" s="39"/>
      <c r="L142" s="39"/>
      <c r="M142" s="39"/>
      <c r="N142" s="39"/>
      <c r="O142" s="40"/>
    </row>
    <row r="143" spans="8:15" x14ac:dyDescent="0.3">
      <c r="H143" s="39"/>
      <c r="I143" s="39"/>
      <c r="J143" s="39"/>
      <c r="K143" s="39"/>
      <c r="L143" s="39"/>
      <c r="M143" s="39"/>
      <c r="N143" s="39"/>
      <c r="O143" s="40"/>
    </row>
    <row r="144" spans="8:15" x14ac:dyDescent="0.3">
      <c r="H144" s="39"/>
      <c r="I144" s="39"/>
      <c r="J144" s="39"/>
      <c r="K144" s="39"/>
      <c r="L144" s="39"/>
      <c r="M144" s="39"/>
      <c r="N144" s="39"/>
      <c r="O144" s="40"/>
    </row>
    <row r="145" spans="8:15" x14ac:dyDescent="0.3">
      <c r="H145" s="39"/>
      <c r="I145" s="39"/>
      <c r="J145" s="39"/>
      <c r="K145" s="39"/>
      <c r="L145" s="39"/>
      <c r="M145" s="39"/>
      <c r="N145" s="39"/>
      <c r="O145" s="40"/>
    </row>
    <row r="146" spans="8:15" x14ac:dyDescent="0.3">
      <c r="H146" s="39"/>
      <c r="I146" s="39"/>
      <c r="J146" s="39"/>
      <c r="K146" s="39"/>
      <c r="L146" s="39"/>
      <c r="M146" s="39"/>
      <c r="N146" s="39"/>
      <c r="O146" s="40"/>
    </row>
    <row r="147" spans="8:15" x14ac:dyDescent="0.3">
      <c r="H147" s="39"/>
      <c r="I147" s="39"/>
      <c r="J147" s="39"/>
      <c r="K147" s="39"/>
      <c r="L147" s="39"/>
      <c r="M147" s="39"/>
      <c r="N147" s="39"/>
      <c r="O147" s="40"/>
    </row>
    <row r="148" spans="8:15" x14ac:dyDescent="0.3">
      <c r="H148" s="39"/>
      <c r="I148" s="39"/>
      <c r="J148" s="39"/>
      <c r="K148" s="39"/>
      <c r="L148" s="39"/>
      <c r="M148" s="39"/>
      <c r="N148" s="39"/>
      <c r="O148" s="40"/>
    </row>
    <row r="149" spans="8:15" x14ac:dyDescent="0.3">
      <c r="H149" s="39"/>
      <c r="I149" s="39"/>
      <c r="J149" s="39"/>
      <c r="K149" s="39"/>
      <c r="L149" s="39"/>
      <c r="M149" s="39"/>
      <c r="N149" s="39"/>
      <c r="O149" s="40"/>
    </row>
    <row r="150" spans="8:15" x14ac:dyDescent="0.3">
      <c r="H150" s="39"/>
      <c r="I150" s="39"/>
      <c r="J150" s="39"/>
      <c r="K150" s="39"/>
      <c r="L150" s="39"/>
      <c r="M150" s="39"/>
      <c r="N150" s="39"/>
      <c r="O150" s="40"/>
    </row>
    <row r="151" spans="8:15" x14ac:dyDescent="0.3">
      <c r="H151" s="39"/>
      <c r="I151" s="39"/>
      <c r="J151" s="39"/>
      <c r="K151" s="39"/>
      <c r="L151" s="39"/>
      <c r="M151" s="39"/>
      <c r="N151" s="39"/>
      <c r="O151" s="40"/>
    </row>
    <row r="152" spans="8:15" x14ac:dyDescent="0.3">
      <c r="H152" s="39"/>
      <c r="I152" s="39"/>
      <c r="J152" s="39"/>
      <c r="K152" s="39"/>
      <c r="L152" s="39"/>
      <c r="M152" s="39"/>
      <c r="N152" s="39"/>
      <c r="O152" s="40"/>
    </row>
    <row r="153" spans="8:15" x14ac:dyDescent="0.3">
      <c r="H153" s="39"/>
      <c r="I153" s="39"/>
      <c r="J153" s="39"/>
      <c r="K153" s="39"/>
      <c r="L153" s="39"/>
      <c r="M153" s="39"/>
      <c r="N153" s="39"/>
      <c r="O153" s="40"/>
    </row>
    <row r="154" spans="8:15" x14ac:dyDescent="0.3">
      <c r="H154" s="39"/>
      <c r="I154" s="39"/>
      <c r="J154" s="39"/>
      <c r="K154" s="39"/>
      <c r="L154" s="39"/>
      <c r="M154" s="39"/>
      <c r="N154" s="39"/>
      <c r="O154" s="40"/>
    </row>
    <row r="155" spans="8:15" x14ac:dyDescent="0.3">
      <c r="H155" s="39"/>
      <c r="I155" s="39"/>
      <c r="J155" s="39"/>
      <c r="K155" s="39"/>
      <c r="L155" s="39"/>
      <c r="M155" s="39"/>
      <c r="N155" s="39"/>
      <c r="O155" s="40"/>
    </row>
    <row r="156" spans="8:15" x14ac:dyDescent="0.3">
      <c r="H156" s="39"/>
      <c r="I156" s="39"/>
      <c r="J156" s="39"/>
      <c r="K156" s="39"/>
      <c r="L156" s="39"/>
      <c r="M156" s="39"/>
      <c r="N156" s="39"/>
      <c r="O156" s="40"/>
    </row>
    <row r="157" spans="8:15" x14ac:dyDescent="0.3">
      <c r="H157" s="39"/>
      <c r="I157" s="39"/>
      <c r="J157" s="39"/>
      <c r="K157" s="39"/>
      <c r="L157" s="39"/>
      <c r="M157" s="39"/>
      <c r="N157" s="39"/>
      <c r="O157" s="40"/>
    </row>
    <row r="158" spans="8:15" x14ac:dyDescent="0.3">
      <c r="H158" s="39"/>
      <c r="I158" s="39"/>
      <c r="J158" s="39"/>
      <c r="K158" s="39"/>
      <c r="L158" s="39"/>
      <c r="M158" s="39"/>
      <c r="N158" s="39"/>
      <c r="O158" s="40"/>
    </row>
    <row r="159" spans="8:15" x14ac:dyDescent="0.3">
      <c r="H159" s="39"/>
      <c r="I159" s="39"/>
      <c r="J159" s="39"/>
      <c r="K159" s="39"/>
      <c r="L159" s="39"/>
      <c r="M159" s="39"/>
      <c r="N159" s="39"/>
      <c r="O159" s="40"/>
    </row>
    <row r="160" spans="8:15" x14ac:dyDescent="0.3">
      <c r="H160" s="39"/>
      <c r="I160" s="39"/>
      <c r="J160" s="39"/>
      <c r="K160" s="39"/>
      <c r="L160" s="39"/>
      <c r="M160" s="39"/>
      <c r="N160" s="39"/>
      <c r="O160" s="40"/>
    </row>
    <row r="161" spans="8:15" x14ac:dyDescent="0.3">
      <c r="H161" s="39"/>
      <c r="I161" s="39"/>
      <c r="J161" s="39"/>
      <c r="K161" s="39"/>
      <c r="L161" s="39"/>
      <c r="M161" s="39"/>
      <c r="N161" s="39"/>
      <c r="O161" s="40"/>
    </row>
    <row r="162" spans="8:15" x14ac:dyDescent="0.3">
      <c r="H162" s="39"/>
      <c r="I162" s="39"/>
      <c r="J162" s="39"/>
      <c r="K162" s="39"/>
      <c r="L162" s="39"/>
      <c r="M162" s="39"/>
      <c r="N162" s="39"/>
      <c r="O162" s="40"/>
    </row>
    <row r="163" spans="8:15" x14ac:dyDescent="0.3">
      <c r="H163" s="39"/>
      <c r="I163" s="39"/>
      <c r="J163" s="39"/>
      <c r="K163" s="39"/>
      <c r="L163" s="39"/>
      <c r="M163" s="39"/>
      <c r="N163" s="39"/>
      <c r="O163" s="40"/>
    </row>
    <row r="164" spans="8:15" x14ac:dyDescent="0.3">
      <c r="H164" s="39"/>
      <c r="I164" s="39"/>
      <c r="J164" s="39"/>
      <c r="K164" s="39"/>
      <c r="L164" s="39"/>
      <c r="M164" s="39"/>
      <c r="N164" s="39"/>
      <c r="O164" s="40"/>
    </row>
    <row r="165" spans="8:15" x14ac:dyDescent="0.3">
      <c r="H165" s="39"/>
      <c r="I165" s="39"/>
      <c r="J165" s="39"/>
      <c r="K165" s="39"/>
      <c r="L165" s="39"/>
      <c r="M165" s="39"/>
      <c r="N165" s="39"/>
      <c r="O165" s="40"/>
    </row>
    <row r="166" spans="8:15" x14ac:dyDescent="0.3">
      <c r="H166" s="39"/>
      <c r="I166" s="39"/>
      <c r="J166" s="39"/>
      <c r="K166" s="39"/>
      <c r="L166" s="39"/>
      <c r="M166" s="39"/>
      <c r="N166" s="39"/>
      <c r="O166" s="40"/>
    </row>
    <row r="167" spans="8:15" x14ac:dyDescent="0.3">
      <c r="H167" s="39"/>
      <c r="I167" s="39"/>
      <c r="J167" s="39"/>
      <c r="K167" s="39"/>
      <c r="L167" s="39"/>
      <c r="M167" s="39"/>
      <c r="N167" s="39"/>
      <c r="O167" s="40"/>
    </row>
    <row r="168" spans="8:15" x14ac:dyDescent="0.3">
      <c r="H168" s="39"/>
      <c r="I168" s="39"/>
      <c r="J168" s="39"/>
      <c r="K168" s="39"/>
      <c r="L168" s="39"/>
      <c r="M168" s="39"/>
      <c r="N168" s="39"/>
      <c r="O168" s="40"/>
    </row>
    <row r="169" spans="8:15" x14ac:dyDescent="0.3">
      <c r="H169" s="39"/>
      <c r="I169" s="39"/>
      <c r="J169" s="39"/>
      <c r="K169" s="39"/>
      <c r="L169" s="39"/>
      <c r="M169" s="39"/>
      <c r="N169" s="39"/>
      <c r="O169" s="40"/>
    </row>
    <row r="170" spans="8:15" x14ac:dyDescent="0.3">
      <c r="H170" s="39"/>
      <c r="I170" s="39"/>
      <c r="J170" s="39"/>
      <c r="K170" s="39"/>
      <c r="L170" s="39"/>
      <c r="M170" s="39"/>
      <c r="N170" s="39"/>
      <c r="O170" s="40"/>
    </row>
    <row r="171" spans="8:15" x14ac:dyDescent="0.3">
      <c r="H171" s="39"/>
      <c r="I171" s="39"/>
      <c r="J171" s="39"/>
      <c r="K171" s="39"/>
      <c r="L171" s="39"/>
      <c r="M171" s="39"/>
      <c r="N171" s="39"/>
      <c r="O171" s="40"/>
    </row>
    <row r="172" spans="8:15" x14ac:dyDescent="0.3">
      <c r="H172" s="39"/>
      <c r="I172" s="39"/>
      <c r="J172" s="39"/>
      <c r="K172" s="39"/>
      <c r="L172" s="39"/>
      <c r="M172" s="39"/>
      <c r="N172" s="39"/>
      <c r="O172" s="40"/>
    </row>
    <row r="173" spans="8:15" x14ac:dyDescent="0.3">
      <c r="H173" s="39"/>
      <c r="I173" s="39"/>
      <c r="J173" s="39"/>
      <c r="K173" s="39"/>
      <c r="L173" s="39"/>
      <c r="M173" s="39"/>
      <c r="N173" s="39"/>
      <c r="O173" s="40"/>
    </row>
    <row r="174" spans="8:15" x14ac:dyDescent="0.3">
      <c r="H174" s="39"/>
      <c r="I174" s="39"/>
      <c r="J174" s="39"/>
      <c r="K174" s="39"/>
      <c r="L174" s="39"/>
      <c r="M174" s="39"/>
      <c r="N174" s="39"/>
      <c r="O174" s="40"/>
    </row>
    <row r="175" spans="8:15" x14ac:dyDescent="0.3">
      <c r="H175" s="39"/>
      <c r="I175" s="39"/>
      <c r="J175" s="39"/>
      <c r="K175" s="39"/>
      <c r="L175" s="39"/>
      <c r="M175" s="39"/>
      <c r="N175" s="39"/>
      <c r="O175" s="40"/>
    </row>
    <row r="176" spans="8:15" x14ac:dyDescent="0.3">
      <c r="H176" s="39"/>
      <c r="I176" s="39"/>
      <c r="J176" s="39"/>
      <c r="K176" s="39"/>
      <c r="L176" s="39"/>
      <c r="M176" s="39"/>
      <c r="N176" s="39"/>
      <c r="O176" s="40"/>
    </row>
    <row r="177" spans="8:15" x14ac:dyDescent="0.3">
      <c r="H177" s="39"/>
      <c r="I177" s="39"/>
      <c r="J177" s="39"/>
      <c r="K177" s="39"/>
      <c r="L177" s="39"/>
      <c r="M177" s="39"/>
      <c r="N177" s="39"/>
      <c r="O177" s="40"/>
    </row>
    <row r="178" spans="8:15" x14ac:dyDescent="0.3">
      <c r="H178" s="39"/>
      <c r="I178" s="39"/>
      <c r="J178" s="39"/>
      <c r="K178" s="39"/>
      <c r="L178" s="39"/>
      <c r="M178" s="39"/>
      <c r="N178" s="39"/>
      <c r="O178" s="40"/>
    </row>
    <row r="179" spans="8:15" x14ac:dyDescent="0.3">
      <c r="H179" s="39"/>
      <c r="I179" s="39"/>
      <c r="J179" s="39"/>
      <c r="K179" s="39"/>
      <c r="L179" s="39"/>
      <c r="M179" s="39"/>
      <c r="N179" s="39"/>
      <c r="O179" s="40"/>
    </row>
    <row r="180" spans="8:15" x14ac:dyDescent="0.3">
      <c r="H180" s="39"/>
      <c r="I180" s="39"/>
      <c r="J180" s="39"/>
      <c r="K180" s="39"/>
      <c r="L180" s="39"/>
      <c r="M180" s="39"/>
      <c r="N180" s="39"/>
      <c r="O180" s="40"/>
    </row>
    <row r="181" spans="8:15" x14ac:dyDescent="0.3">
      <c r="H181" s="39"/>
      <c r="I181" s="39"/>
      <c r="J181" s="39"/>
      <c r="K181" s="39"/>
      <c r="L181" s="39"/>
      <c r="M181" s="39"/>
      <c r="N181" s="39"/>
      <c r="O181" s="40"/>
    </row>
    <row r="182" spans="8:15" x14ac:dyDescent="0.3">
      <c r="H182" s="39"/>
      <c r="I182" s="39"/>
      <c r="J182" s="39"/>
      <c r="K182" s="39"/>
      <c r="L182" s="39"/>
      <c r="M182" s="39"/>
      <c r="N182" s="39"/>
      <c r="O182" s="40"/>
    </row>
    <row r="183" spans="8:15" x14ac:dyDescent="0.3">
      <c r="H183" s="39"/>
      <c r="I183" s="39"/>
      <c r="J183" s="39"/>
      <c r="K183" s="39"/>
      <c r="L183" s="39"/>
      <c r="M183" s="39"/>
      <c r="N183" s="39"/>
      <c r="O183" s="40"/>
    </row>
    <row r="184" spans="8:15" x14ac:dyDescent="0.3">
      <c r="H184" s="39"/>
      <c r="I184" s="39"/>
      <c r="J184" s="39"/>
      <c r="K184" s="39"/>
      <c r="L184" s="39"/>
      <c r="M184" s="39"/>
      <c r="N184" s="39"/>
      <c r="O184" s="40"/>
    </row>
    <row r="185" spans="8:15" x14ac:dyDescent="0.3">
      <c r="H185" s="39"/>
      <c r="I185" s="39"/>
      <c r="J185" s="39"/>
      <c r="K185" s="39"/>
      <c r="L185" s="39"/>
      <c r="M185" s="39"/>
      <c r="N185" s="39"/>
      <c r="O185" s="40"/>
    </row>
    <row r="186" spans="8:15" x14ac:dyDescent="0.3">
      <c r="H186" s="39"/>
      <c r="I186" s="39"/>
      <c r="J186" s="39"/>
      <c r="K186" s="39"/>
      <c r="L186" s="39"/>
      <c r="M186" s="39"/>
      <c r="N186" s="39"/>
      <c r="O186" s="40"/>
    </row>
    <row r="187" spans="8:15" x14ac:dyDescent="0.3">
      <c r="H187" s="39"/>
      <c r="I187" s="39"/>
      <c r="J187" s="39"/>
      <c r="K187" s="39"/>
      <c r="L187" s="39"/>
      <c r="M187" s="39"/>
      <c r="N187" s="39"/>
      <c r="O187" s="40"/>
    </row>
    <row r="188" spans="8:15" x14ac:dyDescent="0.3">
      <c r="H188" s="39"/>
      <c r="I188" s="39"/>
      <c r="J188" s="39"/>
      <c r="K188" s="39"/>
      <c r="L188" s="39"/>
      <c r="M188" s="39"/>
      <c r="N188" s="39"/>
      <c r="O188" s="40"/>
    </row>
    <row r="189" spans="8:15" x14ac:dyDescent="0.3">
      <c r="H189" s="39"/>
      <c r="I189" s="39"/>
      <c r="J189" s="39"/>
      <c r="K189" s="39"/>
      <c r="L189" s="39"/>
      <c r="M189" s="39"/>
      <c r="N189" s="39"/>
      <c r="O189" s="40"/>
    </row>
    <row r="190" spans="8:15" x14ac:dyDescent="0.3">
      <c r="H190" s="39"/>
      <c r="I190" s="39"/>
      <c r="J190" s="39"/>
      <c r="K190" s="39"/>
      <c r="L190" s="39"/>
      <c r="M190" s="39"/>
      <c r="N190" s="39"/>
      <c r="O190" s="40"/>
    </row>
    <row r="191" spans="8:15" x14ac:dyDescent="0.3">
      <c r="H191" s="39"/>
      <c r="I191" s="39"/>
      <c r="J191" s="39"/>
      <c r="K191" s="39"/>
      <c r="L191" s="39"/>
      <c r="M191" s="39"/>
      <c r="N191" s="39"/>
      <c r="O191" s="40"/>
    </row>
    <row r="192" spans="8:15" x14ac:dyDescent="0.3">
      <c r="H192" s="39"/>
      <c r="I192" s="39"/>
      <c r="J192" s="39"/>
      <c r="K192" s="39"/>
      <c r="L192" s="39"/>
      <c r="M192" s="39"/>
      <c r="N192" s="39"/>
      <c r="O192" s="40"/>
    </row>
    <row r="193" spans="8:15" x14ac:dyDescent="0.3">
      <c r="H193" s="39"/>
      <c r="I193" s="39"/>
      <c r="J193" s="39"/>
      <c r="K193" s="39"/>
      <c r="L193" s="39"/>
      <c r="M193" s="39"/>
      <c r="N193" s="39"/>
      <c r="O193" s="40"/>
    </row>
    <row r="194" spans="8:15" x14ac:dyDescent="0.3">
      <c r="H194" s="39"/>
      <c r="I194" s="39"/>
      <c r="J194" s="39"/>
      <c r="K194" s="39"/>
      <c r="L194" s="39"/>
      <c r="M194" s="39"/>
      <c r="N194" s="39"/>
      <c r="O194" s="40"/>
    </row>
    <row r="195" spans="8:15" x14ac:dyDescent="0.3">
      <c r="H195" s="39"/>
      <c r="I195" s="39"/>
      <c r="J195" s="39"/>
      <c r="K195" s="39"/>
      <c r="L195" s="39"/>
      <c r="M195" s="39"/>
      <c r="N195" s="39"/>
      <c r="O195" s="40"/>
    </row>
    <row r="196" spans="8:15" x14ac:dyDescent="0.3">
      <c r="H196" s="39"/>
      <c r="I196" s="39"/>
      <c r="J196" s="39"/>
      <c r="K196" s="39"/>
      <c r="L196" s="39"/>
      <c r="M196" s="39"/>
      <c r="N196" s="39"/>
      <c r="O196" s="40"/>
    </row>
    <row r="197" spans="8:15" x14ac:dyDescent="0.3">
      <c r="H197" s="39"/>
      <c r="I197" s="39"/>
      <c r="J197" s="39"/>
      <c r="K197" s="39"/>
      <c r="L197" s="39"/>
      <c r="M197" s="39"/>
      <c r="N197" s="39"/>
      <c r="O197" s="40"/>
    </row>
    <row r="198" spans="8:15" x14ac:dyDescent="0.3">
      <c r="H198" s="39"/>
      <c r="I198" s="39"/>
      <c r="J198" s="39"/>
      <c r="K198" s="39"/>
      <c r="L198" s="39"/>
      <c r="M198" s="39"/>
      <c r="N198" s="39"/>
      <c r="O198" s="40"/>
    </row>
    <row r="199" spans="8:15" x14ac:dyDescent="0.3">
      <c r="H199" s="39"/>
      <c r="I199" s="39"/>
      <c r="J199" s="39"/>
      <c r="K199" s="39"/>
      <c r="L199" s="39"/>
      <c r="M199" s="39"/>
      <c r="N199" s="39"/>
      <c r="O199" s="40"/>
    </row>
    <row r="200" spans="8:15" x14ac:dyDescent="0.3">
      <c r="H200" s="39"/>
      <c r="I200" s="39"/>
      <c r="J200" s="39"/>
      <c r="K200" s="39"/>
      <c r="L200" s="39"/>
      <c r="M200" s="39"/>
      <c r="N200" s="39"/>
      <c r="O200" s="40"/>
    </row>
    <row r="201" spans="8:15" x14ac:dyDescent="0.3">
      <c r="H201" s="39"/>
      <c r="I201" s="39"/>
      <c r="J201" s="39"/>
      <c r="K201" s="39"/>
      <c r="L201" s="39"/>
      <c r="M201" s="39"/>
      <c r="N201" s="39"/>
      <c r="O201" s="40"/>
    </row>
    <row r="202" spans="8:15" x14ac:dyDescent="0.3">
      <c r="H202" s="39"/>
      <c r="I202" s="39"/>
      <c r="J202" s="39"/>
      <c r="K202" s="39"/>
      <c r="L202" s="39"/>
      <c r="M202" s="39"/>
      <c r="N202" s="39"/>
      <c r="O202" s="40"/>
    </row>
    <row r="203" spans="8:15" x14ac:dyDescent="0.3">
      <c r="H203" s="39"/>
      <c r="I203" s="39"/>
      <c r="J203" s="39"/>
      <c r="K203" s="39"/>
      <c r="L203" s="39"/>
      <c r="M203" s="39"/>
      <c r="N203" s="39"/>
      <c r="O203" s="40"/>
    </row>
    <row r="204" spans="8:15" x14ac:dyDescent="0.3">
      <c r="H204" s="39"/>
      <c r="I204" s="39"/>
      <c r="J204" s="39"/>
      <c r="K204" s="39"/>
      <c r="L204" s="39"/>
      <c r="M204" s="39"/>
      <c r="N204" s="39"/>
      <c r="O204" s="40"/>
    </row>
    <row r="205" spans="8:15" x14ac:dyDescent="0.3">
      <c r="H205" s="39"/>
      <c r="I205" s="39"/>
      <c r="J205" s="39"/>
      <c r="K205" s="39"/>
      <c r="L205" s="39"/>
      <c r="M205" s="39"/>
      <c r="N205" s="39"/>
      <c r="O205" s="40"/>
    </row>
    <row r="206" spans="8:15" x14ac:dyDescent="0.3">
      <c r="H206" s="39"/>
      <c r="I206" s="39"/>
      <c r="J206" s="39"/>
      <c r="K206" s="39"/>
      <c r="L206" s="39"/>
      <c r="M206" s="39"/>
      <c r="N206" s="39"/>
      <c r="O206" s="40"/>
    </row>
    <row r="207" spans="8:15" x14ac:dyDescent="0.3">
      <c r="H207" s="39"/>
      <c r="I207" s="39"/>
      <c r="J207" s="39"/>
      <c r="K207" s="39"/>
      <c r="L207" s="39"/>
      <c r="M207" s="39"/>
      <c r="N207" s="39"/>
      <c r="O207" s="40"/>
    </row>
    <row r="208" spans="8:15" x14ac:dyDescent="0.3">
      <c r="H208" s="39"/>
      <c r="I208" s="39"/>
      <c r="J208" s="39"/>
      <c r="K208" s="39"/>
      <c r="L208" s="39"/>
      <c r="M208" s="39"/>
      <c r="N208" s="39"/>
      <c r="O208" s="40"/>
    </row>
    <row r="209" spans="8:15" x14ac:dyDescent="0.3">
      <c r="H209" s="39"/>
      <c r="I209" s="39"/>
      <c r="J209" s="39"/>
      <c r="K209" s="39"/>
      <c r="L209" s="39"/>
      <c r="M209" s="39"/>
      <c r="N209" s="39"/>
      <c r="O209" s="40"/>
    </row>
    <row r="210" spans="8:15" x14ac:dyDescent="0.3">
      <c r="H210" s="39"/>
      <c r="I210" s="39"/>
      <c r="J210" s="39"/>
      <c r="K210" s="39"/>
      <c r="L210" s="39"/>
      <c r="M210" s="39"/>
      <c r="N210" s="39"/>
      <c r="O210" s="40"/>
    </row>
    <row r="211" spans="8:15" x14ac:dyDescent="0.3">
      <c r="H211" s="39"/>
      <c r="I211" s="39"/>
      <c r="J211" s="39"/>
      <c r="K211" s="39"/>
      <c r="L211" s="39"/>
      <c r="M211" s="39"/>
      <c r="N211" s="39"/>
      <c r="O211" s="40"/>
    </row>
    <row r="212" spans="8:15" x14ac:dyDescent="0.3">
      <c r="H212" s="39"/>
      <c r="I212" s="39"/>
      <c r="J212" s="39"/>
      <c r="K212" s="39"/>
      <c r="L212" s="39"/>
      <c r="M212" s="39"/>
      <c r="N212" s="39"/>
      <c r="O212" s="40"/>
    </row>
    <row r="213" spans="8:15" x14ac:dyDescent="0.3">
      <c r="H213" s="39"/>
      <c r="I213" s="39"/>
      <c r="J213" s="39"/>
      <c r="K213" s="39"/>
      <c r="L213" s="39"/>
      <c r="M213" s="39"/>
      <c r="N213" s="39"/>
      <c r="O213" s="40"/>
    </row>
    <row r="214" spans="8:15" x14ac:dyDescent="0.3">
      <c r="H214" s="39"/>
      <c r="I214" s="39"/>
      <c r="J214" s="39"/>
      <c r="K214" s="39"/>
      <c r="L214" s="39"/>
      <c r="M214" s="39"/>
      <c r="N214" s="39"/>
      <c r="O214" s="40"/>
    </row>
    <row r="215" spans="8:15" x14ac:dyDescent="0.3">
      <c r="H215" s="39"/>
      <c r="I215" s="39"/>
      <c r="J215" s="39"/>
      <c r="K215" s="39"/>
      <c r="L215" s="39"/>
      <c r="M215" s="39"/>
      <c r="N215" s="39"/>
      <c r="O215" s="40"/>
    </row>
    <row r="216" spans="8:15" x14ac:dyDescent="0.3">
      <c r="H216" s="39"/>
      <c r="I216" s="39"/>
      <c r="J216" s="39"/>
      <c r="K216" s="39"/>
      <c r="L216" s="39"/>
      <c r="M216" s="39"/>
      <c r="N216" s="39"/>
      <c r="O216" s="40"/>
    </row>
    <row r="217" spans="8:15" x14ac:dyDescent="0.3">
      <c r="H217" s="39"/>
      <c r="I217" s="39"/>
      <c r="J217" s="39"/>
      <c r="K217" s="39"/>
      <c r="L217" s="39"/>
      <c r="M217" s="39"/>
      <c r="N217" s="39"/>
      <c r="O217" s="40"/>
    </row>
    <row r="218" spans="8:15" x14ac:dyDescent="0.3">
      <c r="H218" s="39"/>
      <c r="I218" s="39"/>
      <c r="J218" s="39"/>
      <c r="K218" s="39"/>
      <c r="L218" s="39"/>
      <c r="M218" s="39"/>
      <c r="N218" s="39"/>
      <c r="O218" s="40"/>
    </row>
    <row r="219" spans="8:15" x14ac:dyDescent="0.3">
      <c r="H219" s="39"/>
      <c r="I219" s="39"/>
      <c r="J219" s="39"/>
      <c r="K219" s="39"/>
      <c r="L219" s="39"/>
      <c r="M219" s="39"/>
      <c r="N219" s="39"/>
      <c r="O219" s="40"/>
    </row>
    <row r="220" spans="8:15" x14ac:dyDescent="0.3">
      <c r="H220" s="39"/>
      <c r="I220" s="39"/>
      <c r="J220" s="39"/>
      <c r="K220" s="39"/>
      <c r="L220" s="39"/>
      <c r="M220" s="39"/>
      <c r="N220" s="39"/>
      <c r="O220" s="40"/>
    </row>
    <row r="221" spans="8:15" x14ac:dyDescent="0.3">
      <c r="H221" s="39"/>
      <c r="I221" s="39"/>
      <c r="J221" s="39"/>
      <c r="K221" s="39"/>
      <c r="L221" s="39"/>
      <c r="M221" s="39"/>
      <c r="N221" s="39"/>
      <c r="O221" s="40"/>
    </row>
    <row r="222" spans="8:15" x14ac:dyDescent="0.3">
      <c r="H222" s="39"/>
      <c r="I222" s="39"/>
      <c r="J222" s="39"/>
      <c r="K222" s="39"/>
      <c r="L222" s="39"/>
      <c r="M222" s="39"/>
      <c r="N222" s="39"/>
      <c r="O222" s="40"/>
    </row>
    <row r="223" spans="8:15" x14ac:dyDescent="0.3">
      <c r="H223" s="39"/>
      <c r="I223" s="39"/>
      <c r="J223" s="39"/>
      <c r="K223" s="39"/>
      <c r="L223" s="39"/>
      <c r="M223" s="39"/>
      <c r="N223" s="39"/>
      <c r="O223" s="40"/>
    </row>
    <row r="224" spans="8:15" x14ac:dyDescent="0.3">
      <c r="H224" s="39"/>
      <c r="I224" s="39"/>
      <c r="J224" s="39"/>
      <c r="K224" s="39"/>
      <c r="L224" s="39"/>
      <c r="M224" s="39"/>
      <c r="N224" s="39"/>
      <c r="O224" s="40"/>
    </row>
    <row r="225" spans="8:15" x14ac:dyDescent="0.3">
      <c r="H225" s="39"/>
      <c r="I225" s="39"/>
      <c r="J225" s="39"/>
      <c r="K225" s="39"/>
      <c r="L225" s="39"/>
      <c r="M225" s="39"/>
      <c r="N225" s="39"/>
      <c r="O225" s="40"/>
    </row>
    <row r="226" spans="8:15" x14ac:dyDescent="0.3">
      <c r="H226" s="39"/>
      <c r="I226" s="39"/>
      <c r="J226" s="39"/>
      <c r="K226" s="39"/>
      <c r="L226" s="39"/>
      <c r="M226" s="39"/>
      <c r="N226" s="39"/>
      <c r="O226" s="40"/>
    </row>
    <row r="227" spans="8:15" x14ac:dyDescent="0.3">
      <c r="H227" s="39"/>
      <c r="I227" s="39"/>
      <c r="J227" s="39"/>
      <c r="K227" s="39"/>
      <c r="L227" s="39"/>
      <c r="M227" s="39"/>
      <c r="N227" s="39"/>
      <c r="O227" s="40"/>
    </row>
    <row r="228" spans="8:15" x14ac:dyDescent="0.3">
      <c r="H228" s="39"/>
      <c r="I228" s="39"/>
      <c r="J228" s="39"/>
      <c r="K228" s="39"/>
      <c r="L228" s="39"/>
      <c r="M228" s="39"/>
      <c r="N228" s="39"/>
      <c r="O228" s="40"/>
    </row>
    <row r="229" spans="8:15" x14ac:dyDescent="0.3">
      <c r="H229" s="39"/>
      <c r="I229" s="39"/>
      <c r="J229" s="39"/>
      <c r="K229" s="39"/>
      <c r="L229" s="39"/>
      <c r="M229" s="39"/>
      <c r="N229" s="39"/>
      <c r="O229" s="40"/>
    </row>
    <row r="230" spans="8:15" x14ac:dyDescent="0.3">
      <c r="H230" s="39"/>
      <c r="I230" s="39"/>
      <c r="J230" s="39"/>
      <c r="K230" s="39"/>
      <c r="L230" s="39"/>
      <c r="M230" s="39"/>
      <c r="N230" s="39"/>
      <c r="O230" s="40"/>
    </row>
    <row r="231" spans="8:15" x14ac:dyDescent="0.3">
      <c r="H231" s="39"/>
      <c r="I231" s="39"/>
      <c r="J231" s="39"/>
      <c r="K231" s="39"/>
      <c r="L231" s="39"/>
      <c r="M231" s="39"/>
      <c r="N231" s="39"/>
      <c r="O231" s="40"/>
    </row>
    <row r="232" spans="8:15" x14ac:dyDescent="0.3">
      <c r="H232" s="39"/>
      <c r="I232" s="39"/>
      <c r="J232" s="39"/>
      <c r="K232" s="39"/>
      <c r="L232" s="39"/>
      <c r="M232" s="39"/>
      <c r="N232" s="39"/>
      <c r="O232" s="40"/>
    </row>
    <row r="233" spans="8:15" x14ac:dyDescent="0.3">
      <c r="H233" s="39"/>
      <c r="I233" s="39"/>
      <c r="J233" s="39"/>
      <c r="K233" s="39"/>
      <c r="L233" s="39"/>
      <c r="M233" s="39"/>
      <c r="N233" s="39"/>
      <c r="O233" s="40"/>
    </row>
    <row r="234" spans="8:15" x14ac:dyDescent="0.3">
      <c r="H234" s="39"/>
      <c r="I234" s="39"/>
      <c r="J234" s="39"/>
      <c r="K234" s="39"/>
      <c r="L234" s="39"/>
      <c r="M234" s="39"/>
      <c r="N234" s="39"/>
      <c r="O234" s="40"/>
    </row>
    <row r="235" spans="8:15" x14ac:dyDescent="0.3">
      <c r="H235" s="39"/>
      <c r="I235" s="39"/>
      <c r="J235" s="39"/>
      <c r="K235" s="39"/>
      <c r="L235" s="39"/>
      <c r="M235" s="39"/>
      <c r="N235" s="39"/>
      <c r="O235" s="40"/>
    </row>
    <row r="236" spans="8:15" x14ac:dyDescent="0.3">
      <c r="H236" s="39"/>
      <c r="I236" s="39"/>
      <c r="J236" s="39"/>
      <c r="K236" s="39"/>
      <c r="L236" s="39"/>
      <c r="M236" s="39"/>
      <c r="N236" s="39"/>
      <c r="O236" s="40"/>
    </row>
    <row r="237" spans="8:15" x14ac:dyDescent="0.3">
      <c r="H237" s="39"/>
      <c r="I237" s="39"/>
      <c r="J237" s="39"/>
      <c r="K237" s="39"/>
      <c r="L237" s="39"/>
      <c r="M237" s="39"/>
      <c r="N237" s="39"/>
      <c r="O237" s="40"/>
    </row>
    <row r="238" spans="8:15" x14ac:dyDescent="0.3">
      <c r="H238" s="39"/>
      <c r="I238" s="39"/>
      <c r="J238" s="39"/>
      <c r="K238" s="39"/>
      <c r="L238" s="39"/>
      <c r="M238" s="39"/>
      <c r="N238" s="39"/>
      <c r="O238" s="40"/>
    </row>
    <row r="239" spans="8:15" x14ac:dyDescent="0.3">
      <c r="H239" s="39"/>
      <c r="I239" s="39"/>
      <c r="J239" s="39"/>
      <c r="K239" s="39"/>
      <c r="L239" s="39"/>
      <c r="M239" s="39"/>
      <c r="N239" s="39"/>
      <c r="O239" s="40"/>
    </row>
    <row r="240" spans="8:15" x14ac:dyDescent="0.3">
      <c r="H240" s="39"/>
      <c r="I240" s="39"/>
      <c r="J240" s="39"/>
      <c r="K240" s="39"/>
      <c r="L240" s="39"/>
      <c r="M240" s="39"/>
      <c r="N240" s="39"/>
      <c r="O240" s="40"/>
    </row>
    <row r="241" spans="8:15" x14ac:dyDescent="0.3">
      <c r="H241" s="39"/>
      <c r="I241" s="39"/>
      <c r="J241" s="39"/>
      <c r="K241" s="39"/>
      <c r="L241" s="39"/>
      <c r="M241" s="39"/>
      <c r="N241" s="39"/>
      <c r="O241" s="40"/>
    </row>
    <row r="242" spans="8:15" x14ac:dyDescent="0.3">
      <c r="H242" s="39"/>
      <c r="I242" s="39"/>
      <c r="J242" s="39"/>
      <c r="K242" s="39"/>
      <c r="L242" s="39"/>
      <c r="M242" s="39"/>
      <c r="N242" s="39"/>
      <c r="O242" s="40"/>
    </row>
    <row r="243" spans="8:15" x14ac:dyDescent="0.3">
      <c r="H243" s="39"/>
      <c r="I243" s="39"/>
      <c r="J243" s="39"/>
      <c r="K243" s="39"/>
      <c r="L243" s="39"/>
      <c r="M243" s="39"/>
      <c r="N243" s="39"/>
      <c r="O243" s="40"/>
    </row>
    <row r="244" spans="8:15" x14ac:dyDescent="0.3">
      <c r="H244" s="39"/>
      <c r="I244" s="39"/>
      <c r="J244" s="39"/>
      <c r="K244" s="39"/>
      <c r="L244" s="39"/>
      <c r="M244" s="39"/>
      <c r="N244" s="39"/>
      <c r="O244" s="40"/>
    </row>
    <row r="245" spans="8:15" x14ac:dyDescent="0.3">
      <c r="H245" s="39"/>
      <c r="I245" s="39"/>
      <c r="J245" s="39"/>
      <c r="K245" s="39"/>
      <c r="L245" s="39"/>
      <c r="M245" s="39"/>
      <c r="N245" s="39"/>
      <c r="O245" s="40"/>
    </row>
    <row r="246" spans="8:15" x14ac:dyDescent="0.3">
      <c r="H246" s="39"/>
      <c r="I246" s="39"/>
      <c r="J246" s="39"/>
      <c r="K246" s="39"/>
      <c r="L246" s="39"/>
      <c r="M246" s="39"/>
      <c r="N246" s="39"/>
      <c r="O246" s="40"/>
    </row>
    <row r="247" spans="8:15" x14ac:dyDescent="0.3">
      <c r="H247" s="39"/>
      <c r="I247" s="39"/>
      <c r="J247" s="39"/>
      <c r="K247" s="39"/>
      <c r="L247" s="39"/>
      <c r="M247" s="39"/>
      <c r="N247" s="39"/>
      <c r="O247" s="40"/>
    </row>
    <row r="248" spans="8:15" x14ac:dyDescent="0.3">
      <c r="H248" s="39"/>
      <c r="I248" s="39"/>
      <c r="J248" s="39"/>
      <c r="K248" s="39"/>
      <c r="L248" s="39"/>
      <c r="M248" s="39"/>
      <c r="N248" s="39"/>
      <c r="O248" s="40"/>
    </row>
    <row r="249" spans="8:15" x14ac:dyDescent="0.3">
      <c r="H249" s="39"/>
      <c r="I249" s="39"/>
      <c r="J249" s="39"/>
      <c r="K249" s="39"/>
      <c r="L249" s="39"/>
      <c r="M249" s="39"/>
      <c r="N249" s="39"/>
      <c r="O249" s="40"/>
    </row>
    <row r="250" spans="8:15" x14ac:dyDescent="0.3">
      <c r="H250" s="39"/>
      <c r="I250" s="39"/>
      <c r="J250" s="39"/>
      <c r="K250" s="39"/>
      <c r="L250" s="39"/>
      <c r="M250" s="39"/>
      <c r="N250" s="39"/>
      <c r="O250" s="40"/>
    </row>
    <row r="251" spans="8:15" x14ac:dyDescent="0.3">
      <c r="H251" s="39"/>
      <c r="I251" s="39"/>
      <c r="J251" s="39"/>
      <c r="K251" s="39"/>
      <c r="L251" s="39"/>
      <c r="M251" s="39"/>
      <c r="N251" s="39"/>
      <c r="O251" s="40"/>
    </row>
    <row r="252" spans="8:15" x14ac:dyDescent="0.3">
      <c r="H252" s="39"/>
      <c r="I252" s="39"/>
      <c r="J252" s="39"/>
      <c r="K252" s="39"/>
      <c r="L252" s="39"/>
      <c r="M252" s="39"/>
      <c r="N252" s="39"/>
      <c r="O252" s="40"/>
    </row>
    <row r="253" spans="8:15" x14ac:dyDescent="0.3">
      <c r="H253" s="39"/>
      <c r="I253" s="39"/>
      <c r="J253" s="39"/>
      <c r="K253" s="39"/>
      <c r="L253" s="39"/>
      <c r="M253" s="39"/>
      <c r="N253" s="39"/>
      <c r="O253" s="40"/>
    </row>
    <row r="254" spans="8:15" x14ac:dyDescent="0.3">
      <c r="H254" s="39"/>
      <c r="I254" s="39"/>
      <c r="J254" s="39"/>
      <c r="K254" s="39"/>
      <c r="L254" s="39"/>
      <c r="M254" s="39"/>
      <c r="N254" s="39"/>
      <c r="O254" s="40"/>
    </row>
    <row r="255" spans="8:15" x14ac:dyDescent="0.3">
      <c r="H255" s="39"/>
      <c r="I255" s="39"/>
      <c r="J255" s="39"/>
      <c r="K255" s="39"/>
      <c r="L255" s="39"/>
      <c r="M255" s="39"/>
      <c r="N255" s="39"/>
      <c r="O255" s="40"/>
    </row>
    <row r="256" spans="8:15" x14ac:dyDescent="0.3">
      <c r="H256" s="39"/>
      <c r="I256" s="39"/>
      <c r="J256" s="39"/>
      <c r="K256" s="39"/>
      <c r="L256" s="39"/>
      <c r="M256" s="39"/>
      <c r="N256" s="39"/>
      <c r="O256" s="40"/>
    </row>
    <row r="257" spans="8:15" x14ac:dyDescent="0.3">
      <c r="H257" s="39"/>
      <c r="I257" s="39"/>
      <c r="J257" s="39"/>
      <c r="K257" s="39"/>
      <c r="L257" s="39"/>
      <c r="M257" s="39"/>
      <c r="N257" s="39"/>
      <c r="O257" s="40"/>
    </row>
    <row r="258" spans="8:15" x14ac:dyDescent="0.3">
      <c r="H258" s="39"/>
      <c r="I258" s="39"/>
      <c r="J258" s="39"/>
      <c r="K258" s="39"/>
      <c r="L258" s="39"/>
      <c r="M258" s="39"/>
      <c r="N258" s="39"/>
      <c r="O258" s="40"/>
    </row>
    <row r="259" spans="8:15" x14ac:dyDescent="0.3">
      <c r="H259" s="39"/>
      <c r="I259" s="39"/>
      <c r="J259" s="39"/>
      <c r="K259" s="39"/>
      <c r="L259" s="39"/>
      <c r="M259" s="39"/>
      <c r="N259" s="39"/>
      <c r="O259" s="40"/>
    </row>
    <row r="260" spans="8:15" x14ac:dyDescent="0.3">
      <c r="H260" s="39"/>
      <c r="I260" s="39"/>
      <c r="J260" s="39"/>
      <c r="K260" s="39"/>
      <c r="L260" s="39"/>
      <c r="M260" s="39"/>
      <c r="N260" s="39"/>
      <c r="O260" s="40"/>
    </row>
    <row r="261" spans="8:15" x14ac:dyDescent="0.3">
      <c r="H261" s="39"/>
      <c r="I261" s="39"/>
      <c r="J261" s="39"/>
      <c r="K261" s="39"/>
      <c r="L261" s="39"/>
      <c r="M261" s="39"/>
      <c r="N261" s="39"/>
      <c r="O261" s="40"/>
    </row>
    <row r="262" spans="8:15" x14ac:dyDescent="0.3">
      <c r="H262" s="39"/>
      <c r="I262" s="39"/>
      <c r="J262" s="39"/>
      <c r="K262" s="39"/>
      <c r="L262" s="39"/>
      <c r="M262" s="39"/>
      <c r="N262" s="39"/>
      <c r="O262" s="40"/>
    </row>
    <row r="263" spans="8:15" x14ac:dyDescent="0.3">
      <c r="H263" s="39"/>
      <c r="I263" s="39"/>
      <c r="J263" s="39"/>
      <c r="K263" s="39"/>
      <c r="L263" s="39"/>
      <c r="M263" s="39"/>
      <c r="N263" s="39"/>
      <c r="O263" s="40"/>
    </row>
    <row r="264" spans="8:15" x14ac:dyDescent="0.3">
      <c r="H264" s="39"/>
      <c r="I264" s="39"/>
      <c r="J264" s="39"/>
      <c r="K264" s="39"/>
      <c r="L264" s="39"/>
      <c r="M264" s="39"/>
      <c r="N264" s="39"/>
      <c r="O264" s="40"/>
    </row>
    <row r="265" spans="8:15" x14ac:dyDescent="0.3">
      <c r="H265" s="39"/>
      <c r="I265" s="39"/>
      <c r="J265" s="39"/>
      <c r="K265" s="39"/>
      <c r="L265" s="39"/>
      <c r="M265" s="39"/>
      <c r="N265" s="39"/>
      <c r="O265" s="40"/>
    </row>
    <row r="266" spans="8:15" x14ac:dyDescent="0.3">
      <c r="H266" s="39"/>
      <c r="I266" s="39"/>
      <c r="J266" s="39"/>
      <c r="K266" s="39"/>
      <c r="L266" s="39"/>
      <c r="M266" s="39"/>
      <c r="N266" s="39"/>
      <c r="O266" s="40"/>
    </row>
    <row r="267" spans="8:15" x14ac:dyDescent="0.3">
      <c r="H267" s="39"/>
      <c r="I267" s="39"/>
      <c r="J267" s="39"/>
      <c r="K267" s="39"/>
      <c r="L267" s="39"/>
      <c r="M267" s="39"/>
      <c r="N267" s="39"/>
      <c r="O267" s="40"/>
    </row>
    <row r="268" spans="8:15" x14ac:dyDescent="0.3">
      <c r="H268" s="39"/>
      <c r="I268" s="39"/>
      <c r="J268" s="39"/>
      <c r="K268" s="39"/>
      <c r="L268" s="39"/>
      <c r="M268" s="39"/>
      <c r="N268" s="39"/>
      <c r="O268" s="40"/>
    </row>
    <row r="269" spans="8:15" x14ac:dyDescent="0.3">
      <c r="H269" s="39"/>
      <c r="I269" s="39"/>
      <c r="J269" s="39"/>
      <c r="K269" s="39"/>
      <c r="L269" s="39"/>
      <c r="M269" s="39"/>
      <c r="N269" s="39"/>
      <c r="O269" s="40"/>
    </row>
    <row r="270" spans="8:15" x14ac:dyDescent="0.3">
      <c r="H270" s="39"/>
      <c r="I270" s="39"/>
      <c r="J270" s="39"/>
      <c r="K270" s="39"/>
      <c r="L270" s="39"/>
      <c r="M270" s="39"/>
      <c r="N270" s="39"/>
      <c r="O270" s="40"/>
    </row>
    <row r="271" spans="8:15" x14ac:dyDescent="0.3">
      <c r="H271" s="39"/>
      <c r="I271" s="39"/>
      <c r="J271" s="39"/>
      <c r="K271" s="39"/>
      <c r="L271" s="39"/>
      <c r="M271" s="39"/>
      <c r="N271" s="39"/>
      <c r="O271" s="40"/>
    </row>
    <row r="272" spans="8:15" x14ac:dyDescent="0.3">
      <c r="H272" s="39"/>
      <c r="I272" s="39"/>
      <c r="J272" s="39"/>
      <c r="K272" s="39"/>
      <c r="L272" s="39"/>
      <c r="M272" s="39"/>
      <c r="N272" s="39"/>
      <c r="O272" s="40"/>
    </row>
    <row r="273" spans="8:15" x14ac:dyDescent="0.3">
      <c r="H273" s="39"/>
      <c r="I273" s="39"/>
      <c r="J273" s="39"/>
      <c r="K273" s="39"/>
      <c r="L273" s="39"/>
      <c r="M273" s="39"/>
      <c r="N273" s="39"/>
      <c r="O273" s="40"/>
    </row>
    <row r="274" spans="8:15" x14ac:dyDescent="0.3">
      <c r="H274" s="39"/>
      <c r="I274" s="39"/>
      <c r="J274" s="39"/>
      <c r="K274" s="39"/>
      <c r="L274" s="39"/>
      <c r="M274" s="39"/>
      <c r="N274" s="39"/>
      <c r="O274" s="40"/>
    </row>
    <row r="275" spans="8:15" x14ac:dyDescent="0.3">
      <c r="H275" s="39"/>
      <c r="I275" s="39"/>
      <c r="J275" s="39"/>
      <c r="K275" s="39"/>
      <c r="L275" s="39"/>
      <c r="M275" s="39"/>
      <c r="N275" s="39"/>
      <c r="O275" s="40"/>
    </row>
    <row r="276" spans="8:15" x14ac:dyDescent="0.3">
      <c r="H276" s="39"/>
      <c r="I276" s="39"/>
      <c r="J276" s="39"/>
      <c r="K276" s="39"/>
      <c r="L276" s="39"/>
      <c r="M276" s="39"/>
      <c r="N276" s="39"/>
      <c r="O276" s="40"/>
    </row>
    <row r="277" spans="8:15" x14ac:dyDescent="0.3">
      <c r="H277" s="39"/>
      <c r="I277" s="39"/>
      <c r="J277" s="39"/>
      <c r="K277" s="39"/>
      <c r="L277" s="39"/>
      <c r="M277" s="39"/>
      <c r="N277" s="39"/>
      <c r="O277" s="40"/>
    </row>
    <row r="278" spans="8:15" x14ac:dyDescent="0.3">
      <c r="H278" s="39"/>
      <c r="I278" s="39"/>
      <c r="J278" s="39"/>
      <c r="K278" s="39"/>
      <c r="L278" s="39"/>
      <c r="M278" s="39"/>
      <c r="N278" s="39"/>
      <c r="O278" s="40"/>
    </row>
    <row r="279" spans="8:15" x14ac:dyDescent="0.3">
      <c r="H279" s="39"/>
      <c r="I279" s="39"/>
      <c r="J279" s="39"/>
      <c r="K279" s="39"/>
      <c r="L279" s="39"/>
      <c r="M279" s="39"/>
      <c r="N279" s="39"/>
      <c r="O279" s="40"/>
    </row>
    <row r="280" spans="8:15" x14ac:dyDescent="0.3">
      <c r="H280" s="39"/>
      <c r="I280" s="39"/>
      <c r="J280" s="39"/>
      <c r="K280" s="39"/>
      <c r="L280" s="39"/>
      <c r="M280" s="39"/>
      <c r="N280" s="39"/>
      <c r="O280" s="40"/>
    </row>
    <row r="281" spans="8:15" x14ac:dyDescent="0.3">
      <c r="H281" s="39"/>
      <c r="I281" s="39"/>
      <c r="J281" s="39"/>
      <c r="K281" s="39"/>
      <c r="L281" s="39"/>
      <c r="M281" s="39"/>
      <c r="N281" s="39"/>
      <c r="O281" s="40"/>
    </row>
    <row r="282" spans="8:15" x14ac:dyDescent="0.3">
      <c r="H282" s="39"/>
      <c r="I282" s="39"/>
      <c r="J282" s="39"/>
      <c r="K282" s="39"/>
      <c r="L282" s="39"/>
      <c r="M282" s="39"/>
      <c r="N282" s="39"/>
      <c r="O282" s="40"/>
    </row>
    <row r="283" spans="8:15" x14ac:dyDescent="0.3">
      <c r="H283" s="39"/>
      <c r="I283" s="39"/>
      <c r="J283" s="39"/>
      <c r="K283" s="39"/>
      <c r="L283" s="39"/>
      <c r="M283" s="39"/>
      <c r="N283" s="39"/>
      <c r="O283" s="40"/>
    </row>
    <row r="284" spans="8:15" x14ac:dyDescent="0.3">
      <c r="H284" s="39"/>
      <c r="I284" s="39"/>
      <c r="J284" s="39"/>
      <c r="K284" s="39"/>
      <c r="L284" s="39"/>
      <c r="M284" s="39"/>
      <c r="N284" s="39"/>
      <c r="O284" s="40"/>
    </row>
    <row r="285" spans="8:15" x14ac:dyDescent="0.3">
      <c r="H285" s="39"/>
      <c r="I285" s="39"/>
      <c r="J285" s="39"/>
      <c r="K285" s="39"/>
      <c r="L285" s="39"/>
      <c r="M285" s="39"/>
      <c r="N285" s="39"/>
      <c r="O285" s="40"/>
    </row>
    <row r="286" spans="8:15" x14ac:dyDescent="0.3">
      <c r="H286" s="39"/>
      <c r="I286" s="39"/>
      <c r="J286" s="39"/>
      <c r="K286" s="39"/>
      <c r="L286" s="39"/>
      <c r="M286" s="39"/>
      <c r="N286" s="39"/>
      <c r="O286" s="40"/>
    </row>
    <row r="287" spans="8:15" x14ac:dyDescent="0.3">
      <c r="H287" s="39"/>
      <c r="I287" s="39"/>
      <c r="J287" s="39"/>
      <c r="K287" s="39"/>
      <c r="L287" s="39"/>
      <c r="M287" s="39"/>
      <c r="N287" s="39"/>
      <c r="O287" s="40"/>
    </row>
    <row r="288" spans="8:15" x14ac:dyDescent="0.3">
      <c r="H288" s="39"/>
      <c r="I288" s="39"/>
      <c r="J288" s="39"/>
      <c r="K288" s="39"/>
      <c r="L288" s="39"/>
      <c r="M288" s="39"/>
      <c r="N288" s="39"/>
      <c r="O288" s="40"/>
    </row>
    <row r="289" spans="8:15" x14ac:dyDescent="0.3">
      <c r="H289" s="39"/>
      <c r="I289" s="39"/>
      <c r="J289" s="39"/>
      <c r="K289" s="39"/>
      <c r="L289" s="39"/>
      <c r="M289" s="39"/>
      <c r="N289" s="39"/>
      <c r="O289" s="40"/>
    </row>
    <row r="290" spans="8:15" x14ac:dyDescent="0.3">
      <c r="H290" s="39"/>
      <c r="I290" s="39"/>
      <c r="J290" s="39"/>
      <c r="K290" s="39"/>
      <c r="L290" s="39"/>
      <c r="M290" s="39"/>
      <c r="N290" s="39"/>
      <c r="O290" s="40"/>
    </row>
    <row r="291" spans="8:15" x14ac:dyDescent="0.3">
      <c r="H291" s="39"/>
      <c r="I291" s="39"/>
      <c r="J291" s="39"/>
      <c r="K291" s="39"/>
      <c r="L291" s="39"/>
      <c r="M291" s="39"/>
      <c r="N291" s="39"/>
      <c r="O291" s="40"/>
    </row>
    <row r="292" spans="8:15" x14ac:dyDescent="0.3">
      <c r="H292" s="39"/>
      <c r="I292" s="39"/>
      <c r="J292" s="39"/>
      <c r="K292" s="39"/>
      <c r="L292" s="39"/>
      <c r="M292" s="39"/>
      <c r="N292" s="39"/>
      <c r="O292" s="40"/>
    </row>
    <row r="293" spans="8:15" x14ac:dyDescent="0.3">
      <c r="H293" s="39"/>
      <c r="I293" s="39"/>
      <c r="J293" s="39"/>
      <c r="K293" s="39"/>
      <c r="L293" s="39"/>
      <c r="M293" s="39"/>
      <c r="N293" s="39"/>
      <c r="O293" s="40"/>
    </row>
    <row r="294" spans="8:15" x14ac:dyDescent="0.3">
      <c r="H294" s="39"/>
      <c r="I294" s="39"/>
      <c r="J294" s="39"/>
      <c r="K294" s="39"/>
      <c r="L294" s="39"/>
      <c r="M294" s="39"/>
      <c r="N294" s="39"/>
      <c r="O294" s="40"/>
    </row>
    <row r="295" spans="8:15" x14ac:dyDescent="0.3">
      <c r="H295" s="39"/>
      <c r="I295" s="39"/>
      <c r="J295" s="39"/>
      <c r="K295" s="39"/>
      <c r="L295" s="39"/>
      <c r="M295" s="39"/>
      <c r="N295" s="39"/>
      <c r="O295" s="40"/>
    </row>
    <row r="296" spans="8:15" x14ac:dyDescent="0.3">
      <c r="H296" s="39"/>
      <c r="I296" s="39"/>
      <c r="J296" s="39"/>
      <c r="K296" s="39"/>
      <c r="L296" s="39"/>
      <c r="M296" s="39"/>
      <c r="N296" s="39"/>
      <c r="O296" s="40"/>
    </row>
    <row r="297" spans="8:15" x14ac:dyDescent="0.3">
      <c r="H297" s="39"/>
      <c r="I297" s="39"/>
      <c r="J297" s="39"/>
      <c r="K297" s="39"/>
      <c r="L297" s="39"/>
      <c r="M297" s="39"/>
      <c r="N297" s="39"/>
      <c r="O297" s="40"/>
    </row>
    <row r="298" spans="8:15" x14ac:dyDescent="0.3">
      <c r="H298" s="39"/>
      <c r="I298" s="39"/>
      <c r="J298" s="39"/>
      <c r="K298" s="39"/>
      <c r="L298" s="39"/>
      <c r="M298" s="39"/>
      <c r="N298" s="39"/>
      <c r="O298" s="40"/>
    </row>
    <row r="299" spans="8:15" x14ac:dyDescent="0.3">
      <c r="H299" s="39"/>
      <c r="I299" s="39"/>
      <c r="J299" s="39"/>
      <c r="K299" s="39"/>
      <c r="L299" s="39"/>
      <c r="M299" s="39"/>
      <c r="N299" s="39"/>
      <c r="O299" s="40"/>
    </row>
    <row r="300" spans="8:15" x14ac:dyDescent="0.3">
      <c r="H300" s="39"/>
      <c r="I300" s="39"/>
      <c r="J300" s="39"/>
      <c r="K300" s="39"/>
      <c r="L300" s="39"/>
      <c r="M300" s="39"/>
      <c r="N300" s="39"/>
      <c r="O300" s="40"/>
    </row>
    <row r="301" spans="8:15" x14ac:dyDescent="0.3">
      <c r="H301" s="39"/>
      <c r="I301" s="39"/>
      <c r="J301" s="39"/>
      <c r="K301" s="39"/>
      <c r="L301" s="39"/>
      <c r="M301" s="39"/>
      <c r="N301" s="39"/>
      <c r="O301" s="40"/>
    </row>
    <row r="302" spans="8:15" x14ac:dyDescent="0.3">
      <c r="H302" s="39"/>
      <c r="I302" s="39"/>
      <c r="J302" s="39"/>
      <c r="K302" s="39"/>
      <c r="L302" s="39"/>
      <c r="M302" s="39"/>
      <c r="N302" s="39"/>
      <c r="O302" s="40"/>
    </row>
    <row r="303" spans="8:15" x14ac:dyDescent="0.3">
      <c r="H303" s="39"/>
      <c r="I303" s="39"/>
      <c r="J303" s="39"/>
      <c r="K303" s="39"/>
      <c r="L303" s="39"/>
      <c r="M303" s="39"/>
      <c r="N303" s="39"/>
      <c r="O303" s="40"/>
    </row>
    <row r="304" spans="8:15" x14ac:dyDescent="0.3">
      <c r="H304" s="39"/>
      <c r="I304" s="39"/>
      <c r="J304" s="39"/>
      <c r="K304" s="39"/>
      <c r="L304" s="39"/>
      <c r="M304" s="39"/>
      <c r="N304" s="39"/>
      <c r="O304" s="40"/>
    </row>
    <row r="305" spans="8:15" x14ac:dyDescent="0.3">
      <c r="H305" s="39"/>
      <c r="I305" s="39"/>
      <c r="J305" s="39"/>
      <c r="K305" s="39"/>
      <c r="L305" s="39"/>
      <c r="M305" s="39"/>
      <c r="N305" s="39"/>
      <c r="O305" s="40"/>
    </row>
    <row r="306" spans="8:15" x14ac:dyDescent="0.3">
      <c r="H306" s="39"/>
      <c r="I306" s="39"/>
      <c r="J306" s="39"/>
      <c r="K306" s="39"/>
      <c r="L306" s="39"/>
      <c r="M306" s="39"/>
      <c r="N306" s="39"/>
      <c r="O306" s="40"/>
    </row>
    <row r="307" spans="8:15" x14ac:dyDescent="0.3">
      <c r="H307" s="39"/>
      <c r="I307" s="39"/>
      <c r="J307" s="39"/>
      <c r="K307" s="39"/>
      <c r="L307" s="39"/>
      <c r="M307" s="39"/>
      <c r="N307" s="39"/>
      <c r="O307" s="40"/>
    </row>
    <row r="308" spans="8:15" x14ac:dyDescent="0.3">
      <c r="H308" s="39"/>
      <c r="I308" s="39"/>
      <c r="J308" s="39"/>
      <c r="K308" s="39"/>
      <c r="L308" s="39"/>
      <c r="M308" s="39"/>
      <c r="N308" s="39"/>
      <c r="O308" s="40"/>
    </row>
    <row r="309" spans="8:15" x14ac:dyDescent="0.3">
      <c r="H309" s="39"/>
      <c r="I309" s="39"/>
      <c r="J309" s="39"/>
      <c r="K309" s="39"/>
      <c r="L309" s="39"/>
      <c r="M309" s="39"/>
      <c r="N309" s="39"/>
      <c r="O309" s="40"/>
    </row>
    <row r="310" spans="8:15" x14ac:dyDescent="0.3">
      <c r="H310" s="39"/>
      <c r="I310" s="39"/>
      <c r="J310" s="39"/>
      <c r="K310" s="39"/>
      <c r="L310" s="39"/>
      <c r="M310" s="39"/>
      <c r="N310" s="39"/>
      <c r="O310" s="40"/>
    </row>
    <row r="311" spans="8:15" x14ac:dyDescent="0.3">
      <c r="H311" s="39"/>
      <c r="I311" s="39"/>
      <c r="J311" s="39"/>
      <c r="K311" s="39"/>
      <c r="L311" s="39"/>
      <c r="M311" s="39"/>
      <c r="N311" s="39"/>
      <c r="O311" s="40"/>
    </row>
    <row r="312" spans="8:15" x14ac:dyDescent="0.3">
      <c r="H312" s="39"/>
      <c r="I312" s="39"/>
      <c r="J312" s="39"/>
      <c r="K312" s="39"/>
      <c r="L312" s="39"/>
      <c r="M312" s="39"/>
      <c r="N312" s="39"/>
      <c r="O312" s="40"/>
    </row>
    <row r="313" spans="8:15" x14ac:dyDescent="0.3">
      <c r="H313" s="39"/>
      <c r="I313" s="39"/>
      <c r="J313" s="39"/>
      <c r="K313" s="39"/>
      <c r="L313" s="39"/>
      <c r="M313" s="39"/>
      <c r="N313" s="39"/>
      <c r="O313" s="40"/>
    </row>
    <row r="314" spans="8:15" x14ac:dyDescent="0.3">
      <c r="H314" s="39"/>
      <c r="I314" s="39"/>
      <c r="J314" s="39"/>
      <c r="K314" s="39"/>
      <c r="L314" s="39"/>
      <c r="M314" s="39"/>
      <c r="N314" s="39"/>
      <c r="O314" s="40"/>
    </row>
    <row r="315" spans="8:15" x14ac:dyDescent="0.3">
      <c r="H315" s="39"/>
      <c r="I315" s="39"/>
      <c r="J315" s="39"/>
      <c r="K315" s="39"/>
      <c r="L315" s="39"/>
      <c r="M315" s="39"/>
      <c r="N315" s="39"/>
      <c r="O315" s="40"/>
    </row>
    <row r="316" spans="8:15" x14ac:dyDescent="0.3">
      <c r="H316" s="39"/>
      <c r="I316" s="39"/>
      <c r="J316" s="39"/>
      <c r="K316" s="39"/>
      <c r="L316" s="39"/>
      <c r="M316" s="39"/>
      <c r="N316" s="39"/>
      <c r="O316" s="40"/>
    </row>
    <row r="317" spans="8:15" x14ac:dyDescent="0.3">
      <c r="H317" s="39"/>
      <c r="I317" s="39"/>
      <c r="J317" s="39"/>
      <c r="K317" s="39"/>
      <c r="L317" s="39"/>
      <c r="M317" s="39"/>
      <c r="N317" s="39"/>
      <c r="O317" s="40"/>
    </row>
    <row r="318" spans="8:15" x14ac:dyDescent="0.3">
      <c r="H318" s="39"/>
      <c r="I318" s="39"/>
      <c r="J318" s="39"/>
      <c r="K318" s="39"/>
      <c r="L318" s="39"/>
      <c r="M318" s="39"/>
      <c r="N318" s="39"/>
      <c r="O318" s="40"/>
    </row>
    <row r="319" spans="8:15" x14ac:dyDescent="0.3">
      <c r="H319" s="39"/>
      <c r="I319" s="39"/>
      <c r="J319" s="39"/>
      <c r="K319" s="39"/>
      <c r="L319" s="39"/>
      <c r="M319" s="39"/>
      <c r="N319" s="39"/>
      <c r="O319" s="40"/>
    </row>
    <row r="320" spans="8:15" x14ac:dyDescent="0.3">
      <c r="H320" s="39"/>
      <c r="I320" s="39"/>
      <c r="J320" s="39"/>
      <c r="K320" s="39"/>
      <c r="L320" s="39"/>
      <c r="M320" s="39"/>
      <c r="N320" s="39"/>
      <c r="O320" s="40"/>
    </row>
    <row r="321" spans="8:15" x14ac:dyDescent="0.3">
      <c r="H321" s="39"/>
      <c r="I321" s="39"/>
      <c r="J321" s="39"/>
      <c r="K321" s="39"/>
      <c r="L321" s="39"/>
      <c r="M321" s="39"/>
      <c r="N321" s="39"/>
      <c r="O321" s="40"/>
    </row>
    <row r="322" spans="8:15" x14ac:dyDescent="0.3">
      <c r="H322" s="39"/>
      <c r="I322" s="39"/>
      <c r="J322" s="39"/>
      <c r="K322" s="39"/>
      <c r="L322" s="39"/>
      <c r="M322" s="39"/>
      <c r="N322" s="39"/>
      <c r="O322" s="40"/>
    </row>
    <row r="323" spans="8:15" x14ac:dyDescent="0.3">
      <c r="H323" s="39"/>
      <c r="I323" s="39"/>
      <c r="J323" s="39"/>
      <c r="K323" s="39"/>
      <c r="L323" s="39"/>
      <c r="M323" s="39"/>
      <c r="N323" s="39"/>
      <c r="O323" s="40"/>
    </row>
    <row r="324" spans="8:15" x14ac:dyDescent="0.3">
      <c r="H324" s="39"/>
      <c r="I324" s="39"/>
      <c r="J324" s="39"/>
      <c r="K324" s="39"/>
      <c r="L324" s="39"/>
      <c r="M324" s="39"/>
      <c r="N324" s="39"/>
      <c r="O324" s="40"/>
    </row>
    <row r="325" spans="8:15" x14ac:dyDescent="0.3">
      <c r="H325" s="39"/>
      <c r="I325" s="39"/>
      <c r="J325" s="39"/>
      <c r="K325" s="39"/>
      <c r="L325" s="39"/>
      <c r="M325" s="39"/>
      <c r="N325" s="39"/>
      <c r="O325" s="40"/>
    </row>
    <row r="326" spans="8:15" x14ac:dyDescent="0.3">
      <c r="H326" s="39"/>
      <c r="I326" s="39"/>
      <c r="J326" s="39"/>
      <c r="K326" s="39"/>
      <c r="L326" s="39"/>
      <c r="M326" s="39"/>
      <c r="N326" s="39"/>
      <c r="O326" s="40"/>
    </row>
    <row r="327" spans="8:15" x14ac:dyDescent="0.3">
      <c r="H327" s="39"/>
      <c r="I327" s="39"/>
      <c r="J327" s="39"/>
      <c r="K327" s="39"/>
      <c r="L327" s="39"/>
      <c r="M327" s="39"/>
      <c r="N327" s="39"/>
      <c r="O327" s="40"/>
    </row>
    <row r="328" spans="8:15" x14ac:dyDescent="0.3">
      <c r="H328" s="39"/>
      <c r="I328" s="39"/>
      <c r="J328" s="39"/>
      <c r="K328" s="39"/>
      <c r="L328" s="39"/>
      <c r="M328" s="39"/>
      <c r="N328" s="39"/>
      <c r="O328" s="40"/>
    </row>
    <row r="329" spans="8:15" x14ac:dyDescent="0.3">
      <c r="H329" s="39"/>
      <c r="I329" s="39"/>
      <c r="J329" s="39"/>
      <c r="K329" s="39"/>
      <c r="L329" s="39"/>
      <c r="M329" s="39"/>
      <c r="N329" s="39"/>
      <c r="O329" s="40"/>
    </row>
    <row r="330" spans="8:15" x14ac:dyDescent="0.3">
      <c r="H330" s="39"/>
      <c r="I330" s="39"/>
      <c r="J330" s="39"/>
      <c r="K330" s="39"/>
      <c r="L330" s="39"/>
      <c r="M330" s="39"/>
      <c r="N330" s="39"/>
      <c r="O330" s="40"/>
    </row>
    <row r="331" spans="8:15" x14ac:dyDescent="0.3">
      <c r="H331" s="39"/>
      <c r="I331" s="39"/>
      <c r="J331" s="39"/>
      <c r="K331" s="39"/>
      <c r="L331" s="39"/>
      <c r="M331" s="39"/>
      <c r="N331" s="39"/>
      <c r="O331" s="40"/>
    </row>
    <row r="332" spans="8:15" x14ac:dyDescent="0.3">
      <c r="H332" s="39"/>
      <c r="I332" s="39"/>
      <c r="J332" s="39"/>
      <c r="K332" s="39"/>
      <c r="L332" s="39"/>
      <c r="M332" s="39"/>
      <c r="N332" s="39"/>
      <c r="O332" s="40"/>
    </row>
    <row r="333" spans="8:15" x14ac:dyDescent="0.3">
      <c r="H333" s="39"/>
      <c r="I333" s="39"/>
      <c r="J333" s="39"/>
      <c r="K333" s="39"/>
      <c r="L333" s="39"/>
      <c r="M333" s="39"/>
      <c r="N333" s="39"/>
      <c r="O333" s="40"/>
    </row>
    <row r="334" spans="8:15" x14ac:dyDescent="0.3">
      <c r="H334" s="39"/>
      <c r="I334" s="39"/>
      <c r="J334" s="39"/>
      <c r="K334" s="39"/>
      <c r="L334" s="39"/>
      <c r="M334" s="39"/>
      <c r="N334" s="39"/>
      <c r="O334" s="40"/>
    </row>
    <row r="335" spans="8:15" x14ac:dyDescent="0.3">
      <c r="H335" s="39"/>
      <c r="I335" s="39"/>
      <c r="J335" s="39"/>
      <c r="K335" s="39"/>
      <c r="L335" s="39"/>
      <c r="M335" s="39"/>
      <c r="N335" s="39"/>
      <c r="O335" s="40"/>
    </row>
    <row r="336" spans="8:15" x14ac:dyDescent="0.3">
      <c r="H336" s="39"/>
      <c r="I336" s="39"/>
      <c r="J336" s="39"/>
      <c r="K336" s="39"/>
      <c r="L336" s="39"/>
      <c r="M336" s="39"/>
      <c r="N336" s="39"/>
      <c r="O336" s="40"/>
    </row>
    <row r="337" spans="8:15" x14ac:dyDescent="0.3">
      <c r="H337" s="39"/>
      <c r="I337" s="39"/>
      <c r="J337" s="39"/>
      <c r="K337" s="39"/>
      <c r="L337" s="39"/>
      <c r="M337" s="39"/>
      <c r="N337" s="39"/>
      <c r="O337" s="40"/>
    </row>
    <row r="338" spans="8:15" x14ac:dyDescent="0.3">
      <c r="H338" s="39"/>
      <c r="I338" s="39"/>
      <c r="J338" s="39"/>
      <c r="K338" s="39"/>
      <c r="L338" s="39"/>
      <c r="M338" s="39"/>
      <c r="N338" s="39"/>
      <c r="O338" s="40"/>
    </row>
    <row r="339" spans="8:15" x14ac:dyDescent="0.3">
      <c r="H339" s="39"/>
      <c r="I339" s="39"/>
      <c r="J339" s="39"/>
      <c r="K339" s="39"/>
      <c r="L339" s="39"/>
      <c r="M339" s="39"/>
      <c r="N339" s="39"/>
      <c r="O339" s="40"/>
    </row>
    <row r="340" spans="8:15" x14ac:dyDescent="0.3">
      <c r="H340" s="39"/>
      <c r="I340" s="39"/>
      <c r="J340" s="39"/>
      <c r="K340" s="39"/>
      <c r="L340" s="39"/>
      <c r="M340" s="39"/>
      <c r="N340" s="39"/>
      <c r="O340" s="40"/>
    </row>
    <row r="341" spans="8:15" x14ac:dyDescent="0.3">
      <c r="H341" s="39"/>
      <c r="I341" s="39"/>
      <c r="J341" s="39"/>
      <c r="K341" s="39"/>
      <c r="L341" s="39"/>
      <c r="M341" s="39"/>
      <c r="N341" s="39"/>
      <c r="O341" s="40"/>
    </row>
    <row r="342" spans="8:15" x14ac:dyDescent="0.3">
      <c r="H342" s="39"/>
      <c r="I342" s="39"/>
      <c r="J342" s="39"/>
      <c r="K342" s="39"/>
      <c r="L342" s="39"/>
      <c r="M342" s="39"/>
      <c r="N342" s="39"/>
      <c r="O342" s="40"/>
    </row>
    <row r="343" spans="8:15" x14ac:dyDescent="0.3">
      <c r="H343" s="39"/>
      <c r="I343" s="39"/>
      <c r="J343" s="39"/>
      <c r="K343" s="39"/>
      <c r="L343" s="39"/>
      <c r="M343" s="39"/>
      <c r="N343" s="39"/>
      <c r="O343" s="40"/>
    </row>
    <row r="344" spans="8:15" x14ac:dyDescent="0.3">
      <c r="H344" s="39"/>
      <c r="I344" s="39"/>
      <c r="J344" s="39"/>
      <c r="K344" s="39"/>
      <c r="L344" s="39"/>
      <c r="M344" s="39"/>
      <c r="N344" s="39"/>
      <c r="O344" s="40"/>
    </row>
    <row r="345" spans="8:15" x14ac:dyDescent="0.3">
      <c r="H345" s="39"/>
      <c r="I345" s="39"/>
      <c r="J345" s="39"/>
      <c r="K345" s="39"/>
      <c r="L345" s="39"/>
      <c r="M345" s="39"/>
      <c r="N345" s="39"/>
      <c r="O345" s="40"/>
    </row>
    <row r="346" spans="8:15" x14ac:dyDescent="0.3">
      <c r="H346" s="39"/>
      <c r="I346" s="39"/>
      <c r="J346" s="39"/>
      <c r="K346" s="39"/>
      <c r="L346" s="39"/>
      <c r="M346" s="39"/>
      <c r="N346" s="39"/>
      <c r="O346" s="40"/>
    </row>
    <row r="347" spans="8:15" x14ac:dyDescent="0.3">
      <c r="H347" s="39"/>
      <c r="I347" s="39"/>
      <c r="J347" s="39"/>
      <c r="K347" s="39"/>
      <c r="L347" s="39"/>
      <c r="M347" s="39"/>
      <c r="N347" s="39"/>
      <c r="O347" s="40"/>
    </row>
    <row r="348" spans="8:15" x14ac:dyDescent="0.3">
      <c r="H348" s="39"/>
      <c r="I348" s="39"/>
      <c r="J348" s="39"/>
      <c r="K348" s="39"/>
      <c r="L348" s="39"/>
      <c r="M348" s="39"/>
      <c r="N348" s="39"/>
      <c r="O348" s="40"/>
    </row>
    <row r="349" spans="8:15" x14ac:dyDescent="0.3">
      <c r="H349" s="39"/>
      <c r="I349" s="39"/>
      <c r="J349" s="39"/>
      <c r="K349" s="39"/>
      <c r="L349" s="39"/>
      <c r="M349" s="39"/>
      <c r="N349" s="39"/>
      <c r="O349" s="40"/>
    </row>
    <row r="350" spans="8:15" x14ac:dyDescent="0.3">
      <c r="H350" s="39"/>
      <c r="I350" s="39"/>
      <c r="J350" s="39"/>
      <c r="K350" s="39"/>
      <c r="L350" s="39"/>
      <c r="M350" s="39"/>
      <c r="N350" s="39"/>
      <c r="O350" s="40"/>
    </row>
    <row r="351" spans="8:15" x14ac:dyDescent="0.3">
      <c r="H351" s="39"/>
      <c r="I351" s="39"/>
      <c r="J351" s="39"/>
      <c r="K351" s="39"/>
      <c r="L351" s="39"/>
      <c r="M351" s="39"/>
      <c r="N351" s="39"/>
      <c r="O351" s="40"/>
    </row>
    <row r="352" spans="8:15" x14ac:dyDescent="0.3">
      <c r="H352" s="39"/>
      <c r="I352" s="39"/>
      <c r="J352" s="39"/>
      <c r="K352" s="39"/>
      <c r="L352" s="39"/>
      <c r="M352" s="39"/>
      <c r="N352" s="39"/>
      <c r="O352" s="40"/>
    </row>
    <row r="353" spans="8:15" x14ac:dyDescent="0.3">
      <c r="H353" s="39"/>
      <c r="I353" s="39"/>
      <c r="J353" s="39"/>
      <c r="K353" s="39"/>
      <c r="L353" s="39"/>
      <c r="M353" s="39"/>
      <c r="N353" s="39"/>
      <c r="O353" s="40"/>
    </row>
    <row r="354" spans="8:15" x14ac:dyDescent="0.3">
      <c r="H354" s="39"/>
      <c r="I354" s="39"/>
      <c r="J354" s="39"/>
      <c r="K354" s="39"/>
      <c r="L354" s="39"/>
      <c r="M354" s="39"/>
      <c r="N354" s="39"/>
      <c r="O354" s="40"/>
    </row>
    <row r="355" spans="8:15" x14ac:dyDescent="0.3">
      <c r="H355" s="39"/>
      <c r="I355" s="39"/>
      <c r="J355" s="39"/>
      <c r="K355" s="39"/>
      <c r="L355" s="39"/>
      <c r="M355" s="39"/>
      <c r="N355" s="39"/>
      <c r="O355" s="40"/>
    </row>
    <row r="356" spans="8:15" x14ac:dyDescent="0.3">
      <c r="H356" s="39"/>
      <c r="I356" s="39"/>
      <c r="J356" s="39"/>
      <c r="K356" s="39"/>
      <c r="L356" s="39"/>
      <c r="M356" s="39"/>
      <c r="N356" s="39"/>
      <c r="O356" s="40"/>
    </row>
    <row r="357" spans="8:15" x14ac:dyDescent="0.3">
      <c r="H357" s="39"/>
      <c r="I357" s="39"/>
      <c r="J357" s="39"/>
      <c r="K357" s="39"/>
      <c r="L357" s="39"/>
      <c r="M357" s="39"/>
      <c r="N357" s="39"/>
      <c r="O357" s="40"/>
    </row>
    <row r="358" spans="8:15" x14ac:dyDescent="0.3">
      <c r="H358" s="39"/>
      <c r="I358" s="39"/>
      <c r="J358" s="39"/>
      <c r="K358" s="39"/>
      <c r="L358" s="39"/>
      <c r="M358" s="39"/>
      <c r="N358" s="39"/>
      <c r="O358" s="40"/>
    </row>
    <row r="359" spans="8:15" x14ac:dyDescent="0.3">
      <c r="H359" s="39"/>
      <c r="I359" s="39"/>
      <c r="J359" s="39"/>
      <c r="K359" s="39"/>
      <c r="L359" s="39"/>
      <c r="M359" s="39"/>
      <c r="N359" s="39"/>
      <c r="O359" s="40"/>
    </row>
    <row r="360" spans="8:15" x14ac:dyDescent="0.3">
      <c r="H360" s="39"/>
      <c r="I360" s="39"/>
      <c r="J360" s="39"/>
      <c r="K360" s="39"/>
      <c r="L360" s="39"/>
      <c r="M360" s="39"/>
      <c r="N360" s="39"/>
      <c r="O360" s="40"/>
    </row>
    <row r="361" spans="8:15" x14ac:dyDescent="0.3">
      <c r="H361" s="39"/>
      <c r="I361" s="39"/>
      <c r="J361" s="39"/>
      <c r="K361" s="39"/>
      <c r="L361" s="39"/>
      <c r="M361" s="39"/>
      <c r="N361" s="39"/>
      <c r="O361" s="40"/>
    </row>
    <row r="362" spans="8:15" x14ac:dyDescent="0.3">
      <c r="H362" s="39"/>
      <c r="I362" s="39"/>
      <c r="J362" s="39"/>
      <c r="K362" s="39"/>
      <c r="L362" s="39"/>
      <c r="M362" s="39"/>
      <c r="N362" s="39"/>
      <c r="O362" s="40"/>
    </row>
  </sheetData>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Audit trail</vt:lpstr>
      <vt:lpstr>Data</vt:lpstr>
      <vt:lpstr>Parameters</vt:lpstr>
      <vt:lpstr>Base Scenario</vt:lpstr>
      <vt:lpstr>Increased Rent</vt:lpstr>
      <vt:lpstr>cost_choc_syrup</vt:lpstr>
      <vt:lpstr>Cost_Icecream</vt:lpstr>
      <vt:lpstr>cost_straw_syrup</vt:lpstr>
      <vt:lpstr>Disc_Rate_PM</vt:lpstr>
      <vt:lpstr>Electr_Summer</vt:lpstr>
      <vt:lpstr>Electr_winter</vt:lpstr>
      <vt:lpstr>prop_choc_syrup</vt:lpstr>
      <vt:lpstr>prop_straw_syrup</vt:lpstr>
      <vt:lpstr>Rent</vt:lpstr>
      <vt:lpstr>Salary</vt:lpstr>
      <vt:lpstr>SP_choc_syrup</vt:lpstr>
      <vt:lpstr>SP_icecream</vt:lpstr>
      <vt:lpstr>SP_icecream_winter</vt:lpstr>
      <vt:lpstr>SP_straw_syrup</vt:lpstr>
      <vt:lpstr>Tax_rate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Bhavya Shah</dc:creator>
  <cp:lastModifiedBy>Bhavya Shah</cp:lastModifiedBy>
  <dcterms:created xsi:type="dcterms:W3CDTF">2024-08-18T05:21:19Z</dcterms:created>
  <dcterms:modified xsi:type="dcterms:W3CDTF">2024-08-18T16:15:03Z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oc_syrup" linkTarget="prop_choc_syrup">
    <vt:r8>1</vt:r8>
  </property>
  <property fmtid="{D5CDD505-2E9C-101B-9397-08002B2CF9AE}" pid="3" name="straw_syrup" linkTarget="prop_straw_syrup">
    <vt:r8>1</vt:r8>
  </property>
</Properties>
</file>