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49E4EBEF-B6DA-4DCE-8602-042D2DB7C4E1}" xr6:coauthVersionLast="47" xr6:coauthVersionMax="47" xr10:uidLastSave="{00000000-0000-0000-0000-000000000000}"/>
  <bookViews>
    <workbookView xWindow="-110" yWindow="-110" windowWidth="19420" windowHeight="10420" activeTab="2" xr2:uid="{00000000-000D-0000-FFFF-FFFF00000000}"/>
  </bookViews>
  <sheets>
    <sheet name="About the Company" sheetId="2" r:id="rId1"/>
    <sheet name="PNL" sheetId="1" r:id="rId2"/>
    <sheet name="Additional Information" sheetId="6" r:id="rId3"/>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6" l="1"/>
  <c r="H3" i="1"/>
  <c r="G3" i="1"/>
  <c r="F3" i="1"/>
  <c r="E3" i="1"/>
  <c r="D3" i="1"/>
  <c r="C3" i="1"/>
  <c r="B3" i="1"/>
  <c r="H21" i="1"/>
  <c r="G21" i="1"/>
  <c r="F21" i="1"/>
  <c r="E21" i="1"/>
  <c r="D21" i="1"/>
  <c r="C21" i="1"/>
  <c r="B21" i="1"/>
  <c r="H22" i="1" l="1"/>
  <c r="F10" i="1"/>
  <c r="D10" i="1"/>
  <c r="G2" i="1"/>
  <c r="H2" i="1" s="1"/>
  <c r="E10" i="1" l="1"/>
  <c r="H10" i="1"/>
  <c r="G10" i="1"/>
  <c r="C10" i="1"/>
</calcChain>
</file>

<file path=xl/sharedStrings.xml><?xml version="1.0" encoding="utf-8"?>
<sst xmlns="http://schemas.openxmlformats.org/spreadsheetml/2006/main" count="94" uniqueCount="90">
  <si>
    <t>FY17</t>
  </si>
  <si>
    <t>FY18</t>
  </si>
  <si>
    <t>FY19</t>
  </si>
  <si>
    <t>FY20</t>
  </si>
  <si>
    <t>FY21</t>
  </si>
  <si>
    <t>FY22</t>
  </si>
  <si>
    <t>FY23</t>
  </si>
  <si>
    <t>Shrimp Feed Capacity (MT)</t>
  </si>
  <si>
    <t>Realisation</t>
  </si>
  <si>
    <t>YoY Growth %</t>
  </si>
  <si>
    <t>Total Net Sales</t>
  </si>
  <si>
    <t>EXPENDITURE :</t>
  </si>
  <si>
    <t>Increase/Decrease in Stock</t>
  </si>
  <si>
    <t>Raw Material Consumed</t>
  </si>
  <si>
    <t>Power &amp; Fuel Cost</t>
  </si>
  <si>
    <t>Employee Cost</t>
  </si>
  <si>
    <t>Other Manufacturing Expenses</t>
  </si>
  <si>
    <t>General and Administration Expenses</t>
  </si>
  <si>
    <t>Selling and Distribution Expenses</t>
  </si>
  <si>
    <t>Miscellaneous Expenses</t>
  </si>
  <si>
    <t>Total Expenses</t>
  </si>
  <si>
    <t>Operating Profit</t>
  </si>
  <si>
    <t xml:space="preserve">Other Income </t>
  </si>
  <si>
    <t>Interest Expense</t>
  </si>
  <si>
    <t>Earnings before Interest and Tax</t>
  </si>
  <si>
    <t>Depreciation and Amortization Expense</t>
  </si>
  <si>
    <t>Profit before Tax</t>
  </si>
  <si>
    <t>Tax Expense</t>
  </si>
  <si>
    <t>Current Tax</t>
  </si>
  <si>
    <t>Deferred Tax</t>
  </si>
  <si>
    <t>Total Tax Expenses</t>
  </si>
  <si>
    <t>Profit after Tax</t>
  </si>
  <si>
    <t>Exceptional Items</t>
  </si>
  <si>
    <t xml:space="preserve">Profit before exception items and Tax </t>
  </si>
  <si>
    <t xml:space="preserve">Equity Dividend </t>
  </si>
  <si>
    <t>Outstanding shares</t>
  </si>
  <si>
    <t>All figures in Millions except otherwise mentioned</t>
  </si>
  <si>
    <t>ABC Co is one of the major shrimp feed and shrimp processing companies in India. The shrimp feed segment’s major areas of operations are in Andhra Pradesh, Tamil Nadu, Odisha, and Gujarat. The shrimp export business procures shrimp from Andhra Pradesh and sells them in the US. It has five shrimp feed processing units with a total capacity of 7,75,000 MT per annum with major markets being India, Sri Lanka, and Bangladesh. It has two frozen shrimp processing units with a total capacity of 22,000 MT per annum with major markets being USA, Europe, Middle East, Korea, Japan, and China.</t>
  </si>
  <si>
    <t>Share Capital</t>
  </si>
  <si>
    <t>Gross Block</t>
  </si>
  <si>
    <t>Less: Accumulated Depreciation</t>
  </si>
  <si>
    <t>Net Block</t>
  </si>
  <si>
    <t>Capital Work in Progress</t>
  </si>
  <si>
    <t>Data Points:</t>
  </si>
  <si>
    <t>Global Shrimp Feed Industry</t>
  </si>
  <si>
    <t>Calculate for FY2, FY25, and FY26:</t>
  </si>
  <si>
    <t>EV/Ebitda</t>
  </si>
  <si>
    <t>Price/Sales</t>
  </si>
  <si>
    <t>Price/Earnings</t>
  </si>
  <si>
    <t>Price/Book</t>
  </si>
  <si>
    <t>Dividend Yield</t>
  </si>
  <si>
    <t xml:space="preserve">Calculate the value of the company using FCFF model </t>
  </si>
  <si>
    <t>Additional Information:</t>
  </si>
  <si>
    <t>The current expected risk-free rate is4%, the equity risk premium is 3.9%, and the beta is 0.8</t>
  </si>
  <si>
    <t>Calculate the required return on equity</t>
  </si>
  <si>
    <t>Stable growth period rate = 3%</t>
  </si>
  <si>
    <t>Total number of employees</t>
  </si>
  <si>
    <t>Total power and fuel consumption (units)</t>
  </si>
  <si>
    <t>Given the expansion in capacities, power consumption units will increase by 16% in FY24, and 3% thereafter</t>
  </si>
  <si>
    <t>Given the expansion in capacities, the company plans to add additional 138 employees in FY24, and 50 employees thereafter</t>
  </si>
  <si>
    <t xml:space="preserve">Tax Rate </t>
  </si>
  <si>
    <t>FY24</t>
  </si>
  <si>
    <t>FY25</t>
  </si>
  <si>
    <t>FY26</t>
  </si>
  <si>
    <t>Selling and distribution expenses increase to 3% of sales in the coming years</t>
  </si>
  <si>
    <t>All other expenses/other income are in line with FY23 % of sales</t>
  </si>
  <si>
    <t>Volume (MT)</t>
  </si>
  <si>
    <t>The Company has expanded its feed capacity from 7,75,000 MT to 9,00,000 in FY24 by incurring a capital expenditure of Rs. 1,200 Mn</t>
  </si>
  <si>
    <t>Opening Stock Value of Finished Goods, Work-in-Progress and Biological Assets</t>
  </si>
  <si>
    <t>Closing Stock Value Finished Goods, Work-in-Progress and Biological Assets</t>
  </si>
  <si>
    <t>Opening Stock (MT)</t>
  </si>
  <si>
    <t>Closing Stock (MT)</t>
  </si>
  <si>
    <t>Capacity Utilisation %</t>
  </si>
  <si>
    <t>Production (MT)</t>
  </si>
  <si>
    <t>Raw materials: Fishmeal oil, Soyabean, and Wheat Flour (40:30:30)</t>
  </si>
  <si>
    <t>The Company has paid all the debt as on 31/03/2023</t>
  </si>
  <si>
    <t>Maintainence cost for FY 24, FY25, FY26 will be Rs. 125 Mn, Rs. 135 Mn, and Rs. 140 Mn</t>
  </si>
  <si>
    <t xml:space="preserve">Depreciation Rate </t>
  </si>
  <si>
    <t>Market price as on date is Rs. 516 per share</t>
  </si>
  <si>
    <t>Reserves</t>
  </si>
  <si>
    <t xml:space="preserve">Cash </t>
  </si>
  <si>
    <t>FCFF</t>
  </si>
  <si>
    <t>The Indian Shrimp Feed Industry was going through a bad phase from 2018-2023 due to excess supply from Ecuador, and therefore, the company saw its global market share in the feed segment decline from 42% in FY18 to 23% in FY23. However, the analyst now expects the cycle to turn, and and the industry to grow by 5% every year. The company's market share could increase by 1%, 0.5%, and 0.5% each year till FY26, from FY23. Production to increase by 12%, 8%, and 7% during FY24-26.</t>
  </si>
  <si>
    <t>Realisation will grow by 1% each year</t>
  </si>
  <si>
    <t>No increase in per employee expense and power per unit expense</t>
  </si>
  <si>
    <t>Opening and closing stock per MT to remain the same for FY24-26</t>
  </si>
  <si>
    <t>Due to better crop of Soya bean and Wheat, raw material per MT will ease by 5% every year</t>
  </si>
  <si>
    <t>Dividend per share will inch up to Rs. 6.75 per share</t>
  </si>
  <si>
    <t>Note: This is and individual project. Submit excel files with all solution.</t>
  </si>
  <si>
    <t>Deadline: 23rd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</si>
</sst>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0%"/>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sz val="10.5"/>
      <color theme="1"/>
      <name val="Arial"/>
      <family val="2"/>
    </font>
  </fonts>
  <fills count="3">
    <fill>
      <patternFill patternType="none"/>
    </fill>
    <fill>
      <patternFill patternType="gray125"/>
    </fill>
    <fill>
      <patternFill patternType="solid">
        <fgColor theme="7" tint="0.59999389629810485"/>
        <bgColor indexed="64"/>
      </patternFill>
    </fill>
  </fills>
  <borders count="1">
    <border>
      <left/>
      <right/>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3">
    <xf numFmtId="0" fontId="0" fillId="0" borderId="0" xfId="0"/>
    <xf numFmtId="0" fontId="2" fillId="0" borderId="0" xfId="0" applyFont="1"/>
    <xf numFmtId="165" fontId="3" fillId="0" borderId="0" xfId="1" applyNumberFormat="1" applyFont="1" applyFill="1"/>
    <xf numFmtId="166" fontId="4" fillId="0" borderId="0" xfId="2" applyNumberFormat="1" applyFont="1" applyFill="1"/>
    <xf numFmtId="165" fontId="0" fillId="0" borderId="0" xfId="1" applyNumberFormat="1" applyFont="1"/>
    <xf numFmtId="165" fontId="0" fillId="0" borderId="0" xfId="1" applyNumberFormat="1" applyFont="1" applyFill="1" applyBorder="1"/>
    <xf numFmtId="17" fontId="3" fillId="0" borderId="0" xfId="0" applyNumberFormat="1" applyFont="1"/>
    <xf numFmtId="165" fontId="0" fillId="0" borderId="0" xfId="1" applyNumberFormat="1" applyFont="1" applyFill="1"/>
    <xf numFmtId="166" fontId="0" fillId="0" borderId="0" xfId="2" applyNumberFormat="1" applyFont="1" applyFill="1" applyBorder="1"/>
    <xf numFmtId="166" fontId="0" fillId="0" borderId="0" xfId="2" applyNumberFormat="1" applyFont="1"/>
    <xf numFmtId="165" fontId="0" fillId="0" borderId="0" xfId="0" applyNumberFormat="1"/>
    <xf numFmtId="166" fontId="0" fillId="0" borderId="0" xfId="2" applyNumberFormat="1" applyFont="1" applyFill="1"/>
    <xf numFmtId="0" fontId="0" fillId="0" borderId="0" xfId="0" quotePrefix="1" applyAlignment="1">
      <alignment horizontal="left" indent="1"/>
    </xf>
    <xf numFmtId="0" fontId="0" fillId="0" borderId="0" xfId="0" applyAlignment="1">
      <alignment horizontal="left" indent="1"/>
    </xf>
    <xf numFmtId="0" fontId="0" fillId="2" borderId="0" xfId="0" applyFill="1"/>
    <xf numFmtId="164" fontId="0" fillId="0" borderId="0" xfId="1" applyFont="1" applyFill="1"/>
    <xf numFmtId="0" fontId="5" fillId="0" borderId="0" xfId="0" applyFont="1" applyAlignment="1">
      <alignment horizontal="justify" vertical="center"/>
    </xf>
    <xf numFmtId="165" fontId="0" fillId="0" borderId="0" xfId="1" applyNumberFormat="1" applyFont="1" applyAlignment="1">
      <alignment vertical="center" wrapText="1"/>
    </xf>
    <xf numFmtId="0" fontId="0" fillId="0" borderId="0" xfId="0" applyAlignment="1">
      <alignment horizontal="left" wrapText="1"/>
    </xf>
    <xf numFmtId="166" fontId="0" fillId="0" borderId="0" xfId="0" applyNumberFormat="1"/>
    <xf numFmtId="166" fontId="0" fillId="0" borderId="0" xfId="2" applyNumberFormat="1" applyFont="1" applyAlignment="1">
      <alignment vertical="center" wrapText="1"/>
    </xf>
    <xf numFmtId="164" fontId="0" fillId="0" borderId="0" xfId="1" applyFont="1"/>
    <xf numFmtId="0" fontId="0" fillId="0" borderId="0" xfId="0" applyAlignment="1">
      <alignment horizontal="left"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DA486-4F39-457A-8C83-AB78A11FCDE4}">
  <dimension ref="A1:A5"/>
  <sheetViews>
    <sheetView workbookViewId="0">
      <selection activeCell="B6" sqref="B6"/>
    </sheetView>
  </sheetViews>
  <sheetFormatPr defaultRowHeight="14.5" x14ac:dyDescent="0.35"/>
  <cols>
    <col min="1" max="1" width="139.08984375" customWidth="1"/>
  </cols>
  <sheetData>
    <row r="1" spans="1:1" ht="67.5" x14ac:dyDescent="0.35">
      <c r="A1" s="16" t="s">
        <v>37</v>
      </c>
    </row>
    <row r="4" spans="1:1" x14ac:dyDescent="0.35">
      <c r="A4" t="s">
        <v>88</v>
      </c>
    </row>
    <row r="5" spans="1:1" x14ac:dyDescent="0.35">
      <c r="A5" t="s">
        <v>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7"/>
  <sheetViews>
    <sheetView workbookViewId="0">
      <pane xSplit="1" ySplit="1" topLeftCell="B2" activePane="bottomRight" state="frozen"/>
      <selection pane="topRight" activeCell="B1" sqref="B1"/>
      <selection pane="bottomLeft" activeCell="A2" sqref="A2"/>
      <selection pane="bottomRight" activeCell="J16" sqref="J16"/>
    </sheetView>
  </sheetViews>
  <sheetFormatPr defaultRowHeight="14.5" x14ac:dyDescent="0.35"/>
  <cols>
    <col min="1" max="1" width="47.1796875" bestFit="1" customWidth="1"/>
    <col min="2" max="3" width="8.81640625" bestFit="1" customWidth="1"/>
  </cols>
  <sheetData>
    <row r="1" spans="1:8" x14ac:dyDescent="0.35">
      <c r="A1" s="14" t="s">
        <v>36</v>
      </c>
      <c r="B1" s="6" t="s">
        <v>0</v>
      </c>
      <c r="C1" s="6" t="s">
        <v>1</v>
      </c>
      <c r="D1" s="6" t="s">
        <v>2</v>
      </c>
      <c r="E1" s="6" t="s">
        <v>3</v>
      </c>
      <c r="F1" s="6" t="s">
        <v>4</v>
      </c>
      <c r="G1" s="6" t="s">
        <v>5</v>
      </c>
      <c r="H1" s="6" t="s">
        <v>6</v>
      </c>
    </row>
    <row r="2" spans="1:8" x14ac:dyDescent="0.35">
      <c r="A2" s="1" t="s">
        <v>7</v>
      </c>
      <c r="B2" s="2">
        <v>360000</v>
      </c>
      <c r="C2" s="2">
        <v>440000</v>
      </c>
      <c r="D2" s="2">
        <v>600000</v>
      </c>
      <c r="E2" s="2">
        <v>600000</v>
      </c>
      <c r="F2" s="2">
        <v>600000</v>
      </c>
      <c r="G2" s="2">
        <f>F2</f>
        <v>600000</v>
      </c>
      <c r="H2" s="2">
        <f>G2+175000</f>
        <v>775000</v>
      </c>
    </row>
    <row r="3" spans="1:8" x14ac:dyDescent="0.35">
      <c r="A3" t="s">
        <v>72</v>
      </c>
      <c r="B3" s="3">
        <f>B5/B2</f>
        <v>0.96337499999999998</v>
      </c>
      <c r="C3" s="3">
        <f t="shared" ref="C3:H3" si="0">C5/C2</f>
        <v>0.99584318181818177</v>
      </c>
      <c r="D3" s="3">
        <f t="shared" si="0"/>
        <v>0.72126000000000001</v>
      </c>
      <c r="E3" s="3">
        <f t="shared" si="0"/>
        <v>0.83117666666666667</v>
      </c>
      <c r="F3" s="3">
        <f t="shared" si="0"/>
        <v>0.80827833333333332</v>
      </c>
      <c r="G3" s="3">
        <f t="shared" si="0"/>
        <v>0.92288499999999996</v>
      </c>
      <c r="H3" s="3">
        <f t="shared" si="0"/>
        <v>0.65808129032258067</v>
      </c>
    </row>
    <row r="4" spans="1:8" x14ac:dyDescent="0.35">
      <c r="A4" s="1"/>
    </row>
    <row r="5" spans="1:8" x14ac:dyDescent="0.35">
      <c r="A5" t="s">
        <v>66</v>
      </c>
      <c r="B5" s="7">
        <v>346815</v>
      </c>
      <c r="C5" s="7">
        <v>438171</v>
      </c>
      <c r="D5" s="7">
        <v>432756</v>
      </c>
      <c r="E5" s="7">
        <v>498706</v>
      </c>
      <c r="F5" s="7">
        <v>484967</v>
      </c>
      <c r="G5" s="7">
        <v>553731</v>
      </c>
      <c r="H5" s="5">
        <v>510013</v>
      </c>
    </row>
    <row r="6" spans="1:8" x14ac:dyDescent="0.35">
      <c r="A6" t="s">
        <v>9</v>
      </c>
      <c r="B6" s="8">
        <v>0.35499999999999998</v>
      </c>
      <c r="C6" s="8">
        <v>0.25948018497921921</v>
      </c>
      <c r="D6" s="8">
        <v>-2.0038855347490392E-2</v>
      </c>
      <c r="E6" s="8">
        <v>0.14934632230709211</v>
      </c>
      <c r="F6" s="8">
        <v>-2.314981977390751E-2</v>
      </c>
      <c r="G6" s="8">
        <v>0.1424567376845236</v>
      </c>
      <c r="H6" s="8">
        <v>-8.1030514240286955E-2</v>
      </c>
    </row>
    <row r="7" spans="1:8" x14ac:dyDescent="0.35">
      <c r="A7" t="s">
        <v>8</v>
      </c>
      <c r="B7" s="5">
        <v>78791.274887187712</v>
      </c>
      <c r="C7" s="5">
        <v>77432.552587916594</v>
      </c>
      <c r="D7" s="5">
        <v>80595.427908567406</v>
      </c>
      <c r="E7" s="5">
        <v>82518.189073321773</v>
      </c>
      <c r="F7" s="5">
        <v>84405.290586782183</v>
      </c>
      <c r="G7" s="5">
        <v>90945.956648264226</v>
      </c>
      <c r="H7" s="5">
        <v>99743.535949083656</v>
      </c>
    </row>
    <row r="8" spans="1:8" x14ac:dyDescent="0.35">
      <c r="A8" t="s">
        <v>9</v>
      </c>
      <c r="B8" s="8">
        <v>3.0000000000000001E-3</v>
      </c>
      <c r="C8" s="8">
        <v>-4.8845120687788124E-2</v>
      </c>
      <c r="D8" s="8">
        <v>-7.2174803171458635E-3</v>
      </c>
      <c r="E8" s="8">
        <v>5.9644751221463732E-3</v>
      </c>
      <c r="F8" s="8">
        <v>4.6378963447361032E-2</v>
      </c>
      <c r="G8" s="8">
        <v>9.4408045492067494E-2</v>
      </c>
      <c r="H8" s="8">
        <v>8.8114293599383497E-2</v>
      </c>
    </row>
    <row r="9" spans="1:8" x14ac:dyDescent="0.35">
      <c r="A9" t="s">
        <v>10</v>
      </c>
      <c r="B9" s="10">
        <v>27325.996000000003</v>
      </c>
      <c r="C9" s="10">
        <v>33928.699000000001</v>
      </c>
      <c r="D9" s="10">
        <v>34878.154999999999</v>
      </c>
      <c r="E9" s="10">
        <v>41152.316000000006</v>
      </c>
      <c r="F9" s="10">
        <v>40933.780559999999</v>
      </c>
      <c r="G9" s="10">
        <v>50359.595520800001</v>
      </c>
      <c r="H9" s="10">
        <v>50870.5</v>
      </c>
    </row>
    <row r="10" spans="1:8" x14ac:dyDescent="0.35">
      <c r="A10" t="s">
        <v>9</v>
      </c>
      <c r="B10" s="9">
        <v>0.35399999999999998</v>
      </c>
      <c r="C10" s="11">
        <f t="shared" ref="C10:H10" si="1">C9/B9-1</f>
        <v>0.24162716703903486</v>
      </c>
      <c r="D10" s="11">
        <f t="shared" si="1"/>
        <v>2.7983861096471774E-2</v>
      </c>
      <c r="E10" s="11">
        <f t="shared" si="1"/>
        <v>0.17988798432715281</v>
      </c>
      <c r="F10" s="11">
        <f t="shared" si="1"/>
        <v>-5.3104044010550133E-3</v>
      </c>
      <c r="G10" s="11">
        <f t="shared" si="1"/>
        <v>0.23026983659581135</v>
      </c>
      <c r="H10" s="11">
        <f t="shared" si="1"/>
        <v>1.0145126741317512E-2</v>
      </c>
    </row>
    <row r="12" spans="1:8" x14ac:dyDescent="0.35">
      <c r="A12" t="s">
        <v>11</v>
      </c>
    </row>
    <row r="13" spans="1:8" x14ac:dyDescent="0.35">
      <c r="A13" t="s">
        <v>12</v>
      </c>
      <c r="B13" s="4">
        <v>-293.75400000000002</v>
      </c>
      <c r="C13" s="4">
        <v>-755.00900000000001</v>
      </c>
      <c r="D13" s="4">
        <v>-32.456000000000003</v>
      </c>
      <c r="E13" s="4">
        <v>-351.98099999999999</v>
      </c>
      <c r="F13" s="4">
        <v>-590.44100000000003</v>
      </c>
      <c r="G13" s="4">
        <v>-100.035</v>
      </c>
      <c r="H13" s="4">
        <v>4.3600000000000003</v>
      </c>
    </row>
    <row r="14" spans="1:8" x14ac:dyDescent="0.35">
      <c r="A14" t="s">
        <v>13</v>
      </c>
      <c r="B14" s="4">
        <v>21005.405999999999</v>
      </c>
      <c r="C14" s="4">
        <v>24851.812000000002</v>
      </c>
      <c r="D14" s="4">
        <v>27401.803000000004</v>
      </c>
      <c r="E14" s="4">
        <v>32993.667999999998</v>
      </c>
      <c r="F14" s="4">
        <v>32640.234000000004</v>
      </c>
      <c r="G14" s="4">
        <v>42478.311000000002</v>
      </c>
      <c r="H14" s="4">
        <v>41180.089999999997</v>
      </c>
    </row>
    <row r="15" spans="1:8" x14ac:dyDescent="0.35">
      <c r="A15" t="s">
        <v>14</v>
      </c>
      <c r="B15" s="4">
        <v>336.50400000000002</v>
      </c>
      <c r="C15" s="4">
        <v>493.49799999999993</v>
      </c>
      <c r="D15" s="4">
        <v>536.06000000000006</v>
      </c>
      <c r="E15" s="4">
        <v>593.12800000000004</v>
      </c>
      <c r="F15" s="4">
        <v>615.78700000000003</v>
      </c>
      <c r="G15" s="4">
        <v>722.37800000000004</v>
      </c>
      <c r="H15" s="4">
        <v>903.6</v>
      </c>
    </row>
    <row r="16" spans="1:8" x14ac:dyDescent="0.35">
      <c r="A16" t="s">
        <v>15</v>
      </c>
      <c r="B16" s="4">
        <v>730.6</v>
      </c>
      <c r="C16" s="4">
        <v>1108.7</v>
      </c>
      <c r="D16" s="4">
        <v>1003.2290000000002</v>
      </c>
      <c r="E16" s="4">
        <v>1135.1489999999999</v>
      </c>
      <c r="F16" s="4">
        <v>1262.423</v>
      </c>
      <c r="G16" s="4">
        <v>1272.5889999999999</v>
      </c>
      <c r="H16" s="4">
        <v>1668.4</v>
      </c>
    </row>
    <row r="17" spans="1:8" x14ac:dyDescent="0.35">
      <c r="A17" t="s">
        <v>16</v>
      </c>
      <c r="B17" s="4">
        <v>567.54499999999996</v>
      </c>
      <c r="C17" s="4">
        <v>751.51199999999994</v>
      </c>
      <c r="D17" s="4">
        <v>921.23099999999999</v>
      </c>
      <c r="E17" s="4">
        <v>1030.9469999999999</v>
      </c>
      <c r="F17" s="4">
        <v>1098.3399999999999</v>
      </c>
      <c r="G17" s="4">
        <v>1227.3489999999999</v>
      </c>
      <c r="H17" s="4">
        <v>1440.46</v>
      </c>
    </row>
    <row r="18" spans="1:8" x14ac:dyDescent="0.35">
      <c r="A18" t="s">
        <v>17</v>
      </c>
      <c r="B18" s="4">
        <v>159.441</v>
      </c>
      <c r="C18" s="4">
        <v>201.864</v>
      </c>
      <c r="D18" s="4">
        <v>250.93600000000001</v>
      </c>
      <c r="E18" s="4">
        <v>275.16800000000001</v>
      </c>
      <c r="F18" s="4">
        <v>302.34500000000003</v>
      </c>
      <c r="G18" s="4">
        <v>405.31099999999998</v>
      </c>
      <c r="H18" s="4">
        <v>451.33</v>
      </c>
    </row>
    <row r="19" spans="1:8" x14ac:dyDescent="0.35">
      <c r="A19" t="s">
        <v>18</v>
      </c>
      <c r="B19" s="4">
        <v>271.15300000000002</v>
      </c>
      <c r="C19" s="4">
        <v>366.822</v>
      </c>
      <c r="D19" s="4">
        <v>567.90499999999997</v>
      </c>
      <c r="E19" s="4">
        <v>737.94600000000003</v>
      </c>
      <c r="F19" s="4">
        <v>951.44399999999996</v>
      </c>
      <c r="G19" s="4">
        <v>1026.4829999999999</v>
      </c>
      <c r="H19" s="4">
        <v>1189.02</v>
      </c>
    </row>
    <row r="20" spans="1:8" x14ac:dyDescent="0.35">
      <c r="A20" t="s">
        <v>19</v>
      </c>
      <c r="B20" s="4">
        <v>59.019000000000005</v>
      </c>
      <c r="C20" s="4">
        <v>101.996</v>
      </c>
      <c r="D20" s="4">
        <v>136.334</v>
      </c>
      <c r="E20" s="4">
        <v>277.245</v>
      </c>
      <c r="F20" s="4">
        <v>110.44199999999999</v>
      </c>
      <c r="G20" s="4">
        <v>90.346999999999994</v>
      </c>
      <c r="H20" s="4">
        <v>83.68</v>
      </c>
    </row>
    <row r="21" spans="1:8" x14ac:dyDescent="0.35">
      <c r="A21" t="s">
        <v>20</v>
      </c>
      <c r="B21" s="10">
        <f>SUM(B13:B20)</f>
        <v>22835.913999999993</v>
      </c>
      <c r="C21" s="10">
        <f t="shared" ref="C21:H21" si="2">SUM(C13:C20)</f>
        <v>27121.195</v>
      </c>
      <c r="D21" s="10">
        <f t="shared" si="2"/>
        <v>30785.042000000005</v>
      </c>
      <c r="E21" s="10">
        <f t="shared" si="2"/>
        <v>36691.269999999997</v>
      </c>
      <c r="F21" s="10">
        <f t="shared" si="2"/>
        <v>36390.574000000008</v>
      </c>
      <c r="G21" s="10">
        <f t="shared" si="2"/>
        <v>47122.733</v>
      </c>
      <c r="H21" s="10">
        <f t="shared" si="2"/>
        <v>46920.939999999995</v>
      </c>
    </row>
    <row r="22" spans="1:8" x14ac:dyDescent="0.35">
      <c r="A22" t="s">
        <v>21</v>
      </c>
      <c r="B22" s="4">
        <v>3321.525999999998</v>
      </c>
      <c r="C22" s="4">
        <v>6807.8359999999993</v>
      </c>
      <c r="D22" s="4">
        <v>4092.7530000000029</v>
      </c>
      <c r="E22" s="4">
        <v>4461.6450000000013</v>
      </c>
      <c r="F22" s="4">
        <v>4615.045000000001</v>
      </c>
      <c r="G22" s="4">
        <v>3236.8380000000006</v>
      </c>
      <c r="H22" s="4">
        <f>H9-H21</f>
        <v>3949.5600000000049</v>
      </c>
    </row>
    <row r="23" spans="1:8" x14ac:dyDescent="0.35">
      <c r="A23" t="s">
        <v>22</v>
      </c>
      <c r="B23" s="4">
        <v>236.09800000000001</v>
      </c>
      <c r="C23" s="4">
        <v>519.41800000000001</v>
      </c>
      <c r="D23" s="4">
        <v>540.87800000000004</v>
      </c>
      <c r="E23" s="4">
        <v>803.71199999999999</v>
      </c>
      <c r="F23" s="4">
        <v>925.77900000000011</v>
      </c>
      <c r="G23" s="4">
        <v>816.721</v>
      </c>
      <c r="H23" s="4">
        <v>920.178</v>
      </c>
    </row>
    <row r="24" spans="1:8" x14ac:dyDescent="0.35">
      <c r="A24" t="s">
        <v>25</v>
      </c>
      <c r="B24" s="4">
        <v>136.89500000000001</v>
      </c>
      <c r="C24" s="4">
        <v>237.57499999999999</v>
      </c>
      <c r="D24" s="4">
        <v>358.387</v>
      </c>
      <c r="E24" s="4">
        <v>377.06700000000001</v>
      </c>
      <c r="F24" s="4">
        <v>409.26900000000001</v>
      </c>
      <c r="G24" s="4">
        <v>407.93200000000002</v>
      </c>
      <c r="H24" s="4">
        <v>425.94499999999999</v>
      </c>
    </row>
    <row r="25" spans="1:8" x14ac:dyDescent="0.35">
      <c r="A25" t="s">
        <v>24</v>
      </c>
      <c r="B25" s="10">
        <v>3420.728999999998</v>
      </c>
      <c r="C25" s="10">
        <v>7089.6789999999992</v>
      </c>
      <c r="D25" s="10">
        <v>4275.2440000000033</v>
      </c>
      <c r="E25" s="10">
        <v>4888.2900000000018</v>
      </c>
      <c r="F25" s="10">
        <v>5131.5550000000012</v>
      </c>
      <c r="G25" s="10">
        <v>3645.6270000000004</v>
      </c>
      <c r="H25" s="10">
        <v>4443.7930000000051</v>
      </c>
    </row>
    <row r="26" spans="1:8" x14ac:dyDescent="0.35">
      <c r="A26" t="s">
        <v>23</v>
      </c>
      <c r="B26" s="4">
        <v>51.445999999999998</v>
      </c>
      <c r="C26" s="4">
        <v>47.948999999999998</v>
      </c>
      <c r="D26" s="4">
        <v>49.146999999999998</v>
      </c>
      <c r="E26" s="4">
        <v>43.826999999999998</v>
      </c>
      <c r="F26" s="4">
        <v>30.506</v>
      </c>
      <c r="G26" s="4">
        <v>36.850999999999999</v>
      </c>
      <c r="H26" s="4">
        <v>20.213000000000001</v>
      </c>
    </row>
    <row r="27" spans="1:8" x14ac:dyDescent="0.35">
      <c r="A27" t="s">
        <v>33</v>
      </c>
      <c r="B27" s="10">
        <v>3369.2829999999981</v>
      </c>
      <c r="C27" s="10">
        <v>7041.73</v>
      </c>
      <c r="D27" s="10">
        <v>4226.0970000000034</v>
      </c>
      <c r="E27" s="10">
        <v>4844.4630000000016</v>
      </c>
      <c r="F27" s="10">
        <v>5101.0490000000009</v>
      </c>
      <c r="G27" s="10">
        <v>3608.7760000000003</v>
      </c>
      <c r="H27" s="10">
        <v>4423.5800000000054</v>
      </c>
    </row>
    <row r="28" spans="1:8" x14ac:dyDescent="0.35">
      <c r="A28" t="s">
        <v>32</v>
      </c>
      <c r="B28" s="10">
        <v>20</v>
      </c>
      <c r="C28" s="10">
        <v>-100</v>
      </c>
      <c r="D28" s="10">
        <v>150</v>
      </c>
      <c r="E28" s="10">
        <v>-25</v>
      </c>
      <c r="F28" s="10">
        <v>145</v>
      </c>
      <c r="G28" s="10">
        <v>167</v>
      </c>
      <c r="H28" s="10">
        <v>180</v>
      </c>
    </row>
    <row r="29" spans="1:8" x14ac:dyDescent="0.35">
      <c r="A29" t="s">
        <v>26</v>
      </c>
      <c r="B29" s="10">
        <v>3389.2829999999981</v>
      </c>
      <c r="C29" s="10">
        <v>6941.73</v>
      </c>
      <c r="D29" s="10">
        <v>4376.0970000000034</v>
      </c>
      <c r="E29" s="10">
        <v>4819.4630000000016</v>
      </c>
      <c r="F29" s="10">
        <v>5246.0490000000009</v>
      </c>
      <c r="G29" s="10">
        <v>3775.7760000000003</v>
      </c>
      <c r="H29" s="10">
        <v>4603.5800000000054</v>
      </c>
    </row>
    <row r="30" spans="1:8" x14ac:dyDescent="0.35">
      <c r="A30" t="s">
        <v>27</v>
      </c>
    </row>
    <row r="31" spans="1:8" x14ac:dyDescent="0.35">
      <c r="A31" s="12" t="s">
        <v>28</v>
      </c>
      <c r="B31" s="7">
        <v>883.4584000000001</v>
      </c>
      <c r="C31" s="7">
        <v>1785.1769999999999</v>
      </c>
      <c r="D31" s="7">
        <v>1092.9050999999999</v>
      </c>
      <c r="E31" s="7">
        <v>640.73360000000002</v>
      </c>
      <c r="F31" s="7">
        <v>898.35200000000009</v>
      </c>
      <c r="G31" s="7">
        <v>668.66269999999997</v>
      </c>
      <c r="H31" s="7">
        <v>1007.86488</v>
      </c>
    </row>
    <row r="32" spans="1:8" x14ac:dyDescent="0.35">
      <c r="A32" s="13" t="s">
        <v>29</v>
      </c>
      <c r="B32" s="7">
        <v>220.8646</v>
      </c>
      <c r="C32" s="7">
        <v>595.05899999999997</v>
      </c>
      <c r="D32" s="7">
        <v>121.43389999999999</v>
      </c>
      <c r="E32" s="7">
        <v>345.0104</v>
      </c>
      <c r="F32" s="7">
        <v>224.58799999999997</v>
      </c>
      <c r="G32" s="7">
        <v>117.99930000000006</v>
      </c>
      <c r="H32" s="7">
        <v>137.43611999999996</v>
      </c>
    </row>
    <row r="33" spans="1:8" x14ac:dyDescent="0.35">
      <c r="A33" t="s">
        <v>30</v>
      </c>
      <c r="B33" s="7">
        <v>1104.3230000000001</v>
      </c>
      <c r="C33" s="7">
        <v>2380.2359999999999</v>
      </c>
      <c r="D33" s="7">
        <v>1214.3389999999999</v>
      </c>
      <c r="E33" s="7">
        <v>985.74400000000003</v>
      </c>
      <c r="F33" s="7">
        <v>1122.94</v>
      </c>
      <c r="G33" s="7">
        <v>786.66200000000003</v>
      </c>
      <c r="H33" s="7">
        <v>1145.3009999999999</v>
      </c>
    </row>
    <row r="34" spans="1:8" x14ac:dyDescent="0.35">
      <c r="A34" t="s">
        <v>31</v>
      </c>
      <c r="B34" s="10">
        <v>2284.9599999999982</v>
      </c>
      <c r="C34" s="10">
        <v>4561.4939999999997</v>
      </c>
      <c r="D34" s="10">
        <v>3161.7580000000034</v>
      </c>
      <c r="E34" s="10">
        <v>3833.7190000000014</v>
      </c>
      <c r="F34" s="10">
        <v>4123.1090000000004</v>
      </c>
      <c r="G34" s="10">
        <v>2989.1140000000005</v>
      </c>
      <c r="H34" s="10">
        <v>3458.2790000000055</v>
      </c>
    </row>
    <row r="35" spans="1:8" x14ac:dyDescent="0.35">
      <c r="A35" t="s">
        <v>34</v>
      </c>
      <c r="B35" s="7">
        <v>204.36844500000001</v>
      </c>
      <c r="C35" s="7">
        <v>272.49126000000001</v>
      </c>
      <c r="D35" s="7">
        <v>544.98252000000002</v>
      </c>
      <c r="E35" s="7">
        <v>694.85271299999999</v>
      </c>
      <c r="F35" s="7">
        <v>851.53518750000001</v>
      </c>
      <c r="G35" s="7">
        <v>851.53518750000001</v>
      </c>
      <c r="H35" s="7">
        <v>851.53518750000001</v>
      </c>
    </row>
    <row r="37" spans="1:8" x14ac:dyDescent="0.35">
      <c r="A37" t="s">
        <v>35</v>
      </c>
      <c r="B37" s="15">
        <v>45.415210000000002</v>
      </c>
      <c r="C37" s="15">
        <v>45.415210000000002</v>
      </c>
      <c r="D37" s="15">
        <v>136.24563000000001</v>
      </c>
      <c r="E37" s="15">
        <v>136.24563000000001</v>
      </c>
      <c r="F37" s="15">
        <v>136.24563000000001</v>
      </c>
      <c r="G37" s="15">
        <v>136.24563000000001</v>
      </c>
      <c r="H37" s="15">
        <v>136.24563000000001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AC0B4-4793-406E-A3E5-688254D9027C}">
  <dimension ref="A1:Q50"/>
  <sheetViews>
    <sheetView tabSelected="1" workbookViewId="0">
      <selection activeCell="E29" sqref="E29"/>
    </sheetView>
  </sheetViews>
  <sheetFormatPr defaultRowHeight="14.5" x14ac:dyDescent="0.35"/>
  <cols>
    <col min="1" max="1" width="31" bestFit="1" customWidth="1"/>
    <col min="2" max="2" width="10.1796875" customWidth="1"/>
    <col min="3" max="4" width="12" bestFit="1" customWidth="1"/>
    <col min="5" max="5" width="12.6328125" customWidth="1"/>
    <col min="6" max="6" width="12.26953125" customWidth="1"/>
  </cols>
  <sheetData>
    <row r="1" spans="1:17" x14ac:dyDescent="0.35">
      <c r="A1" s="1" t="s">
        <v>52</v>
      </c>
    </row>
    <row r="2" spans="1:17" ht="14.5" customHeight="1" x14ac:dyDescent="0.35">
      <c r="A2">
        <v>1</v>
      </c>
      <c r="B2" s="22" t="s">
        <v>67</v>
      </c>
      <c r="C2" s="22"/>
      <c r="D2" s="22"/>
      <c r="E2" s="22"/>
      <c r="F2" s="22"/>
      <c r="G2" s="22"/>
      <c r="H2" s="22"/>
      <c r="I2" s="22"/>
      <c r="J2" s="22"/>
      <c r="K2" s="22"/>
      <c r="L2" s="22"/>
      <c r="M2" s="22"/>
      <c r="N2" s="22"/>
      <c r="O2" s="22"/>
      <c r="P2" s="22"/>
      <c r="Q2" s="22"/>
    </row>
    <row r="3" spans="1:17" x14ac:dyDescent="0.35">
      <c r="A3">
        <v>2</v>
      </c>
      <c r="B3" t="s">
        <v>74</v>
      </c>
    </row>
    <row r="4" spans="1:17" ht="43" customHeight="1" x14ac:dyDescent="0.35">
      <c r="A4">
        <v>3</v>
      </c>
      <c r="B4" s="22" t="s">
        <v>82</v>
      </c>
      <c r="C4" s="22"/>
      <c r="D4" s="22"/>
      <c r="E4" s="22"/>
      <c r="F4" s="22"/>
      <c r="G4" s="22"/>
      <c r="H4" s="22"/>
      <c r="I4" s="22"/>
      <c r="J4" s="22"/>
      <c r="K4" s="22"/>
      <c r="L4" s="22"/>
      <c r="M4" s="22"/>
      <c r="N4" s="22"/>
      <c r="O4" s="22"/>
      <c r="P4" s="22"/>
      <c r="Q4" s="22"/>
    </row>
    <row r="5" spans="1:17" x14ac:dyDescent="0.35">
      <c r="A5">
        <v>4</v>
      </c>
      <c r="B5" t="s">
        <v>83</v>
      </c>
    </row>
    <row r="6" spans="1:17" x14ac:dyDescent="0.35">
      <c r="A6">
        <v>5</v>
      </c>
      <c r="B6" t="s">
        <v>53</v>
      </c>
    </row>
    <row r="7" spans="1:17" x14ac:dyDescent="0.35">
      <c r="A7">
        <v>6</v>
      </c>
      <c r="B7" t="s">
        <v>55</v>
      </c>
    </row>
    <row r="8" spans="1:17" x14ac:dyDescent="0.35">
      <c r="A8">
        <v>7</v>
      </c>
      <c r="B8" t="s">
        <v>59</v>
      </c>
    </row>
    <row r="9" spans="1:17" x14ac:dyDescent="0.35">
      <c r="A9">
        <v>8</v>
      </c>
      <c r="B9" t="s">
        <v>58</v>
      </c>
    </row>
    <row r="10" spans="1:17" x14ac:dyDescent="0.35">
      <c r="A10">
        <v>9</v>
      </c>
      <c r="B10" t="s">
        <v>84</v>
      </c>
    </row>
    <row r="11" spans="1:17" x14ac:dyDescent="0.35">
      <c r="A11">
        <v>10</v>
      </c>
      <c r="B11" t="s">
        <v>64</v>
      </c>
    </row>
    <row r="12" spans="1:17" x14ac:dyDescent="0.35">
      <c r="A12">
        <v>11</v>
      </c>
      <c r="B12" t="s">
        <v>65</v>
      </c>
    </row>
    <row r="13" spans="1:17" x14ac:dyDescent="0.35">
      <c r="A13">
        <v>12</v>
      </c>
      <c r="B13" t="s">
        <v>85</v>
      </c>
    </row>
    <row r="14" spans="1:17" x14ac:dyDescent="0.35">
      <c r="A14">
        <v>13</v>
      </c>
      <c r="B14" s="22" t="s">
        <v>86</v>
      </c>
      <c r="C14" s="22"/>
      <c r="D14" s="22"/>
      <c r="E14" s="22"/>
      <c r="F14" s="22"/>
      <c r="G14" s="22"/>
      <c r="H14" s="22"/>
      <c r="I14" s="22"/>
      <c r="J14" s="22"/>
      <c r="K14" s="22"/>
      <c r="L14" s="22"/>
      <c r="M14" s="22"/>
      <c r="N14" s="22"/>
      <c r="O14" s="22"/>
      <c r="P14" s="22"/>
      <c r="Q14" s="22"/>
    </row>
    <row r="15" spans="1:17" x14ac:dyDescent="0.35">
      <c r="A15">
        <v>14</v>
      </c>
      <c r="B15" t="s">
        <v>75</v>
      </c>
      <c r="C15" s="18"/>
      <c r="D15" s="18"/>
      <c r="E15" s="18"/>
      <c r="F15" s="18"/>
      <c r="G15" s="18"/>
      <c r="H15" s="18"/>
      <c r="I15" s="18"/>
      <c r="J15" s="18"/>
      <c r="K15" s="18"/>
      <c r="L15" s="18"/>
      <c r="M15" s="18"/>
      <c r="N15" s="18"/>
      <c r="O15" s="18"/>
      <c r="P15" s="18"/>
      <c r="Q15" s="18"/>
    </row>
    <row r="16" spans="1:17" x14ac:dyDescent="0.35">
      <c r="A16">
        <v>15</v>
      </c>
      <c r="B16" t="s">
        <v>76</v>
      </c>
      <c r="C16" s="18"/>
      <c r="D16" s="18"/>
      <c r="E16" s="18"/>
      <c r="F16" s="18"/>
      <c r="G16" s="18"/>
      <c r="H16" s="18"/>
      <c r="I16" s="18"/>
      <c r="J16" s="18"/>
      <c r="K16" s="18"/>
      <c r="L16" s="18"/>
      <c r="M16" s="18"/>
      <c r="N16" s="18"/>
      <c r="O16" s="18"/>
      <c r="P16" s="18"/>
      <c r="Q16" s="18"/>
    </row>
    <row r="17" spans="1:17" x14ac:dyDescent="0.35">
      <c r="A17">
        <v>16</v>
      </c>
      <c r="B17" t="s">
        <v>78</v>
      </c>
      <c r="C17" s="18"/>
      <c r="D17" s="18"/>
      <c r="E17" s="18"/>
      <c r="F17" s="18"/>
      <c r="G17" s="18"/>
      <c r="H17" s="18"/>
      <c r="I17" s="18"/>
      <c r="J17" s="18"/>
      <c r="K17" s="18"/>
      <c r="L17" s="18"/>
      <c r="M17" s="18"/>
      <c r="N17" s="18"/>
      <c r="O17" s="18"/>
      <c r="P17" s="18"/>
      <c r="Q17" s="18"/>
    </row>
    <row r="18" spans="1:17" x14ac:dyDescent="0.35">
      <c r="A18">
        <v>17</v>
      </c>
      <c r="B18" t="s">
        <v>87</v>
      </c>
      <c r="C18" s="18"/>
      <c r="D18" s="18"/>
      <c r="E18" s="18"/>
      <c r="F18" s="18"/>
      <c r="G18" s="18"/>
      <c r="H18" s="18"/>
      <c r="I18" s="18"/>
      <c r="J18" s="18"/>
      <c r="K18" s="18"/>
      <c r="L18" s="18"/>
      <c r="M18" s="18"/>
      <c r="N18" s="18"/>
      <c r="O18" s="18"/>
      <c r="P18" s="18"/>
      <c r="Q18" s="18"/>
    </row>
    <row r="19" spans="1:17" x14ac:dyDescent="0.35">
      <c r="C19" s="18"/>
      <c r="D19" s="18"/>
      <c r="E19" s="18"/>
      <c r="F19" s="18"/>
      <c r="G19" s="18"/>
      <c r="H19" s="18"/>
      <c r="I19" s="18"/>
      <c r="J19" s="18"/>
      <c r="K19" s="18"/>
      <c r="L19" s="18"/>
      <c r="M19" s="18"/>
      <c r="N19" s="18"/>
      <c r="O19" s="18"/>
      <c r="P19" s="18"/>
      <c r="Q19" s="18"/>
    </row>
    <row r="20" spans="1:17" x14ac:dyDescent="0.35">
      <c r="A20" s="1" t="s">
        <v>43</v>
      </c>
      <c r="B20" s="1" t="s">
        <v>1</v>
      </c>
      <c r="C20" s="1" t="s">
        <v>6</v>
      </c>
      <c r="D20" s="1" t="s">
        <v>61</v>
      </c>
      <c r="E20" s="1" t="s">
        <v>62</v>
      </c>
      <c r="F20" s="1" t="s">
        <v>63</v>
      </c>
    </row>
    <row r="21" spans="1:17" x14ac:dyDescent="0.35">
      <c r="A21" t="s">
        <v>44</v>
      </c>
      <c r="B21" s="4">
        <v>1043264.2857142858</v>
      </c>
      <c r="C21" s="4">
        <v>2217447.8260869565</v>
      </c>
    </row>
    <row r="22" spans="1:17" x14ac:dyDescent="0.35">
      <c r="A22" t="s">
        <v>56</v>
      </c>
      <c r="B22" s="4"/>
      <c r="C22" s="4">
        <v>1357</v>
      </c>
    </row>
    <row r="23" spans="1:17" x14ac:dyDescent="0.35">
      <c r="A23" t="s">
        <v>57</v>
      </c>
      <c r="B23" s="4"/>
      <c r="C23" s="4">
        <v>440746</v>
      </c>
    </row>
    <row r="24" spans="1:17" x14ac:dyDescent="0.35">
      <c r="A24" t="s">
        <v>60</v>
      </c>
      <c r="B24" s="4"/>
      <c r="C24" s="19">
        <v>0.26700000000000002</v>
      </c>
      <c r="D24" s="19">
        <v>0.27</v>
      </c>
      <c r="E24" s="19">
        <v>0.27</v>
      </c>
      <c r="F24" s="19">
        <v>0.27</v>
      </c>
    </row>
    <row r="25" spans="1:17" x14ac:dyDescent="0.35">
      <c r="A25" t="s">
        <v>68</v>
      </c>
      <c r="B25" s="4"/>
      <c r="C25" s="4">
        <v>2885.951</v>
      </c>
    </row>
    <row r="26" spans="1:17" x14ac:dyDescent="0.35">
      <c r="A26" t="s">
        <v>69</v>
      </c>
      <c r="B26" s="4"/>
      <c r="C26" s="4">
        <v>2881.587</v>
      </c>
    </row>
    <row r="27" spans="1:17" x14ac:dyDescent="0.35">
      <c r="A27" t="s">
        <v>70</v>
      </c>
      <c r="B27" s="4"/>
      <c r="C27" s="4">
        <v>14478</v>
      </c>
    </row>
    <row r="28" spans="1:17" x14ac:dyDescent="0.35">
      <c r="A28" t="s">
        <v>71</v>
      </c>
      <c r="B28" s="4"/>
      <c r="C28" s="4">
        <f>C27+C29-PNL!H5</f>
        <v>16357</v>
      </c>
    </row>
    <row r="29" spans="1:17" x14ac:dyDescent="0.35">
      <c r="A29" t="s">
        <v>73</v>
      </c>
      <c r="B29" s="4"/>
      <c r="C29" s="4">
        <v>511892</v>
      </c>
    </row>
    <row r="31" spans="1:17" x14ac:dyDescent="0.35">
      <c r="A31" t="s">
        <v>39</v>
      </c>
      <c r="B31" s="4"/>
      <c r="C31" s="17">
        <v>6204.06</v>
      </c>
    </row>
    <row r="32" spans="1:17" x14ac:dyDescent="0.35">
      <c r="A32" t="s">
        <v>40</v>
      </c>
      <c r="B32" s="4"/>
      <c r="C32" s="17">
        <v>2228.4</v>
      </c>
      <c r="E32" s="10"/>
    </row>
    <row r="33" spans="1:6" x14ac:dyDescent="0.35">
      <c r="A33" t="s">
        <v>41</v>
      </c>
      <c r="B33" s="4"/>
      <c r="C33" s="17">
        <v>3975.65</v>
      </c>
    </row>
    <row r="34" spans="1:6" x14ac:dyDescent="0.35">
      <c r="A34" t="s">
        <v>42</v>
      </c>
      <c r="B34" s="4"/>
      <c r="C34" s="17">
        <v>338</v>
      </c>
      <c r="D34" s="21">
        <v>0</v>
      </c>
      <c r="E34" s="21">
        <v>0</v>
      </c>
      <c r="F34" s="21">
        <v>0</v>
      </c>
    </row>
    <row r="35" spans="1:6" x14ac:dyDescent="0.35">
      <c r="A35" t="s">
        <v>77</v>
      </c>
      <c r="C35" s="20">
        <v>7.9000000000000001E-2</v>
      </c>
      <c r="D35" s="20">
        <v>7.9000000000000001E-2</v>
      </c>
      <c r="E35" s="20">
        <v>7.9000000000000001E-2</v>
      </c>
      <c r="F35" s="20">
        <v>7.9000000000000001E-2</v>
      </c>
    </row>
    <row r="37" spans="1:6" x14ac:dyDescent="0.35">
      <c r="A37" t="s">
        <v>38</v>
      </c>
      <c r="C37" s="4">
        <v>136.24600000000001</v>
      </c>
      <c r="D37" s="4"/>
      <c r="E37" s="4"/>
      <c r="F37" s="4"/>
    </row>
    <row r="38" spans="1:6" x14ac:dyDescent="0.35">
      <c r="A38" t="s">
        <v>79</v>
      </c>
      <c r="C38" s="4">
        <v>20818.594000000001</v>
      </c>
    </row>
    <row r="39" spans="1:6" x14ac:dyDescent="0.35">
      <c r="A39" t="s">
        <v>80</v>
      </c>
      <c r="C39" s="4">
        <v>2864</v>
      </c>
      <c r="D39" s="4">
        <v>7316.0533236042311</v>
      </c>
      <c r="E39" s="4">
        <v>11960.33317658916</v>
      </c>
      <c r="F39" s="4">
        <v>17643.642009628904</v>
      </c>
    </row>
    <row r="41" spans="1:6" x14ac:dyDescent="0.35">
      <c r="A41" t="s">
        <v>81</v>
      </c>
      <c r="D41" s="4">
        <v>3778.8715056037254</v>
      </c>
      <c r="E41" s="4">
        <v>3772.458261279457</v>
      </c>
      <c r="F41" s="4">
        <v>4641.1209937611902</v>
      </c>
    </row>
    <row r="43" spans="1:6" x14ac:dyDescent="0.35">
      <c r="A43" s="1" t="s">
        <v>45</v>
      </c>
    </row>
    <row r="44" spans="1:6" x14ac:dyDescent="0.35">
      <c r="A44">
        <v>1</v>
      </c>
      <c r="B44" t="s">
        <v>48</v>
      </c>
    </row>
    <row r="45" spans="1:6" x14ac:dyDescent="0.35">
      <c r="A45">
        <v>2</v>
      </c>
      <c r="B45" t="s">
        <v>46</v>
      </c>
    </row>
    <row r="46" spans="1:6" x14ac:dyDescent="0.35">
      <c r="A46">
        <v>3</v>
      </c>
      <c r="B46" t="s">
        <v>47</v>
      </c>
    </row>
    <row r="47" spans="1:6" x14ac:dyDescent="0.35">
      <c r="A47">
        <v>4</v>
      </c>
      <c r="B47" t="s">
        <v>49</v>
      </c>
    </row>
    <row r="48" spans="1:6" x14ac:dyDescent="0.35">
      <c r="A48">
        <v>5</v>
      </c>
      <c r="B48" t="s">
        <v>50</v>
      </c>
    </row>
    <row r="49" spans="1:2" x14ac:dyDescent="0.35">
      <c r="A49">
        <v>6</v>
      </c>
      <c r="B49" t="s">
        <v>54</v>
      </c>
    </row>
    <row r="50" spans="1:2" x14ac:dyDescent="0.35">
      <c r="A50">
        <v>7</v>
      </c>
      <c r="B50" t="s">
        <v>51</v>
      </c>
    </row>
  </sheetData>
  <mergeCells count="3">
    <mergeCell ref="B4:Q4"/>
    <mergeCell ref="B2:Q2"/>
    <mergeCell ref="B14:Q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 the Company</vt:lpstr>
      <vt:lpstr>PNL</vt:lpstr>
      <vt:lpstr>Additional Information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Akshata</dc:creator>
  <cp:lastModifiedBy>CC770</cp:lastModifiedBy>
  <dcterms:created xsi:type="dcterms:W3CDTF">2015-06-05T18:17:20Z</dcterms:created>
  <dcterms:modified xsi:type="dcterms:W3CDTF">2024-02-17T08:37:37Z</dcterms:modified>
</cp:coreProperties>
</file>