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Documents\IAQS PROJECTS\Business Finance Sem 2\"/>
    </mc:Choice>
  </mc:AlternateContent>
  <xr:revisionPtr revIDLastSave="0" documentId="13_ncr:1_{8C510424-0D31-4769-8981-23967996772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Main Sheet-Roll.No54" sheetId="1" r:id="rId1"/>
    <sheet name="Calculation Sheet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3" i="1" l="1"/>
  <c r="F54" i="1"/>
  <c r="F55" i="1"/>
  <c r="F56" i="1"/>
  <c r="F57" i="1"/>
  <c r="F58" i="1"/>
  <c r="F59" i="1"/>
  <c r="F60" i="1"/>
  <c r="F61" i="1"/>
  <c r="F52" i="1"/>
  <c r="E53" i="1"/>
  <c r="E54" i="1"/>
  <c r="E55" i="1"/>
  <c r="E56" i="1"/>
  <c r="E57" i="1"/>
  <c r="E58" i="1"/>
  <c r="E59" i="1"/>
  <c r="E60" i="1"/>
  <c r="E61" i="1"/>
  <c r="E52" i="1"/>
  <c r="D53" i="1"/>
  <c r="D54" i="1"/>
  <c r="D55" i="1"/>
  <c r="D56" i="1"/>
  <c r="D57" i="1"/>
  <c r="D58" i="1"/>
  <c r="D59" i="1"/>
  <c r="D60" i="1"/>
  <c r="D61" i="1"/>
  <c r="D52" i="1"/>
  <c r="C53" i="1"/>
  <c r="C54" i="1"/>
  <c r="C55" i="1"/>
  <c r="C56" i="1"/>
  <c r="C57" i="1"/>
  <c r="C58" i="1"/>
  <c r="C59" i="1"/>
  <c r="C60" i="1"/>
  <c r="C61" i="1"/>
  <c r="C52" i="1"/>
  <c r="B61" i="1"/>
  <c r="B53" i="1"/>
  <c r="B54" i="1"/>
  <c r="B55" i="1"/>
  <c r="B56" i="1"/>
  <c r="B57" i="1"/>
  <c r="B58" i="1"/>
  <c r="B59" i="1"/>
  <c r="B60" i="1"/>
  <c r="B52" i="1"/>
  <c r="B179" i="4"/>
  <c r="B180" i="4"/>
  <c r="B181" i="4"/>
  <c r="B182" i="4"/>
  <c r="B183" i="4"/>
  <c r="B184" i="4"/>
  <c r="B185" i="4"/>
  <c r="B186" i="4"/>
  <c r="B187" i="4"/>
  <c r="B178" i="4"/>
  <c r="B173" i="4"/>
  <c r="D153" i="4"/>
  <c r="D154" i="4"/>
  <c r="D155" i="4"/>
  <c r="D156" i="4"/>
  <c r="D157" i="4"/>
  <c r="D158" i="4"/>
  <c r="D159" i="4"/>
  <c r="D160" i="4"/>
  <c r="D161" i="4"/>
  <c r="D152" i="4"/>
  <c r="D125" i="4"/>
  <c r="C139" i="4" s="1"/>
  <c r="D126" i="4"/>
  <c r="C140" i="4" s="1"/>
  <c r="D127" i="4"/>
  <c r="C141" i="4" s="1"/>
  <c r="D128" i="4"/>
  <c r="C142" i="4" s="1"/>
  <c r="D129" i="4"/>
  <c r="C143" i="4" s="1"/>
  <c r="D130" i="4"/>
  <c r="B171" i="4" s="1"/>
  <c r="D131" i="4"/>
  <c r="C145" i="4" s="1"/>
  <c r="D132" i="4"/>
  <c r="C146" i="4" s="1"/>
  <c r="D133" i="4"/>
  <c r="C147" i="4" s="1"/>
  <c r="D124" i="4"/>
  <c r="C138" i="4" s="1"/>
  <c r="B165" i="4" l="1"/>
  <c r="B174" i="4"/>
  <c r="B170" i="4"/>
  <c r="B169" i="4"/>
  <c r="B168" i="4"/>
  <c r="B167" i="4"/>
  <c r="B166" i="4"/>
  <c r="B172" i="4"/>
  <c r="C144" i="4"/>
  <c r="B229" i="4"/>
  <c r="D67" i="1" s="1"/>
  <c r="B230" i="4"/>
  <c r="D68" i="1" s="1"/>
  <c r="B231" i="4"/>
  <c r="D69" i="1" s="1"/>
  <c r="B232" i="4"/>
  <c r="D70" i="1" s="1"/>
  <c r="B233" i="4"/>
  <c r="D71" i="1" s="1"/>
  <c r="B234" i="4"/>
  <c r="D72" i="1" s="1"/>
  <c r="B235" i="4"/>
  <c r="D73" i="1" s="1"/>
  <c r="B236" i="4"/>
  <c r="D74" i="1" s="1"/>
  <c r="B237" i="4"/>
  <c r="D75" i="1" s="1"/>
  <c r="B228" i="4"/>
  <c r="D66" i="1" s="1"/>
  <c r="C215" i="4"/>
  <c r="C67" i="1" s="1"/>
  <c r="C216" i="4"/>
  <c r="C68" i="1" s="1"/>
  <c r="C217" i="4"/>
  <c r="C69" i="1" s="1"/>
  <c r="C218" i="4"/>
  <c r="C70" i="1" s="1"/>
  <c r="C219" i="4"/>
  <c r="C71" i="1" s="1"/>
  <c r="C220" i="4"/>
  <c r="C72" i="1" s="1"/>
  <c r="C221" i="4"/>
  <c r="C73" i="1" s="1"/>
  <c r="C222" i="4"/>
  <c r="C74" i="1" s="1"/>
  <c r="C223" i="4"/>
  <c r="C75" i="1" s="1"/>
  <c r="C214" i="4"/>
  <c r="C66" i="1" s="1"/>
  <c r="C208" i="4"/>
  <c r="B74" i="1" s="1"/>
  <c r="C209" i="4"/>
  <c r="B75" i="1" s="1"/>
  <c r="C201" i="4"/>
  <c r="B67" i="1" s="1"/>
  <c r="C202" i="4"/>
  <c r="C203" i="4"/>
  <c r="C204" i="4"/>
  <c r="C205" i="4"/>
  <c r="B71" i="1" s="1"/>
  <c r="C206" i="4"/>
  <c r="B72" i="1" s="1"/>
  <c r="C207" i="4"/>
  <c r="B73" i="1" s="1"/>
  <c r="C200" i="4"/>
  <c r="B66" i="1" s="1"/>
  <c r="B243" i="4" l="1"/>
  <c r="E68" i="1" s="1"/>
  <c r="B68" i="1"/>
  <c r="B248" i="4"/>
  <c r="E73" i="1" s="1"/>
  <c r="B245" i="4"/>
  <c r="E70" i="1" s="1"/>
  <c r="B244" i="4"/>
  <c r="E69" i="1" s="1"/>
  <c r="B70" i="1"/>
  <c r="B242" i="4"/>
  <c r="E67" i="1" s="1"/>
  <c r="B69" i="1"/>
  <c r="B249" i="4"/>
  <c r="E74" i="1" s="1"/>
  <c r="B247" i="4"/>
  <c r="E72" i="1" s="1"/>
  <c r="B246" i="4"/>
  <c r="E71" i="1" s="1"/>
  <c r="B250" i="4"/>
  <c r="E75" i="1" s="1"/>
  <c r="B241" i="4"/>
  <c r="E66" i="1" s="1"/>
  <c r="C109" i="4" l="1"/>
  <c r="C39" i="1" s="1"/>
  <c r="C110" i="4"/>
  <c r="C40" i="1" s="1"/>
  <c r="C111" i="4"/>
  <c r="C41" i="1" s="1"/>
  <c r="C112" i="4"/>
  <c r="C42" i="1" s="1"/>
  <c r="C113" i="4"/>
  <c r="C43" i="1" s="1"/>
  <c r="C114" i="4"/>
  <c r="C44" i="1" s="1"/>
  <c r="C115" i="4"/>
  <c r="C45" i="1" s="1"/>
  <c r="C116" i="4"/>
  <c r="C46" i="1" s="1"/>
  <c r="C117" i="4"/>
  <c r="C47" i="1" s="1"/>
  <c r="C108" i="4"/>
  <c r="C38" i="1" s="1"/>
  <c r="B95" i="4"/>
  <c r="B39" i="1" s="1"/>
  <c r="B96" i="4"/>
  <c r="B40" i="1" s="1"/>
  <c r="B97" i="4"/>
  <c r="B41" i="1" s="1"/>
  <c r="B98" i="4"/>
  <c r="B42" i="1" s="1"/>
  <c r="B99" i="4"/>
  <c r="B43" i="1" s="1"/>
  <c r="B100" i="4"/>
  <c r="B44" i="1" s="1"/>
  <c r="B101" i="4"/>
  <c r="B45" i="1" s="1"/>
  <c r="B102" i="4"/>
  <c r="B46" i="1" s="1"/>
  <c r="B103" i="4"/>
  <c r="B47" i="1" s="1"/>
  <c r="B94" i="4"/>
  <c r="B38" i="1" s="1"/>
  <c r="C87" i="4"/>
  <c r="D87" i="4" s="1"/>
  <c r="E33" i="1" s="1"/>
  <c r="C86" i="4"/>
  <c r="D86" i="4" s="1"/>
  <c r="E32" i="1" s="1"/>
  <c r="C85" i="4"/>
  <c r="D85" i="4" s="1"/>
  <c r="E31" i="1" s="1"/>
  <c r="C84" i="4"/>
  <c r="D84" i="4" s="1"/>
  <c r="E30" i="1" s="1"/>
  <c r="C83" i="4"/>
  <c r="D83" i="4" s="1"/>
  <c r="E29" i="1" s="1"/>
  <c r="C82" i="4"/>
  <c r="D82" i="4" s="1"/>
  <c r="E28" i="1" s="1"/>
  <c r="C81" i="4"/>
  <c r="D81" i="4" s="1"/>
  <c r="E27" i="1" s="1"/>
  <c r="C80" i="4"/>
  <c r="D80" i="4" s="1"/>
  <c r="E26" i="1" s="1"/>
  <c r="C79" i="4"/>
  <c r="D79" i="4" s="1"/>
  <c r="E25" i="1" s="1"/>
  <c r="C78" i="4"/>
  <c r="D78" i="4" s="1"/>
  <c r="E24" i="1" s="1"/>
  <c r="B73" i="4"/>
  <c r="D33" i="1" s="1"/>
  <c r="B72" i="4"/>
  <c r="D32" i="1" s="1"/>
  <c r="B71" i="4"/>
  <c r="D31" i="1" s="1"/>
  <c r="B70" i="4"/>
  <c r="D30" i="1" s="1"/>
  <c r="B69" i="4"/>
  <c r="D29" i="1" s="1"/>
  <c r="B68" i="4"/>
  <c r="D28" i="1" s="1"/>
  <c r="B67" i="4"/>
  <c r="D27" i="1" s="1"/>
  <c r="B66" i="4"/>
  <c r="D26" i="1" s="1"/>
  <c r="B65" i="4"/>
  <c r="D25" i="1" s="1"/>
  <c r="B64" i="4"/>
  <c r="D24" i="1" s="1"/>
  <c r="C60" i="4"/>
  <c r="C33" i="1" s="1"/>
  <c r="C59" i="4"/>
  <c r="C32" i="1" s="1"/>
  <c r="C58" i="4"/>
  <c r="C31" i="1" s="1"/>
  <c r="C57" i="4"/>
  <c r="C30" i="1" s="1"/>
  <c r="C56" i="4"/>
  <c r="C29" i="1" s="1"/>
  <c r="C55" i="4"/>
  <c r="C28" i="1" s="1"/>
  <c r="C54" i="4"/>
  <c r="C27" i="1" s="1"/>
  <c r="C53" i="4"/>
  <c r="C26" i="1" s="1"/>
  <c r="C52" i="4"/>
  <c r="C25" i="1" s="1"/>
  <c r="C51" i="4"/>
  <c r="C24" i="1" s="1"/>
  <c r="F46" i="4"/>
  <c r="B33" i="1" s="1"/>
  <c r="F45" i="4"/>
  <c r="B32" i="1" s="1"/>
  <c r="F44" i="4"/>
  <c r="B31" i="1" s="1"/>
  <c r="F43" i="4"/>
  <c r="B30" i="1" s="1"/>
  <c r="F42" i="4"/>
  <c r="B29" i="1" s="1"/>
  <c r="F41" i="4"/>
  <c r="B28" i="1" s="1"/>
  <c r="F40" i="4"/>
  <c r="B27" i="1" s="1"/>
  <c r="F39" i="4"/>
  <c r="B26" i="1" s="1"/>
  <c r="F38" i="4"/>
  <c r="B25" i="1" s="1"/>
  <c r="F37" i="4"/>
  <c r="B24" i="1" s="1"/>
  <c r="C30" i="4"/>
  <c r="C19" i="1" s="1"/>
  <c r="C29" i="4"/>
  <c r="C18" i="1" s="1"/>
  <c r="C28" i="4"/>
  <c r="C17" i="1" s="1"/>
  <c r="C27" i="4"/>
  <c r="C16" i="1" s="1"/>
  <c r="C26" i="4"/>
  <c r="C15" i="1" s="1"/>
  <c r="C25" i="4"/>
  <c r="C14" i="1" s="1"/>
  <c r="C24" i="4"/>
  <c r="C13" i="1" s="1"/>
  <c r="C23" i="4"/>
  <c r="C12" i="1" s="1"/>
  <c r="C22" i="4"/>
  <c r="C11" i="1" s="1"/>
  <c r="C21" i="4"/>
  <c r="C10" i="1" s="1"/>
  <c r="D16" i="4"/>
  <c r="B19" i="1" s="1"/>
  <c r="D15" i="4"/>
  <c r="B18" i="1" s="1"/>
  <c r="D14" i="4"/>
  <c r="B17" i="1" s="1"/>
  <c r="D13" i="4"/>
  <c r="B16" i="1" s="1"/>
  <c r="D12" i="4"/>
  <c r="B15" i="1" s="1"/>
  <c r="D11" i="4"/>
  <c r="B14" i="1" s="1"/>
  <c r="D10" i="4"/>
  <c r="B13" i="1" s="1"/>
  <c r="D9" i="4"/>
  <c r="B12" i="1" s="1"/>
  <c r="D8" i="4"/>
  <c r="B11" i="1" s="1"/>
  <c r="D7" i="4"/>
  <c r="B10" i="1" s="1"/>
</calcChain>
</file>

<file path=xl/sharedStrings.xml><?xml version="1.0" encoding="utf-8"?>
<sst xmlns="http://schemas.openxmlformats.org/spreadsheetml/2006/main" count="130" uniqueCount="80">
  <si>
    <t>Details:</t>
  </si>
  <si>
    <t>Name</t>
  </si>
  <si>
    <t>Maitreyi P. Pawar</t>
  </si>
  <si>
    <t xml:space="preserve">Section </t>
  </si>
  <si>
    <t>B</t>
  </si>
  <si>
    <t>Roll.No</t>
  </si>
  <si>
    <t xml:space="preserve">Topic Sector </t>
  </si>
  <si>
    <t>Telecommunications</t>
  </si>
  <si>
    <t>Company</t>
  </si>
  <si>
    <t>Tata Communications Ltd.</t>
  </si>
  <si>
    <t>Year</t>
  </si>
  <si>
    <t>Roll.No 54</t>
  </si>
  <si>
    <t>Calculations</t>
  </si>
  <si>
    <t>Profitability Ratios</t>
  </si>
  <si>
    <t>ROCE</t>
  </si>
  <si>
    <t>Formula used</t>
  </si>
  <si>
    <t>EBIT</t>
  </si>
  <si>
    <t>Share Capital</t>
  </si>
  <si>
    <t>Reserves</t>
  </si>
  <si>
    <t>Lond term Debt</t>
  </si>
  <si>
    <t>EBIT/(Share Capital+Reserves+Long term Debt)</t>
  </si>
  <si>
    <t>Asset Utilisation Ratio</t>
  </si>
  <si>
    <t>Revenue</t>
  </si>
  <si>
    <t>Revenue/((Share Capital+Reserves+Long term Debt)</t>
  </si>
  <si>
    <t>Profit Margin</t>
  </si>
  <si>
    <t>EBIT/Revenue</t>
  </si>
  <si>
    <t>Gross Profit Margin</t>
  </si>
  <si>
    <t>Gross Profit</t>
  </si>
  <si>
    <t>Gross Profit/Revenue</t>
  </si>
  <si>
    <t>Cost of Sales</t>
  </si>
  <si>
    <t>Revenue-Cost of Sales</t>
  </si>
  <si>
    <t>Liquidity Ratios</t>
  </si>
  <si>
    <t>Current Ratio</t>
  </si>
  <si>
    <t>Current Assets</t>
  </si>
  <si>
    <t>Current Liabilities</t>
  </si>
  <si>
    <t>Current Assets/Current Liabilities</t>
  </si>
  <si>
    <t>Quick Ratio</t>
  </si>
  <si>
    <t>Inventories</t>
  </si>
  <si>
    <t>(Current Assets-Inventories)/current liabilities</t>
  </si>
  <si>
    <t>Gearing Ratios</t>
  </si>
  <si>
    <t>Asset Gearing</t>
  </si>
  <si>
    <t>Borrowing/Equity Capital</t>
  </si>
  <si>
    <t>Interest Payment</t>
  </si>
  <si>
    <t>Interest Payments/EBIT</t>
  </si>
  <si>
    <t>Income Gearing</t>
  </si>
  <si>
    <t>Investors Ratio</t>
  </si>
  <si>
    <t>Three Components of ROE(Return on equity):</t>
  </si>
  <si>
    <t>Asset Turnover</t>
  </si>
  <si>
    <t>Equity Multiplier</t>
  </si>
  <si>
    <t>Profit Margin:</t>
  </si>
  <si>
    <t>Net Income</t>
  </si>
  <si>
    <t>Net income/Sales</t>
  </si>
  <si>
    <t xml:space="preserve"> total Assets</t>
  </si>
  <si>
    <t>Sales/Total Assets</t>
  </si>
  <si>
    <t>Total Assets/Equity</t>
  </si>
  <si>
    <t>ROE</t>
  </si>
  <si>
    <t>(Multiply 3 components)</t>
  </si>
  <si>
    <t>Investor's Ratio</t>
  </si>
  <si>
    <t xml:space="preserve">DuPont Analysis </t>
  </si>
  <si>
    <t>DuPont Analysis</t>
  </si>
  <si>
    <t>Earning Per Share(EPS)</t>
  </si>
  <si>
    <t xml:space="preserve">Net Profit </t>
  </si>
  <si>
    <t>Number of Shares</t>
  </si>
  <si>
    <t>EPS</t>
  </si>
  <si>
    <t>Net profit/Number of Shares</t>
  </si>
  <si>
    <t>Price to Earning</t>
  </si>
  <si>
    <t>Market Price</t>
  </si>
  <si>
    <t>(Average Price in the year)</t>
  </si>
  <si>
    <t>PE</t>
  </si>
  <si>
    <t>Market Price/EPS</t>
  </si>
  <si>
    <t>Dividend Yield</t>
  </si>
  <si>
    <t>Dividend Paid per share</t>
  </si>
  <si>
    <t>Price per share</t>
  </si>
  <si>
    <t>Dividend Paid per share/Price per share</t>
  </si>
  <si>
    <t>Dividend Cover</t>
  </si>
  <si>
    <t>Earnings per share/Dividend Paid per share</t>
  </si>
  <si>
    <t>Dividend Payout</t>
  </si>
  <si>
    <t>1/Dividend Cover</t>
  </si>
  <si>
    <t>Earnings per share</t>
  </si>
  <si>
    <t>Divivdend yield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</si>
</sst>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8" formatCode="0.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D8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1" xfId="0" applyFill="1" applyBorder="1"/>
    <xf numFmtId="0" fontId="0" fillId="3" borderId="2" xfId="0" applyFill="1" applyBorder="1"/>
    <xf numFmtId="0" fontId="0" fillId="4" borderId="0" xfId="0" applyFill="1"/>
    <xf numFmtId="17" fontId="0" fillId="0" borderId="0" xfId="0" applyNumberFormat="1"/>
    <xf numFmtId="43" fontId="0" fillId="0" borderId="0" xfId="0" applyNumberFormat="1"/>
    <xf numFmtId="2" fontId="0" fillId="0" borderId="0" xfId="0" applyNumberFormat="1"/>
    <xf numFmtId="1" fontId="0" fillId="0" borderId="0" xfId="0" applyNumberFormat="1"/>
    <xf numFmtId="4" fontId="0" fillId="0" borderId="0" xfId="0" applyNumberFormat="1"/>
    <xf numFmtId="43" fontId="0" fillId="4" borderId="1" xfId="0" applyNumberFormat="1" applyFill="1" applyBorder="1"/>
    <xf numFmtId="0" fontId="0" fillId="5" borderId="1" xfId="0" applyFill="1" applyBorder="1" applyAlignment="1">
      <alignment horizontal="center" wrapText="1"/>
    </xf>
    <xf numFmtId="0" fontId="0" fillId="5" borderId="1" xfId="0" applyFill="1" applyBorder="1"/>
    <xf numFmtId="2" fontId="0" fillId="4" borderId="1" xfId="0" applyNumberFormat="1" applyFill="1" applyBorder="1"/>
    <xf numFmtId="0" fontId="0" fillId="5" borderId="1" xfId="0" applyFill="1" applyBorder="1" applyAlignment="1">
      <alignment wrapText="1"/>
    </xf>
    <xf numFmtId="0" fontId="0" fillId="7" borderId="0" xfId="0" applyFill="1"/>
    <xf numFmtId="0" fontId="0" fillId="0" borderId="0" xfId="0" applyAlignment="1">
      <alignment horizontal="center" vertical="center" wrapText="1"/>
    </xf>
    <xf numFmtId="0" fontId="0" fillId="4" borderId="1" xfId="0" applyFill="1" applyBorder="1"/>
    <xf numFmtId="0" fontId="0" fillId="7" borderId="1" xfId="0" applyFill="1" applyBorder="1"/>
    <xf numFmtId="0" fontId="0" fillId="0" borderId="0" xfId="0" applyFill="1"/>
    <xf numFmtId="43" fontId="2" fillId="0" borderId="0" xfId="1" applyFont="1" applyFill="1" applyBorder="1"/>
    <xf numFmtId="0" fontId="0" fillId="2" borderId="1" xfId="0" applyFill="1" applyBorder="1" applyAlignment="1">
      <alignment horizontal="left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43" fontId="3" fillId="0" borderId="0" xfId="1" applyFont="1" applyFill="1" applyBorder="1"/>
    <xf numFmtId="0" fontId="0" fillId="8" borderId="1" xfId="0" applyFill="1" applyBorder="1"/>
    <xf numFmtId="0" fontId="0" fillId="5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9" borderId="0" xfId="0" applyFill="1" applyBorder="1"/>
    <xf numFmtId="2" fontId="0" fillId="10" borderId="1" xfId="0" applyNumberFormat="1" applyFill="1" applyBorder="1"/>
    <xf numFmtId="17" fontId="0" fillId="8" borderId="3" xfId="0" applyNumberFormat="1" applyFill="1" applyBorder="1"/>
    <xf numFmtId="17" fontId="0" fillId="8" borderId="4" xfId="0" applyNumberFormat="1" applyFill="1" applyBorder="1"/>
    <xf numFmtId="0" fontId="0" fillId="11" borderId="1" xfId="0" applyFill="1" applyBorder="1"/>
    <xf numFmtId="17" fontId="0" fillId="8" borderId="1" xfId="0" applyNumberFormat="1" applyFill="1" applyBorder="1"/>
    <xf numFmtId="43" fontId="0" fillId="0" borderId="0" xfId="0" applyNumberFormat="1" applyFill="1" applyBorder="1"/>
    <xf numFmtId="0" fontId="0" fillId="9" borderId="5" xfId="0" applyFill="1" applyBorder="1"/>
    <xf numFmtId="0" fontId="0" fillId="12" borderId="1" xfId="0" applyFill="1" applyBorder="1"/>
    <xf numFmtId="43" fontId="0" fillId="10" borderId="1" xfId="0" applyNumberFormat="1" applyFill="1" applyBorder="1"/>
    <xf numFmtId="4" fontId="0" fillId="0" borderId="0" xfId="0" applyNumberFormat="1" applyFill="1" applyBorder="1"/>
    <xf numFmtId="178" fontId="0" fillId="0" borderId="0" xfId="2" applyNumberFormat="1" applyFont="1"/>
    <xf numFmtId="0" fontId="0" fillId="7" borderId="0" xfId="0" applyFill="1" applyBorder="1"/>
    <xf numFmtId="0" fontId="0" fillId="5" borderId="0" xfId="0" applyFill="1" applyBorder="1" applyAlignment="1">
      <alignment wrapText="1"/>
    </xf>
    <xf numFmtId="4" fontId="0" fillId="4" borderId="1" xfId="0" applyNumberFormat="1" applyFill="1" applyBorder="1"/>
    <xf numFmtId="0" fontId="0" fillId="5" borderId="0" xfId="0" applyFill="1" applyBorder="1"/>
    <xf numFmtId="0" fontId="0" fillId="5" borderId="0" xfId="0" applyFill="1" applyAlignment="1">
      <alignment wrapText="1"/>
    </xf>
    <xf numFmtId="178" fontId="0" fillId="4" borderId="1" xfId="2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66"/>
      <color rgb="FFFAFD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"/>
  <sheetViews>
    <sheetView topLeftCell="A7" workbookViewId="0">
      <selection activeCell="C17" sqref="C17"/>
    </sheetView>
  </sheetViews>
  <sheetFormatPr defaultRowHeight="15" x14ac:dyDescent="0.25"/>
  <cols>
    <col min="2" max="2" width="17.7109375" customWidth="1"/>
    <col min="3" max="3" width="20" customWidth="1"/>
    <col min="4" max="4" width="15.42578125" customWidth="1"/>
    <col min="5" max="5" width="17.7109375" customWidth="1"/>
    <col min="6" max="6" width="17.85546875" customWidth="1"/>
  </cols>
  <sheetData>
    <row r="1" spans="1:4" x14ac:dyDescent="0.25">
      <c r="A1" s="1" t="s">
        <v>0</v>
      </c>
      <c r="B1" s="1" t="s">
        <v>1</v>
      </c>
      <c r="C1" s="20" t="s">
        <v>2</v>
      </c>
      <c r="D1" s="20"/>
    </row>
    <row r="2" spans="1:4" x14ac:dyDescent="0.25">
      <c r="A2" s="1"/>
      <c r="B2" s="1" t="s">
        <v>3</v>
      </c>
      <c r="C2" s="20" t="s">
        <v>4</v>
      </c>
      <c r="D2" s="20"/>
    </row>
    <row r="3" spans="1:4" x14ac:dyDescent="0.25">
      <c r="A3" s="1"/>
      <c r="B3" s="1" t="s">
        <v>5</v>
      </c>
      <c r="C3" s="20">
        <v>54</v>
      </c>
      <c r="D3" s="20"/>
    </row>
    <row r="4" spans="1:4" x14ac:dyDescent="0.25">
      <c r="A4" s="1"/>
      <c r="B4" s="1" t="s">
        <v>6</v>
      </c>
      <c r="C4" s="20" t="s">
        <v>7</v>
      </c>
      <c r="D4" s="20"/>
    </row>
    <row r="5" spans="1:4" x14ac:dyDescent="0.25">
      <c r="A5" s="1"/>
      <c r="B5" s="1" t="s">
        <v>8</v>
      </c>
      <c r="C5" s="20" t="s">
        <v>9</v>
      </c>
      <c r="D5" s="20"/>
    </row>
    <row r="6" spans="1:4" x14ac:dyDescent="0.25">
      <c r="A6" s="26"/>
      <c r="B6" s="26"/>
      <c r="C6" s="27"/>
      <c r="D6" s="27"/>
    </row>
    <row r="7" spans="1:4" x14ac:dyDescent="0.25">
      <c r="A7" s="26"/>
      <c r="B7" s="26"/>
      <c r="C7" s="27"/>
      <c r="D7" s="27"/>
    </row>
    <row r="8" spans="1:4" ht="15.75" thickBot="1" x14ac:dyDescent="0.3">
      <c r="B8" s="28" t="s">
        <v>31</v>
      </c>
    </row>
    <row r="9" spans="1:4" x14ac:dyDescent="0.25">
      <c r="A9" s="2" t="s">
        <v>10</v>
      </c>
      <c r="B9" s="32" t="s">
        <v>32</v>
      </c>
      <c r="C9" s="32" t="s">
        <v>36</v>
      </c>
    </row>
    <row r="10" spans="1:4" x14ac:dyDescent="0.25">
      <c r="A10" s="30">
        <v>40969</v>
      </c>
      <c r="B10" s="29">
        <f>'Calculation Sheet'!D7</f>
        <v>0.52514835415645233</v>
      </c>
      <c r="C10" s="29">
        <f>'Calculation Sheet'!C21</f>
        <v>0.52495815651997491</v>
      </c>
    </row>
    <row r="11" spans="1:4" x14ac:dyDescent="0.25">
      <c r="A11" s="30">
        <v>41334</v>
      </c>
      <c r="B11" s="29">
        <f>'Calculation Sheet'!D8</f>
        <v>0.95928513117823333</v>
      </c>
      <c r="C11" s="29">
        <f>'Calculation Sheet'!C22</f>
        <v>0.95723203417917668</v>
      </c>
      <c r="D11" s="4"/>
    </row>
    <row r="12" spans="1:4" x14ac:dyDescent="0.25">
      <c r="A12" s="30">
        <v>41699</v>
      </c>
      <c r="B12" s="29">
        <f>'Calculation Sheet'!D9</f>
        <v>0.86449113892417584</v>
      </c>
      <c r="C12" s="29">
        <f>'Calculation Sheet'!C23</f>
        <v>0.86305073686110356</v>
      </c>
    </row>
    <row r="13" spans="1:4" x14ac:dyDescent="0.25">
      <c r="A13" s="30">
        <v>42064</v>
      </c>
      <c r="B13" s="29">
        <f>'Calculation Sheet'!D10</f>
        <v>0.7941511424621116</v>
      </c>
      <c r="C13" s="29">
        <f>'Calculation Sheet'!C24</f>
        <v>0.79264664993315492</v>
      </c>
    </row>
    <row r="14" spans="1:4" x14ac:dyDescent="0.25">
      <c r="A14" s="30">
        <v>42430</v>
      </c>
      <c r="B14" s="29">
        <f>'Calculation Sheet'!D11</f>
        <v>0.8360154611828311</v>
      </c>
      <c r="C14" s="29">
        <f>'Calculation Sheet'!C25</f>
        <v>0.83370927634879344</v>
      </c>
    </row>
    <row r="15" spans="1:4" x14ac:dyDescent="0.25">
      <c r="A15" s="30">
        <v>42795</v>
      </c>
      <c r="B15" s="29">
        <f>'Calculation Sheet'!D12</f>
        <v>0.67377284483043731</v>
      </c>
      <c r="C15" s="29">
        <f>'Calculation Sheet'!C26</f>
        <v>0.66886819285237098</v>
      </c>
    </row>
    <row r="16" spans="1:4" x14ac:dyDescent="0.25">
      <c r="A16" s="30">
        <v>43160</v>
      </c>
      <c r="B16" s="29">
        <f>'Calculation Sheet'!D13</f>
        <v>0.69757199530957137</v>
      </c>
      <c r="C16" s="29">
        <f>'Calculation Sheet'!C27</f>
        <v>0.69020703748957435</v>
      </c>
    </row>
    <row r="17" spans="1:6" x14ac:dyDescent="0.25">
      <c r="A17" s="30">
        <v>43525</v>
      </c>
      <c r="B17" s="29">
        <f>'Calculation Sheet'!D14</f>
        <v>0.63663094352593042</v>
      </c>
      <c r="C17" s="29">
        <f>'Calculation Sheet'!C28</f>
        <v>0.61968684294617904</v>
      </c>
      <c r="E17" s="26"/>
      <c r="F17" s="26"/>
    </row>
    <row r="18" spans="1:6" x14ac:dyDescent="0.25">
      <c r="A18" s="30">
        <v>43891</v>
      </c>
      <c r="B18" s="29">
        <f>'Calculation Sheet'!D15</f>
        <v>0.65012793414172876</v>
      </c>
      <c r="C18" s="29">
        <f>'Calculation Sheet'!C29</f>
        <v>0.63360532438197403</v>
      </c>
      <c r="E18" s="26"/>
      <c r="F18" s="26"/>
    </row>
    <row r="19" spans="1:6" ht="15.75" thickBot="1" x14ac:dyDescent="0.3">
      <c r="A19" s="31">
        <v>44256</v>
      </c>
      <c r="B19" s="29">
        <f>'Calculation Sheet'!D16</f>
        <v>0.8722257631285425</v>
      </c>
      <c r="C19" s="29">
        <f>'Calculation Sheet'!C30</f>
        <v>0.8670898682024083</v>
      </c>
    </row>
    <row r="21" spans="1:6" x14ac:dyDescent="0.25">
      <c r="B21" s="26"/>
    </row>
    <row r="22" spans="1:6" ht="15.75" thickBot="1" x14ac:dyDescent="0.3">
      <c r="B22" s="35" t="s">
        <v>13</v>
      </c>
      <c r="D22" s="26"/>
      <c r="E22" s="26"/>
    </row>
    <row r="23" spans="1:6" x14ac:dyDescent="0.25">
      <c r="A23" s="2" t="s">
        <v>10</v>
      </c>
      <c r="B23" s="32" t="s">
        <v>14</v>
      </c>
      <c r="C23" s="32" t="s">
        <v>21</v>
      </c>
      <c r="D23" s="36" t="s">
        <v>24</v>
      </c>
      <c r="E23" s="36" t="s">
        <v>26</v>
      </c>
    </row>
    <row r="24" spans="1:6" x14ac:dyDescent="0.25">
      <c r="A24" s="33">
        <v>40969</v>
      </c>
      <c r="B24" s="37">
        <f>'Calculation Sheet'!F37</f>
        <v>1.5137073525160744E-2</v>
      </c>
      <c r="C24" s="29">
        <f>'Calculation Sheet'!C51</f>
        <v>0.55611589854970556</v>
      </c>
      <c r="D24" s="37">
        <f>'Calculation Sheet'!B64</f>
        <v>2.721927850765769E-2</v>
      </c>
      <c r="E24" s="29">
        <f>'Calculation Sheet'!D78</f>
        <v>0.59340836878668746</v>
      </c>
    </row>
    <row r="25" spans="1:6" x14ac:dyDescent="0.25">
      <c r="A25" s="30">
        <v>41334</v>
      </c>
      <c r="B25" s="37">
        <f>'Calculation Sheet'!F38</f>
        <v>4.6242208245803995E-2</v>
      </c>
      <c r="C25" s="29">
        <f>'Calculation Sheet'!C52</f>
        <v>0.61027805381415834</v>
      </c>
      <c r="D25" s="37">
        <f>'Calculation Sheet'!B65</f>
        <v>7.5772359757648539E-2</v>
      </c>
      <c r="E25" s="29">
        <f>'Calculation Sheet'!D79</f>
        <v>0.59068789952338663</v>
      </c>
    </row>
    <row r="26" spans="1:6" x14ac:dyDescent="0.25">
      <c r="A26" s="30">
        <v>41699</v>
      </c>
      <c r="B26" s="37">
        <f>'Calculation Sheet'!F39</f>
        <v>0.11158692819826301</v>
      </c>
      <c r="C26" s="29">
        <f>'Calculation Sheet'!C53</f>
        <v>0.61948867723134182</v>
      </c>
      <c r="D26" s="37">
        <f>'Calculation Sheet'!B66</f>
        <v>0.18012747012096234</v>
      </c>
      <c r="E26" s="29">
        <f>'Calculation Sheet'!D80</f>
        <v>0.61243505118431529</v>
      </c>
    </row>
    <row r="27" spans="1:6" x14ac:dyDescent="0.25">
      <c r="A27" s="30">
        <v>42064</v>
      </c>
      <c r="B27" s="37">
        <f>'Calculation Sheet'!F40</f>
        <v>0.13668616894517477</v>
      </c>
      <c r="C27" s="29">
        <f>'Calculation Sheet'!C54</f>
        <v>0.60669594440148433</v>
      </c>
      <c r="D27" s="37">
        <f>'Calculation Sheet'!B67</f>
        <v>0.22529599910218281</v>
      </c>
      <c r="E27" s="29">
        <f>'Calculation Sheet'!D81</f>
        <v>0.66463321763248817</v>
      </c>
    </row>
    <row r="28" spans="1:6" x14ac:dyDescent="0.25">
      <c r="A28" s="30">
        <v>42430</v>
      </c>
      <c r="B28" s="37">
        <f>'Calculation Sheet'!F41</f>
        <v>7.4398506487360003E-2</v>
      </c>
      <c r="C28" s="29">
        <f>'Calculation Sheet'!C55</f>
        <v>0.57022736836823251</v>
      </c>
      <c r="D28" s="37">
        <f>'Calculation Sheet'!B68</f>
        <v>0.13047165151027282</v>
      </c>
      <c r="E28" s="29">
        <f>'Calculation Sheet'!D82</f>
        <v>0.63426058330950041</v>
      </c>
    </row>
    <row r="29" spans="1:6" x14ac:dyDescent="0.25">
      <c r="A29" s="30">
        <v>42795</v>
      </c>
      <c r="B29" s="37">
        <f>'Calculation Sheet'!F42</f>
        <v>0.20091344710705233</v>
      </c>
      <c r="C29" s="29">
        <f>'Calculation Sheet'!C56</f>
        <v>0.55337497781565859</v>
      </c>
      <c r="D29" s="37">
        <f>'Calculation Sheet'!B69</f>
        <v>0.36306926616038837</v>
      </c>
      <c r="E29" s="29">
        <f>'Calculation Sheet'!D83</f>
        <v>0.61922419049579902</v>
      </c>
    </row>
    <row r="30" spans="1:6" x14ac:dyDescent="0.25">
      <c r="A30" s="30">
        <v>43160</v>
      </c>
      <c r="B30" s="37">
        <f>'Calculation Sheet'!F43</f>
        <v>4.4982822664626228E-2</v>
      </c>
      <c r="C30" s="29">
        <f>'Calculation Sheet'!C57</f>
        <v>0.64298935224320208</v>
      </c>
      <c r="D30" s="37">
        <f>'Calculation Sheet'!B70</f>
        <v>6.9958892021608585E-2</v>
      </c>
      <c r="E30" s="29">
        <f>'Calculation Sheet'!D84</f>
        <v>0.65879301810042401</v>
      </c>
    </row>
    <row r="31" spans="1:6" x14ac:dyDescent="0.25">
      <c r="A31" s="30">
        <v>43525</v>
      </c>
      <c r="B31" s="37">
        <f>'Calculation Sheet'!F44</f>
        <v>9.3441357732296032E-2</v>
      </c>
      <c r="C31" s="29">
        <f>'Calculation Sheet'!C58</f>
        <v>0.69237677677525944</v>
      </c>
      <c r="D31" s="37">
        <f>'Calculation Sheet'!B71</f>
        <v>0.13495738283929537</v>
      </c>
      <c r="E31" s="29">
        <f>'Calculation Sheet'!D85</f>
        <v>0.60162076564940092</v>
      </c>
    </row>
    <row r="32" spans="1:6" x14ac:dyDescent="0.25">
      <c r="A32" s="30">
        <v>43891</v>
      </c>
      <c r="B32" s="37">
        <f>'Calculation Sheet'!F45</f>
        <v>7.6788663859636744E-2</v>
      </c>
      <c r="C32" s="29">
        <f>'Calculation Sheet'!C59</f>
        <v>0.74607282091409199</v>
      </c>
      <c r="D32" s="37">
        <f>'Calculation Sheet'!B72</f>
        <v>0.1029238188378916</v>
      </c>
      <c r="E32" s="29">
        <f>'Calculation Sheet'!D86</f>
        <v>0.68934846389909965</v>
      </c>
    </row>
    <row r="33" spans="1:5" ht="15.75" thickBot="1" x14ac:dyDescent="0.3">
      <c r="A33" s="31">
        <v>44256</v>
      </c>
      <c r="B33" s="37">
        <f>'Calculation Sheet'!F46</f>
        <v>0.21775834753749254</v>
      </c>
      <c r="C33" s="29">
        <f>'Calculation Sheet'!C60</f>
        <v>0.69767252149944403</v>
      </c>
      <c r="D33" s="37">
        <f>'Calculation Sheet'!B73</f>
        <v>0.31212114685194187</v>
      </c>
      <c r="E33" s="29">
        <f>'Calculation Sheet'!D87</f>
        <v>0.70449608300460931</v>
      </c>
    </row>
    <row r="36" spans="1:5" ht="15.75" thickBot="1" x14ac:dyDescent="0.3">
      <c r="B36" s="35" t="s">
        <v>39</v>
      </c>
    </row>
    <row r="37" spans="1:5" x14ac:dyDescent="0.25">
      <c r="A37" s="2" t="s">
        <v>10</v>
      </c>
      <c r="B37" s="32" t="s">
        <v>40</v>
      </c>
      <c r="C37" s="36" t="s">
        <v>44</v>
      </c>
    </row>
    <row r="38" spans="1:5" x14ac:dyDescent="0.25">
      <c r="A38" s="33">
        <v>40969</v>
      </c>
      <c r="B38" s="37">
        <f>'Calculation Sheet'!B94</f>
        <v>289.4736842105263</v>
      </c>
      <c r="C38" s="37">
        <f>'Calculation Sheet'!C108</f>
        <v>7.1765161290322581</v>
      </c>
    </row>
    <row r="39" spans="1:5" x14ac:dyDescent="0.25">
      <c r="A39" s="30">
        <v>41334</v>
      </c>
      <c r="B39" s="37">
        <f>'Calculation Sheet'!B95</f>
        <v>219.29824561403507</v>
      </c>
      <c r="C39" s="37">
        <f>'Calculation Sheet'!C109</f>
        <v>2.1851250584706818</v>
      </c>
    </row>
    <row r="40" spans="1:5" x14ac:dyDescent="0.25">
      <c r="A40" s="30">
        <v>41699</v>
      </c>
      <c r="B40" s="37">
        <f>'Calculation Sheet'!B96</f>
        <v>73.68421052631578</v>
      </c>
      <c r="C40" s="37">
        <f>'Calculation Sheet'!C110</f>
        <v>0.4902853603706932</v>
      </c>
    </row>
    <row r="41" spans="1:5" x14ac:dyDescent="0.25">
      <c r="A41" s="30">
        <v>42064</v>
      </c>
      <c r="B41" s="37">
        <f>'Calculation Sheet'!B97</f>
        <v>54.385964912280699</v>
      </c>
      <c r="C41" s="37">
        <f>'Calculation Sheet'!C111</f>
        <v>0.66784380003558075</v>
      </c>
    </row>
    <row r="42" spans="1:5" x14ac:dyDescent="0.25">
      <c r="A42" s="30">
        <v>42430</v>
      </c>
      <c r="B42" s="37">
        <f>'Calculation Sheet'!B98</f>
        <v>54.385964912280699</v>
      </c>
      <c r="C42" s="37">
        <f>'Calculation Sheet'!C112</f>
        <v>0.62703680426751685</v>
      </c>
    </row>
    <row r="43" spans="1:5" x14ac:dyDescent="0.25">
      <c r="A43" s="30">
        <v>42795</v>
      </c>
      <c r="B43" s="37">
        <f>'Calculation Sheet'!B99</f>
        <v>54.385964912280699</v>
      </c>
      <c r="C43" s="37">
        <f>'Calculation Sheet'!C113</f>
        <v>0.20021810845442897</v>
      </c>
    </row>
    <row r="44" spans="1:5" x14ac:dyDescent="0.25">
      <c r="A44" s="30">
        <v>43160</v>
      </c>
      <c r="B44" s="37">
        <f>'Calculation Sheet'!B100</f>
        <v>52.631578947368418</v>
      </c>
      <c r="C44" s="37">
        <f>'Calculation Sheet'!C114</f>
        <v>0.88306927139414448</v>
      </c>
    </row>
    <row r="45" spans="1:5" x14ac:dyDescent="0.25">
      <c r="A45" s="30">
        <v>43525</v>
      </c>
      <c r="B45" s="37">
        <f>'Calculation Sheet'!B101</f>
        <v>0</v>
      </c>
      <c r="C45" s="37">
        <f>'Calculation Sheet'!C115</f>
        <v>0.53605947955390332</v>
      </c>
    </row>
    <row r="46" spans="1:5" x14ac:dyDescent="0.25">
      <c r="A46" s="30">
        <v>43891</v>
      </c>
      <c r="B46" s="37">
        <f>'Calculation Sheet'!B102</f>
        <v>3.7333333333333334</v>
      </c>
      <c r="C46" s="37">
        <f>'Calculation Sheet'!C116</f>
        <v>0.77119921363040633</v>
      </c>
    </row>
    <row r="47" spans="1:5" ht="15.75" thickBot="1" x14ac:dyDescent="0.3">
      <c r="A47" s="31">
        <v>44256</v>
      </c>
      <c r="B47" s="37">
        <f>'Calculation Sheet'!B103</f>
        <v>186.7157894736842</v>
      </c>
      <c r="C47" s="37">
        <f>'Calculation Sheet'!C117</f>
        <v>0.20712261244608748</v>
      </c>
    </row>
    <row r="50" spans="1:6" ht="15.75" thickBot="1" x14ac:dyDescent="0.3">
      <c r="B50" s="35" t="s">
        <v>57</v>
      </c>
    </row>
    <row r="51" spans="1:6" x14ac:dyDescent="0.25">
      <c r="A51" s="2" t="s">
        <v>10</v>
      </c>
      <c r="B51" s="32" t="s">
        <v>78</v>
      </c>
      <c r="C51" s="32" t="s">
        <v>65</v>
      </c>
      <c r="D51" s="32" t="s">
        <v>79</v>
      </c>
      <c r="E51" s="32" t="s">
        <v>74</v>
      </c>
      <c r="F51" s="32" t="s">
        <v>76</v>
      </c>
    </row>
    <row r="52" spans="1:6" x14ac:dyDescent="0.25">
      <c r="A52" s="33">
        <v>40969</v>
      </c>
      <c r="B52" s="37">
        <f>'Calculation Sheet'!D124</f>
        <v>-27.882456140350875</v>
      </c>
      <c r="C52" s="37">
        <f>'Calculation Sheet'!C138</f>
        <v>-5.0590951991442781</v>
      </c>
      <c r="D52" s="37">
        <f>'Calculation Sheet'!D152</f>
        <v>8.378718056137411E-3</v>
      </c>
      <c r="E52" s="37">
        <f>'Calculation Sheet'!B165</f>
        <v>-13.941228070175438</v>
      </c>
      <c r="F52" s="37">
        <f>'Calculation Sheet'!B178</f>
        <v>-7.1729692317372432E-2</v>
      </c>
    </row>
    <row r="53" spans="1:6" x14ac:dyDescent="0.25">
      <c r="A53" s="30">
        <v>41334</v>
      </c>
      <c r="B53" s="37">
        <f>'Calculation Sheet'!D125</f>
        <v>-21.870526315789473</v>
      </c>
      <c r="C53" s="37">
        <f>'Calculation Sheet'!C139</f>
        <v>-6.6793088511334657</v>
      </c>
      <c r="D53" s="37">
        <f>'Calculation Sheet'!D153</f>
        <v>1.7704337562702864E-2</v>
      </c>
      <c r="E53" s="37">
        <f>'Calculation Sheet'!B166</f>
        <v>-7.2901754385964912</v>
      </c>
      <c r="F53" s="37">
        <f>'Calculation Sheet'!B179</f>
        <v>-0.13717091014102131</v>
      </c>
    </row>
    <row r="54" spans="1:6" x14ac:dyDescent="0.25">
      <c r="A54" s="30">
        <v>41699</v>
      </c>
      <c r="B54" s="37">
        <f>'Calculation Sheet'!D126</f>
        <v>3.5585964912280703</v>
      </c>
      <c r="C54" s="37">
        <f>'Calculation Sheet'!C140</f>
        <v>53.886412936304474</v>
      </c>
      <c r="D54" s="37">
        <f>'Calculation Sheet'!D154</f>
        <v>1.2135922330097087E-2</v>
      </c>
      <c r="E54" s="37">
        <f>'Calculation Sheet'!B167</f>
        <v>0.7907992202729045</v>
      </c>
      <c r="F54" s="37">
        <f>'Calculation Sheet'!B180</f>
        <v>1.264543482547821</v>
      </c>
    </row>
    <row r="55" spans="1:6" x14ac:dyDescent="0.25">
      <c r="A55" s="30">
        <v>42064</v>
      </c>
      <c r="B55" s="37">
        <f>'Calculation Sheet'!D127</f>
        <v>4.5263157894736845E-2</v>
      </c>
      <c r="C55" s="37">
        <f>'Calculation Sheet'!C141</f>
        <v>5821.5116279069762</v>
      </c>
      <c r="D55" s="37">
        <f>'Calculation Sheet'!D155</f>
        <v>1.3746563359160208E-2</v>
      </c>
      <c r="E55" s="37">
        <f>'Calculation Sheet'!B168</f>
        <v>8.2296650717703351E-3</v>
      </c>
      <c r="F55" s="37">
        <f>'Calculation Sheet'!B181</f>
        <v>121.51162790697674</v>
      </c>
    </row>
    <row r="56" spans="1:6" x14ac:dyDescent="0.25">
      <c r="A56" s="30">
        <v>42430</v>
      </c>
      <c r="B56" s="37">
        <f>'Calculation Sheet'!D128</f>
        <v>0.30456140350877192</v>
      </c>
      <c r="C56" s="37">
        <f>'Calculation Sheet'!C142</f>
        <v>774.16244239631339</v>
      </c>
      <c r="D56" s="37">
        <f>'Calculation Sheet'!D156</f>
        <v>9.4474349115676159E-3</v>
      </c>
      <c r="E56" s="37">
        <f>'Calculation Sheet'!B169</f>
        <v>7.0828233374133007E-2</v>
      </c>
      <c r="F56" s="37">
        <f>'Calculation Sheet'!B182</f>
        <v>14.118663594470046</v>
      </c>
    </row>
    <row r="57" spans="1:6" x14ac:dyDescent="0.25">
      <c r="A57" s="30">
        <v>42795</v>
      </c>
      <c r="B57" s="37">
        <f>'Calculation Sheet'!D129</f>
        <v>43.258596491228069</v>
      </c>
      <c r="C57" s="37">
        <f>'Calculation Sheet'!C143</f>
        <v>10.42243707771298</v>
      </c>
      <c r="D57" s="37">
        <f>'Calculation Sheet'!D157</f>
        <v>8.1549439347604492E-3</v>
      </c>
      <c r="E57" s="37">
        <f>'Calculation Sheet'!B170</f>
        <v>7.2097660818713445</v>
      </c>
      <c r="F57" s="37">
        <f>'Calculation Sheet'!B183</f>
        <v>0.13870075514855582</v>
      </c>
    </row>
    <row r="58" spans="1:6" x14ac:dyDescent="0.25">
      <c r="A58" s="30">
        <v>43160</v>
      </c>
      <c r="B58" s="37">
        <f>'Calculation Sheet'!D130</f>
        <v>-11.52982456140351</v>
      </c>
      <c r="C58" s="37">
        <f>'Calculation Sheet'!C144</f>
        <v>-33.585073037127202</v>
      </c>
      <c r="D58" s="37">
        <f>'Calculation Sheet'!D158</f>
        <v>7.6232424191089287E-3</v>
      </c>
      <c r="E58" s="37">
        <f>'Calculation Sheet'!B171</f>
        <v>-2.5621832358674466</v>
      </c>
      <c r="F58" s="37">
        <f>'Calculation Sheet'!B184</f>
        <v>-0.39029214850882532</v>
      </c>
    </row>
    <row r="59" spans="1:6" x14ac:dyDescent="0.25">
      <c r="A59" s="30">
        <v>43525</v>
      </c>
      <c r="B59" s="37">
        <f>'Calculation Sheet'!D131</f>
        <v>-2.8901754385964913</v>
      </c>
      <c r="C59" s="37">
        <f>'Calculation Sheet'!C145</f>
        <v>-132.38296709967221</v>
      </c>
      <c r="D59" s="37">
        <f>'Calculation Sheet'!D159</f>
        <v>9.3545369504209538E-3</v>
      </c>
      <c r="E59" s="37">
        <f>'Calculation Sheet'!B172</f>
        <v>-0.64226120857699809</v>
      </c>
      <c r="F59" s="37">
        <f>'Calculation Sheet'!B185</f>
        <v>-1.5569989073691877</v>
      </c>
    </row>
    <row r="60" spans="1:6" x14ac:dyDescent="0.25">
      <c r="A60" s="30">
        <v>43891</v>
      </c>
      <c r="B60" s="37">
        <f>'Calculation Sheet'!D132</f>
        <v>-3.0161403508771927</v>
      </c>
      <c r="C60" s="37">
        <f>'Calculation Sheet'!C146</f>
        <v>-77.300779432294107</v>
      </c>
      <c r="D60" s="37">
        <f>'Calculation Sheet'!D160</f>
        <v>4.4255130829230511E-3</v>
      </c>
      <c r="E60" s="37">
        <f>'Calculation Sheet'!B173</f>
        <v>-0.75403508771929817</v>
      </c>
      <c r="F60" s="37">
        <f>'Calculation Sheet'!B186</f>
        <v>-1.3261982317356911</v>
      </c>
    </row>
    <row r="61" spans="1:6" ht="15.75" thickBot="1" x14ac:dyDescent="0.3">
      <c r="A61" s="31">
        <v>44256</v>
      </c>
      <c r="B61" s="37">
        <f>'Calculation Sheet'!D133</f>
        <v>43.881754385964918</v>
      </c>
      <c r="C61" s="37">
        <f>'Calculation Sheet'!C147</f>
        <v>24.219633304814369</v>
      </c>
      <c r="D61" s="37">
        <f>'Calculation Sheet'!D161</f>
        <v>1.1008885743492961E-2</v>
      </c>
      <c r="E61" s="37">
        <f>'Calculation Sheet'!B174</f>
        <v>3.1344110275689228</v>
      </c>
      <c r="F61" s="37">
        <f>'Calculation Sheet'!B187</f>
        <v>0.31903920424106247</v>
      </c>
    </row>
    <row r="64" spans="1:6" ht="15.75" thickBot="1" x14ac:dyDescent="0.3">
      <c r="B64" s="35" t="s">
        <v>58</v>
      </c>
      <c r="D64" s="26"/>
    </row>
    <row r="65" spans="1:5" x14ac:dyDescent="0.25">
      <c r="A65" s="2" t="s">
        <v>10</v>
      </c>
      <c r="B65" s="32" t="s">
        <v>24</v>
      </c>
      <c r="C65" s="32" t="s">
        <v>47</v>
      </c>
      <c r="D65" s="36" t="s">
        <v>48</v>
      </c>
      <c r="E65" s="36" t="s">
        <v>55</v>
      </c>
    </row>
    <row r="66" spans="1:5" x14ac:dyDescent="0.25">
      <c r="A66" s="33">
        <v>40969</v>
      </c>
      <c r="B66" s="37">
        <f>'Calculation Sheet'!C200</f>
        <v>-0.18606279282675428</v>
      </c>
      <c r="C66" s="29">
        <f>'Calculation Sheet'!C214</f>
        <v>0.39340703069515687</v>
      </c>
      <c r="D66" s="37">
        <f>'Calculation Sheet'!B228</f>
        <v>3809.1614035087719</v>
      </c>
      <c r="E66" s="37">
        <f>'Calculation Sheet'!B241</f>
        <v>-278.82456140350877</v>
      </c>
    </row>
    <row r="67" spans="1:5" x14ac:dyDescent="0.25">
      <c r="A67" s="30">
        <v>41334</v>
      </c>
      <c r="B67" s="37">
        <f>'Calculation Sheet'!C201</f>
        <v>-0.12995534094747244</v>
      </c>
      <c r="C67" s="29">
        <f>'Calculation Sheet'!C215</f>
        <v>0.44822130619774353</v>
      </c>
      <c r="D67" s="37">
        <f>'Calculation Sheet'!B229</f>
        <v>3754.6771929824558</v>
      </c>
      <c r="E67" s="37">
        <f>'Calculation Sheet'!B242</f>
        <v>-218.70526315789471</v>
      </c>
    </row>
    <row r="68" spans="1:5" x14ac:dyDescent="0.25">
      <c r="A68" s="30">
        <v>41699</v>
      </c>
      <c r="B68" s="37">
        <f>'Calculation Sheet'!C202</f>
        <v>2.0953030256076522E-2</v>
      </c>
      <c r="C68" s="29">
        <f>'Calculation Sheet'!C216</f>
        <v>0.41983726410798405</v>
      </c>
      <c r="D68" s="37">
        <f>'Calculation Sheet'!B230</f>
        <v>4045.3017543859651</v>
      </c>
      <c r="E68" s="37">
        <f>'Calculation Sheet'!B243</f>
        <v>35.585964912280701</v>
      </c>
    </row>
    <row r="69" spans="1:5" x14ac:dyDescent="0.25">
      <c r="A69" s="30">
        <v>42064</v>
      </c>
      <c r="B69" s="37">
        <f>'Calculation Sheet'!C203</f>
        <v>2.5852325106014574E-4</v>
      </c>
      <c r="C69" s="29">
        <f>'Calculation Sheet'!C217</f>
        <v>0.4252888454025085</v>
      </c>
      <c r="D69" s="37">
        <f>'Calculation Sheet'!B231</f>
        <v>4116.8140350877193</v>
      </c>
      <c r="E69" s="37">
        <f>'Calculation Sheet'!B244</f>
        <v>0.45263157894736844</v>
      </c>
    </row>
    <row r="70" spans="1:5" x14ac:dyDescent="0.25">
      <c r="A70" s="30">
        <v>42430</v>
      </c>
      <c r="B70" s="37">
        <f>'Calculation Sheet'!C204</f>
        <v>1.7359687525624538E-3</v>
      </c>
      <c r="C70" s="29">
        <f>'Calculation Sheet'!C218</f>
        <v>0.39930601863128345</v>
      </c>
      <c r="D70" s="37">
        <f>'Calculation Sheet'!B232</f>
        <v>4393.666666666667</v>
      </c>
      <c r="E70" s="37">
        <f>'Calculation Sheet'!B245</f>
        <v>3.0456140350877194</v>
      </c>
    </row>
    <row r="71" spans="1:5" x14ac:dyDescent="0.25">
      <c r="A71" s="30">
        <v>42795</v>
      </c>
      <c r="B71" s="37">
        <f>'Calculation Sheet'!C205</f>
        <v>0.24407274253450637</v>
      </c>
      <c r="C71" s="29">
        <f>'Calculation Sheet'!C219</f>
        <v>0.38426264027848778</v>
      </c>
      <c r="D71" s="37">
        <f>'Calculation Sheet'!B233</f>
        <v>4612.378947368421</v>
      </c>
      <c r="E71" s="37">
        <f>'Calculation Sheet'!B246</f>
        <v>432.5859649122807</v>
      </c>
    </row>
    <row r="72" spans="1:5" x14ac:dyDescent="0.25">
      <c r="A72" s="30">
        <v>43160</v>
      </c>
      <c r="B72" s="37">
        <f>'Calculation Sheet'!C206</f>
        <v>-5.893578402886885E-2</v>
      </c>
      <c r="C72" s="29">
        <f>'Calculation Sheet'!C220</f>
        <v>0.43212183449264696</v>
      </c>
      <c r="D72" s="37">
        <f>'Calculation Sheet'!B234</f>
        <v>4527.2807017543855</v>
      </c>
      <c r="E72" s="37">
        <f>'Calculation Sheet'!B247</f>
        <v>-115.2982456140351</v>
      </c>
    </row>
    <row r="73" spans="1:5" x14ac:dyDescent="0.25">
      <c r="A73" s="30">
        <v>43525</v>
      </c>
      <c r="B73" s="37">
        <f>'Calculation Sheet'!C207</f>
        <v>-1.5027292496752633E-2</v>
      </c>
      <c r="C73" s="29">
        <f>'Calculation Sheet'!C221</f>
        <v>0.43454712080900842</v>
      </c>
      <c r="D73" s="37">
        <f>'Calculation Sheet'!B235</f>
        <v>4425.9508771929823</v>
      </c>
      <c r="E73" s="37">
        <f>'Calculation Sheet'!B248</f>
        <v>-28.901754385964917</v>
      </c>
    </row>
    <row r="74" spans="1:5" x14ac:dyDescent="0.25">
      <c r="A74" s="30">
        <v>43891</v>
      </c>
      <c r="B74" s="37">
        <f>'Calculation Sheet'!C208</f>
        <v>-1.4494317606987486E-2</v>
      </c>
      <c r="C74" s="29">
        <f>'Calculation Sheet'!C222</f>
        <v>0.43963945798606197</v>
      </c>
      <c r="D74" s="37">
        <f>'Calculation Sheet'!B236</f>
        <v>4733.2245614035091</v>
      </c>
      <c r="E74" s="37">
        <f>'Calculation Sheet'!B249</f>
        <v>-30.161403508771926</v>
      </c>
    </row>
    <row r="75" spans="1:5" ht="15.75" thickBot="1" x14ac:dyDescent="0.3">
      <c r="A75" s="31">
        <v>44256</v>
      </c>
      <c r="B75" s="37">
        <f>'Calculation Sheet'!C209</f>
        <v>0.19240816753540066</v>
      </c>
      <c r="C75" s="29">
        <f>'Calculation Sheet'!C223</f>
        <v>0.4578125033015934</v>
      </c>
      <c r="D75" s="37">
        <f>'Calculation Sheet'!B237</f>
        <v>4981.6456140350874</v>
      </c>
      <c r="E75" s="37">
        <f>'Calculation Sheet'!B250</f>
        <v>438.81754385964911</v>
      </c>
    </row>
  </sheetData>
  <mergeCells count="5">
    <mergeCell ref="C1:D1"/>
    <mergeCell ref="C2:D2"/>
    <mergeCell ref="C3:D3"/>
    <mergeCell ref="C4:D4"/>
    <mergeCell ref="C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7A014-1C85-4F09-AAAB-AC47FB70A02A}">
  <dimension ref="A1:N251"/>
  <sheetViews>
    <sheetView tabSelected="1" topLeftCell="A205" workbookViewId="0">
      <selection activeCell="C221" sqref="C221"/>
    </sheetView>
  </sheetViews>
  <sheetFormatPr defaultRowHeight="15" x14ac:dyDescent="0.25"/>
  <cols>
    <col min="1" max="1" width="13.42578125" customWidth="1"/>
    <col min="2" max="2" width="23.7109375" customWidth="1"/>
    <col min="3" max="3" width="22" customWidth="1"/>
    <col min="4" max="4" width="21.140625" customWidth="1"/>
    <col min="5" max="5" width="23.7109375" customWidth="1"/>
    <col min="6" max="6" width="21.28515625" customWidth="1"/>
  </cols>
  <sheetData>
    <row r="1" spans="1:4" x14ac:dyDescent="0.25">
      <c r="A1" s="3" t="s">
        <v>11</v>
      </c>
      <c r="B1" s="3" t="s">
        <v>12</v>
      </c>
    </row>
    <row r="2" spans="1:4" x14ac:dyDescent="0.25">
      <c r="A2" s="18"/>
      <c r="B2" s="18"/>
    </row>
    <row r="3" spans="1:4" x14ac:dyDescent="0.25">
      <c r="A3" s="21" t="s">
        <v>31</v>
      </c>
      <c r="B3" s="21"/>
    </row>
    <row r="4" spans="1:4" x14ac:dyDescent="0.25">
      <c r="A4">
        <v>1</v>
      </c>
      <c r="B4" s="14" t="s">
        <v>32</v>
      </c>
    </row>
    <row r="5" spans="1:4" x14ac:dyDescent="0.25">
      <c r="B5" t="s">
        <v>33</v>
      </c>
      <c r="C5" t="s">
        <v>34</v>
      </c>
      <c r="D5" s="14" t="s">
        <v>32</v>
      </c>
    </row>
    <row r="6" spans="1:4" ht="51.75" customHeight="1" x14ac:dyDescent="0.25">
      <c r="A6" t="s">
        <v>15</v>
      </c>
      <c r="D6" s="13" t="s">
        <v>35</v>
      </c>
    </row>
    <row r="7" spans="1:4" x14ac:dyDescent="0.25">
      <c r="A7" s="4">
        <v>40969</v>
      </c>
      <c r="B7" s="8">
        <v>1242.48</v>
      </c>
      <c r="C7" s="8">
        <v>2365.96</v>
      </c>
      <c r="D7" s="12">
        <f>B7/C7</f>
        <v>0.52514835415645233</v>
      </c>
    </row>
    <row r="8" spans="1:4" x14ac:dyDescent="0.25">
      <c r="A8" s="4">
        <v>41334</v>
      </c>
      <c r="B8" s="8">
        <v>1962.4</v>
      </c>
      <c r="C8" s="8">
        <v>2045.69</v>
      </c>
      <c r="D8" s="12">
        <f t="shared" ref="D8:D16" si="0">B8/C8</f>
        <v>0.95928513117823333</v>
      </c>
    </row>
    <row r="9" spans="1:4" x14ac:dyDescent="0.25">
      <c r="A9" s="4">
        <v>41699</v>
      </c>
      <c r="B9" s="8">
        <v>2490.7199999999998</v>
      </c>
      <c r="C9" s="8">
        <v>2881.14</v>
      </c>
      <c r="D9" s="12">
        <f t="shared" si="0"/>
        <v>0.86449113892417584</v>
      </c>
    </row>
    <row r="10" spans="1:4" x14ac:dyDescent="0.25">
      <c r="A10" s="4">
        <v>42064</v>
      </c>
      <c r="B10" s="8">
        <v>2085.02</v>
      </c>
      <c r="C10" s="8">
        <v>2625.47</v>
      </c>
      <c r="D10" s="12">
        <f t="shared" si="0"/>
        <v>0.7941511424621116</v>
      </c>
    </row>
    <row r="11" spans="1:4" x14ac:dyDescent="0.25">
      <c r="A11" s="4">
        <v>42430</v>
      </c>
      <c r="B11" s="8">
        <v>2316.44</v>
      </c>
      <c r="C11" s="8">
        <v>2770.81</v>
      </c>
      <c r="D11" s="12">
        <f t="shared" si="0"/>
        <v>0.8360154611828311</v>
      </c>
    </row>
    <row r="12" spans="1:4" x14ac:dyDescent="0.25">
      <c r="A12" s="4">
        <v>42795</v>
      </c>
      <c r="B12" s="8">
        <v>2037.26</v>
      </c>
      <c r="C12" s="8">
        <v>3023.66</v>
      </c>
      <c r="D12" s="12">
        <f t="shared" si="0"/>
        <v>0.67377284483043731</v>
      </c>
    </row>
    <row r="13" spans="1:4" x14ac:dyDescent="0.25">
      <c r="A13" s="4">
        <v>43160</v>
      </c>
      <c r="B13" s="8">
        <v>2266.5300000000002</v>
      </c>
      <c r="C13" s="8">
        <v>3249.17</v>
      </c>
      <c r="D13" s="12">
        <f t="shared" si="0"/>
        <v>0.69757199530957137</v>
      </c>
    </row>
    <row r="14" spans="1:4" x14ac:dyDescent="0.25">
      <c r="A14" s="4">
        <v>43525</v>
      </c>
      <c r="B14" s="8">
        <v>2370.8200000000002</v>
      </c>
      <c r="C14" s="8">
        <v>3724.01</v>
      </c>
      <c r="D14" s="12">
        <f t="shared" si="0"/>
        <v>0.63663094352593042</v>
      </c>
    </row>
    <row r="15" spans="1:4" x14ac:dyDescent="0.25">
      <c r="A15" s="4">
        <v>43891</v>
      </c>
      <c r="B15" s="8">
        <v>2688.24</v>
      </c>
      <c r="C15" s="8">
        <v>4134.9399999999996</v>
      </c>
      <c r="D15" s="12">
        <f t="shared" si="0"/>
        <v>0.65012793414172876</v>
      </c>
    </row>
    <row r="16" spans="1:4" x14ac:dyDescent="0.25">
      <c r="A16" s="4">
        <v>44256</v>
      </c>
      <c r="B16" s="8">
        <v>3065.42</v>
      </c>
      <c r="C16" s="8">
        <v>3514.48</v>
      </c>
      <c r="D16" s="12">
        <f t="shared" si="0"/>
        <v>0.8722257631285425</v>
      </c>
    </row>
    <row r="18" spans="1:3" x14ac:dyDescent="0.25">
      <c r="A18" s="7">
        <v>2</v>
      </c>
      <c r="B18" s="14" t="s">
        <v>36</v>
      </c>
    </row>
    <row r="19" spans="1:3" x14ac:dyDescent="0.25">
      <c r="B19" t="s">
        <v>37</v>
      </c>
      <c r="C19" s="17" t="s">
        <v>36</v>
      </c>
    </row>
    <row r="20" spans="1:3" ht="51" customHeight="1" x14ac:dyDescent="0.25">
      <c r="A20" t="s">
        <v>15</v>
      </c>
      <c r="C20" s="13" t="s">
        <v>38</v>
      </c>
    </row>
    <row r="21" spans="1:3" x14ac:dyDescent="0.25">
      <c r="A21" s="4">
        <v>40969</v>
      </c>
      <c r="B21">
        <v>0.45</v>
      </c>
      <c r="C21" s="12">
        <f>(B7-B21)/C7</f>
        <v>0.52495815651997491</v>
      </c>
    </row>
    <row r="22" spans="1:3" x14ac:dyDescent="0.25">
      <c r="A22" s="4">
        <v>41334</v>
      </c>
      <c r="B22">
        <v>4.2</v>
      </c>
      <c r="C22" s="12">
        <f t="shared" ref="C22:C30" si="1">(B8-B22)/C8</f>
        <v>0.95723203417917668</v>
      </c>
    </row>
    <row r="23" spans="1:3" x14ac:dyDescent="0.25">
      <c r="A23" s="4">
        <v>41699</v>
      </c>
      <c r="B23">
        <v>4.1500000000000004</v>
      </c>
      <c r="C23" s="12">
        <f t="shared" si="1"/>
        <v>0.86305073686110356</v>
      </c>
    </row>
    <row r="24" spans="1:3" x14ac:dyDescent="0.25">
      <c r="A24" s="4">
        <v>42064</v>
      </c>
      <c r="B24">
        <v>3.95</v>
      </c>
      <c r="C24" s="12">
        <f t="shared" si="1"/>
        <v>0.79264664993315492</v>
      </c>
    </row>
    <row r="25" spans="1:3" x14ac:dyDescent="0.25">
      <c r="A25" s="4">
        <v>42430</v>
      </c>
      <c r="B25">
        <v>6.39</v>
      </c>
      <c r="C25" s="12">
        <f t="shared" si="1"/>
        <v>0.83370927634879344</v>
      </c>
    </row>
    <row r="26" spans="1:3" x14ac:dyDescent="0.25">
      <c r="A26" s="4">
        <v>42795</v>
      </c>
      <c r="B26">
        <v>14.83</v>
      </c>
      <c r="C26" s="12">
        <f t="shared" si="1"/>
        <v>0.66886819285237098</v>
      </c>
    </row>
    <row r="27" spans="1:3" x14ac:dyDescent="0.25">
      <c r="A27" s="4">
        <v>43160</v>
      </c>
      <c r="B27">
        <v>23.93</v>
      </c>
      <c r="C27" s="12">
        <f t="shared" si="1"/>
        <v>0.69020703748957435</v>
      </c>
    </row>
    <row r="28" spans="1:3" x14ac:dyDescent="0.25">
      <c r="A28" s="4">
        <v>43525</v>
      </c>
      <c r="B28">
        <v>63.1</v>
      </c>
      <c r="C28" s="12">
        <f t="shared" si="1"/>
        <v>0.61968684294617904</v>
      </c>
    </row>
    <row r="29" spans="1:3" x14ac:dyDescent="0.25">
      <c r="A29" s="4">
        <v>43891</v>
      </c>
      <c r="B29">
        <v>68.319999999999993</v>
      </c>
      <c r="C29" s="12">
        <f t="shared" si="1"/>
        <v>0.63360532438197403</v>
      </c>
    </row>
    <row r="30" spans="1:3" x14ac:dyDescent="0.25">
      <c r="A30" s="4">
        <v>44256</v>
      </c>
      <c r="B30">
        <v>18.05</v>
      </c>
      <c r="C30" s="12">
        <f t="shared" si="1"/>
        <v>0.8670898682024083</v>
      </c>
    </row>
    <row r="33" spans="1:6" x14ac:dyDescent="0.25">
      <c r="A33" s="21" t="s">
        <v>13</v>
      </c>
      <c r="B33" s="21"/>
    </row>
    <row r="34" spans="1:6" x14ac:dyDescent="0.25">
      <c r="A34">
        <v>1</v>
      </c>
      <c r="B34" s="14" t="s">
        <v>14</v>
      </c>
    </row>
    <row r="35" spans="1:6" x14ac:dyDescent="0.25">
      <c r="B35" t="s">
        <v>16</v>
      </c>
      <c r="C35" t="s">
        <v>17</v>
      </c>
      <c r="D35" t="s">
        <v>18</v>
      </c>
      <c r="E35" t="s">
        <v>19</v>
      </c>
      <c r="F35" s="14" t="s">
        <v>14</v>
      </c>
    </row>
    <row r="36" spans="1:6" ht="45.75" customHeight="1" x14ac:dyDescent="0.25">
      <c r="A36" t="s">
        <v>15</v>
      </c>
      <c r="F36" s="10" t="s">
        <v>20</v>
      </c>
    </row>
    <row r="37" spans="1:6" x14ac:dyDescent="0.25">
      <c r="A37" s="4">
        <v>40969</v>
      </c>
      <c r="B37" s="5">
        <v>116.25</v>
      </c>
      <c r="C37" s="6">
        <v>2.85</v>
      </c>
      <c r="D37" s="8">
        <v>6851.97</v>
      </c>
      <c r="E37" s="8">
        <v>825</v>
      </c>
      <c r="F37" s="9">
        <f>B37/(C37+D37+E37)</f>
        <v>1.5137073525160744E-2</v>
      </c>
    </row>
    <row r="38" spans="1:6" x14ac:dyDescent="0.25">
      <c r="A38" s="4">
        <v>41334</v>
      </c>
      <c r="B38" s="5">
        <v>363.43</v>
      </c>
      <c r="C38" s="6">
        <v>2.85</v>
      </c>
      <c r="D38" s="8">
        <v>7231.42</v>
      </c>
      <c r="E38">
        <v>625</v>
      </c>
      <c r="F38" s="9">
        <f t="shared" ref="F38:F46" si="2">B38/(C38+D38+E38)</f>
        <v>4.6242208245803995E-2</v>
      </c>
    </row>
    <row r="39" spans="1:6" x14ac:dyDescent="0.25">
      <c r="A39" s="4">
        <v>41699</v>
      </c>
      <c r="B39" s="5">
        <v>871.88000000000011</v>
      </c>
      <c r="C39" s="6">
        <v>2.85</v>
      </c>
      <c r="D39" s="8">
        <v>7600.61</v>
      </c>
      <c r="E39">
        <v>210</v>
      </c>
      <c r="F39" s="9">
        <f t="shared" si="2"/>
        <v>0.11158692819826301</v>
      </c>
    </row>
    <row r="40" spans="1:6" x14ac:dyDescent="0.25">
      <c r="A40" s="4">
        <v>42064</v>
      </c>
      <c r="B40" s="5">
        <v>1124.2</v>
      </c>
      <c r="C40" s="6">
        <v>2.85</v>
      </c>
      <c r="D40" s="8">
        <v>8066.83</v>
      </c>
      <c r="E40">
        <v>155</v>
      </c>
      <c r="F40" s="9">
        <f t="shared" si="2"/>
        <v>0.13668616894517477</v>
      </c>
    </row>
    <row r="41" spans="1:6" x14ac:dyDescent="0.25">
      <c r="A41" s="4">
        <v>42430</v>
      </c>
      <c r="B41" s="5">
        <v>652.37</v>
      </c>
      <c r="C41" s="6">
        <v>2.85</v>
      </c>
      <c r="D41" s="8">
        <v>8610.74</v>
      </c>
      <c r="E41">
        <v>155</v>
      </c>
      <c r="F41" s="9">
        <f t="shared" si="2"/>
        <v>7.4398506487360003E-2</v>
      </c>
    </row>
    <row r="42" spans="1:6" x14ac:dyDescent="0.25">
      <c r="A42" s="4">
        <v>42795</v>
      </c>
      <c r="B42" s="5">
        <v>1833.95</v>
      </c>
      <c r="C42" s="6">
        <v>2.85</v>
      </c>
      <c r="D42" s="8">
        <v>8970.2099999999991</v>
      </c>
      <c r="E42">
        <v>155</v>
      </c>
      <c r="F42" s="9">
        <f t="shared" si="2"/>
        <v>0.20091344710705233</v>
      </c>
    </row>
    <row r="43" spans="1:6" x14ac:dyDescent="0.25">
      <c r="A43" s="4">
        <v>43160</v>
      </c>
      <c r="B43" s="5">
        <v>390.06</v>
      </c>
      <c r="C43" s="6">
        <v>2.85</v>
      </c>
      <c r="D43" s="8">
        <v>8518.4599999999991</v>
      </c>
      <c r="E43" s="7">
        <v>150</v>
      </c>
      <c r="F43" s="9">
        <f t="shared" si="2"/>
        <v>4.4982822664626228E-2</v>
      </c>
    </row>
    <row r="44" spans="1:6" x14ac:dyDescent="0.25">
      <c r="A44" s="4">
        <v>43525</v>
      </c>
      <c r="B44" s="5">
        <v>739.75</v>
      </c>
      <c r="C44" s="6">
        <v>2.85</v>
      </c>
      <c r="D44" s="8">
        <v>7913.88</v>
      </c>
      <c r="E44" s="7">
        <v>0</v>
      </c>
      <c r="F44" s="9">
        <f t="shared" si="2"/>
        <v>9.3441357732296032E-2</v>
      </c>
    </row>
    <row r="45" spans="1:6" x14ac:dyDescent="0.25">
      <c r="A45" s="4">
        <v>43891</v>
      </c>
      <c r="B45" s="5">
        <v>610.4</v>
      </c>
      <c r="C45" s="6">
        <v>2.85</v>
      </c>
      <c r="D45" s="8">
        <v>7935.6</v>
      </c>
      <c r="E45" s="6">
        <v>10.64</v>
      </c>
      <c r="F45" s="9">
        <f t="shared" si="2"/>
        <v>7.6788663859636744E-2</v>
      </c>
    </row>
    <row r="46" spans="1:6" x14ac:dyDescent="0.25">
      <c r="A46" s="4">
        <v>44256</v>
      </c>
      <c r="B46" s="5">
        <v>2028.75</v>
      </c>
      <c r="C46" s="6">
        <v>2.85</v>
      </c>
      <c r="D46" s="8">
        <v>8781.5300000000007</v>
      </c>
      <c r="E46" s="6">
        <v>532.14</v>
      </c>
      <c r="F46" s="9">
        <f t="shared" si="2"/>
        <v>0.21775834753749254</v>
      </c>
    </row>
    <row r="47" spans="1:6" x14ac:dyDescent="0.25">
      <c r="B47" s="5"/>
      <c r="C47" s="5"/>
      <c r="D47" s="5"/>
      <c r="E47" s="5"/>
      <c r="F47" s="5"/>
    </row>
    <row r="48" spans="1:6" x14ac:dyDescent="0.25">
      <c r="A48" s="7">
        <v>2</v>
      </c>
      <c r="B48" s="14" t="s">
        <v>21</v>
      </c>
    </row>
    <row r="49" spans="1:3" x14ac:dyDescent="0.25">
      <c r="B49" t="s">
        <v>22</v>
      </c>
      <c r="C49" s="17" t="s">
        <v>21</v>
      </c>
    </row>
    <row r="50" spans="1:3" ht="45" x14ac:dyDescent="0.25">
      <c r="A50" t="s">
        <v>15</v>
      </c>
      <c r="C50" s="13" t="s">
        <v>23</v>
      </c>
    </row>
    <row r="51" spans="1:3" x14ac:dyDescent="0.25">
      <c r="A51" s="4">
        <v>40969</v>
      </c>
      <c r="B51" s="8">
        <v>4270.87</v>
      </c>
      <c r="C51" s="12">
        <f t="shared" ref="C51:C60" si="3">B51/(C37+D37+E37)</f>
        <v>0.55611589854970556</v>
      </c>
    </row>
    <row r="52" spans="1:3" x14ac:dyDescent="0.25">
      <c r="A52" s="4">
        <v>41334</v>
      </c>
      <c r="B52" s="8">
        <v>4796.34</v>
      </c>
      <c r="C52" s="12">
        <f t="shared" si="3"/>
        <v>0.61027805381415834</v>
      </c>
    </row>
    <row r="53" spans="1:3" x14ac:dyDescent="0.25">
      <c r="A53" s="4">
        <v>41699</v>
      </c>
      <c r="B53" s="8">
        <v>4840.3500000000004</v>
      </c>
      <c r="C53" s="12">
        <f t="shared" si="3"/>
        <v>0.61948867723134182</v>
      </c>
    </row>
    <row r="54" spans="1:3" x14ac:dyDescent="0.25">
      <c r="A54" s="4">
        <v>42064</v>
      </c>
      <c r="B54" s="8">
        <v>4989.88</v>
      </c>
      <c r="C54" s="12">
        <f t="shared" si="3"/>
        <v>0.60669594440148433</v>
      </c>
    </row>
    <row r="55" spans="1:3" x14ac:dyDescent="0.25">
      <c r="A55" s="4">
        <v>42430</v>
      </c>
      <c r="B55" s="8">
        <v>5000.09</v>
      </c>
      <c r="C55" s="12">
        <f t="shared" si="3"/>
        <v>0.57022736836823251</v>
      </c>
    </row>
    <row r="56" spans="1:3" x14ac:dyDescent="0.25">
      <c r="A56" s="4">
        <v>42795</v>
      </c>
      <c r="B56" s="8">
        <v>5051.24</v>
      </c>
      <c r="C56" s="12">
        <f t="shared" si="3"/>
        <v>0.55337497781565859</v>
      </c>
    </row>
    <row r="57" spans="1:3" x14ac:dyDescent="0.25">
      <c r="A57" s="4">
        <v>43160</v>
      </c>
      <c r="B57" s="8">
        <v>5575.56</v>
      </c>
      <c r="C57" s="12">
        <f t="shared" si="3"/>
        <v>0.64298935224320208</v>
      </c>
    </row>
    <row r="58" spans="1:3" x14ac:dyDescent="0.25">
      <c r="A58" s="4">
        <v>43525</v>
      </c>
      <c r="B58" s="8">
        <v>5481.36</v>
      </c>
      <c r="C58" s="12">
        <f t="shared" si="3"/>
        <v>0.69237677677525944</v>
      </c>
    </row>
    <row r="59" spans="1:3" x14ac:dyDescent="0.25">
      <c r="A59" s="4">
        <v>43891</v>
      </c>
      <c r="B59" s="8">
        <v>5930.6</v>
      </c>
      <c r="C59" s="12">
        <f t="shared" si="3"/>
        <v>0.74607282091409199</v>
      </c>
    </row>
    <row r="60" spans="1:3" x14ac:dyDescent="0.25">
      <c r="A60" s="4">
        <v>44256</v>
      </c>
      <c r="B60" s="8">
        <v>6499.88</v>
      </c>
      <c r="C60" s="12">
        <f t="shared" si="3"/>
        <v>0.69767252149944403</v>
      </c>
    </row>
    <row r="62" spans="1:3" x14ac:dyDescent="0.25">
      <c r="A62" s="7">
        <v>3</v>
      </c>
      <c r="B62" s="14" t="s">
        <v>24</v>
      </c>
    </row>
    <row r="63" spans="1:3" x14ac:dyDescent="0.25">
      <c r="A63" t="s">
        <v>15</v>
      </c>
      <c r="B63" s="11" t="s">
        <v>25</v>
      </c>
    </row>
    <row r="64" spans="1:3" x14ac:dyDescent="0.25">
      <c r="A64" s="4">
        <v>40969</v>
      </c>
      <c r="B64" s="9">
        <f>B37/B51</f>
        <v>2.721927850765769E-2</v>
      </c>
    </row>
    <row r="65" spans="1:4" x14ac:dyDescent="0.25">
      <c r="A65" s="4">
        <v>41334</v>
      </c>
      <c r="B65" s="9">
        <f t="shared" ref="B65:B73" si="4">B38/B52</f>
        <v>7.5772359757648539E-2</v>
      </c>
    </row>
    <row r="66" spans="1:4" x14ac:dyDescent="0.25">
      <c r="A66" s="4">
        <v>41699</v>
      </c>
      <c r="B66" s="9">
        <f t="shared" si="4"/>
        <v>0.18012747012096234</v>
      </c>
    </row>
    <row r="67" spans="1:4" x14ac:dyDescent="0.25">
      <c r="A67" s="4">
        <v>42064</v>
      </c>
      <c r="B67" s="9">
        <f t="shared" si="4"/>
        <v>0.22529599910218281</v>
      </c>
    </row>
    <row r="68" spans="1:4" x14ac:dyDescent="0.25">
      <c r="A68" s="4">
        <v>42430</v>
      </c>
      <c r="B68" s="9">
        <f t="shared" si="4"/>
        <v>0.13047165151027282</v>
      </c>
    </row>
    <row r="69" spans="1:4" x14ac:dyDescent="0.25">
      <c r="A69" s="4">
        <v>42795</v>
      </c>
      <c r="B69" s="9">
        <f t="shared" si="4"/>
        <v>0.36306926616038837</v>
      </c>
    </row>
    <row r="70" spans="1:4" x14ac:dyDescent="0.25">
      <c r="A70" s="4">
        <v>43160</v>
      </c>
      <c r="B70" s="9">
        <f t="shared" si="4"/>
        <v>6.9958892021608585E-2</v>
      </c>
    </row>
    <row r="71" spans="1:4" x14ac:dyDescent="0.25">
      <c r="A71" s="4">
        <v>43525</v>
      </c>
      <c r="B71" s="9">
        <f t="shared" si="4"/>
        <v>0.13495738283929537</v>
      </c>
    </row>
    <row r="72" spans="1:4" x14ac:dyDescent="0.25">
      <c r="A72" s="4">
        <v>43891</v>
      </c>
      <c r="B72" s="9">
        <f t="shared" si="4"/>
        <v>0.1029238188378916</v>
      </c>
    </row>
    <row r="73" spans="1:4" x14ac:dyDescent="0.25">
      <c r="A73" s="4">
        <v>44256</v>
      </c>
      <c r="B73" s="9">
        <f t="shared" si="4"/>
        <v>0.31212114685194187</v>
      </c>
    </row>
    <row r="75" spans="1:4" x14ac:dyDescent="0.25">
      <c r="A75">
        <v>4</v>
      </c>
      <c r="B75" s="14" t="s">
        <v>26</v>
      </c>
    </row>
    <row r="76" spans="1:4" x14ac:dyDescent="0.25">
      <c r="B76" t="s">
        <v>29</v>
      </c>
      <c r="C76" t="s">
        <v>27</v>
      </c>
      <c r="D76" s="17" t="s">
        <v>26</v>
      </c>
    </row>
    <row r="77" spans="1:4" ht="30" x14ac:dyDescent="0.25">
      <c r="A77" t="s">
        <v>15</v>
      </c>
      <c r="C77" s="15" t="s">
        <v>30</v>
      </c>
      <c r="D77" s="11" t="s">
        <v>28</v>
      </c>
    </row>
    <row r="78" spans="1:4" x14ac:dyDescent="0.25">
      <c r="A78" s="4">
        <v>40969</v>
      </c>
      <c r="B78" s="8">
        <v>1736.5</v>
      </c>
      <c r="C78" s="8">
        <f>B51-B78</f>
        <v>2534.37</v>
      </c>
      <c r="D78" s="12">
        <f>C78/B51</f>
        <v>0.59340836878668746</v>
      </c>
    </row>
    <row r="79" spans="1:4" x14ac:dyDescent="0.25">
      <c r="A79" s="4">
        <v>41334</v>
      </c>
      <c r="B79" s="8">
        <v>1963.2</v>
      </c>
      <c r="C79" s="8">
        <f t="shared" ref="C79:C87" si="5">B52-B79</f>
        <v>2833.1400000000003</v>
      </c>
      <c r="D79" s="12">
        <f t="shared" ref="D79:D87" si="6">C79/B52</f>
        <v>0.59068789952338663</v>
      </c>
    </row>
    <row r="80" spans="1:4" x14ac:dyDescent="0.25">
      <c r="A80" s="4">
        <v>41699</v>
      </c>
      <c r="B80" s="8">
        <v>1875.95</v>
      </c>
      <c r="C80" s="8">
        <f t="shared" si="5"/>
        <v>2964.4000000000005</v>
      </c>
      <c r="D80" s="12">
        <f t="shared" si="6"/>
        <v>0.61243505118431529</v>
      </c>
    </row>
    <row r="81" spans="1:4" x14ac:dyDescent="0.25">
      <c r="A81" s="4">
        <v>42064</v>
      </c>
      <c r="B81" s="8">
        <v>1673.44</v>
      </c>
      <c r="C81" s="8">
        <f t="shared" si="5"/>
        <v>3316.44</v>
      </c>
      <c r="D81" s="12">
        <f t="shared" si="6"/>
        <v>0.66463321763248817</v>
      </c>
    </row>
    <row r="82" spans="1:4" x14ac:dyDescent="0.25">
      <c r="A82" s="4">
        <v>42430</v>
      </c>
      <c r="B82" s="8">
        <v>1828.73</v>
      </c>
      <c r="C82" s="8">
        <f t="shared" si="5"/>
        <v>3171.36</v>
      </c>
      <c r="D82" s="12">
        <f t="shared" si="6"/>
        <v>0.63426058330950041</v>
      </c>
    </row>
    <row r="83" spans="1:4" x14ac:dyDescent="0.25">
      <c r="A83" s="4">
        <v>42795</v>
      </c>
      <c r="B83" s="8">
        <v>1923.39</v>
      </c>
      <c r="C83" s="8">
        <f t="shared" si="5"/>
        <v>3127.8499999999995</v>
      </c>
      <c r="D83" s="12">
        <f t="shared" si="6"/>
        <v>0.61922419049579902</v>
      </c>
    </row>
    <row r="84" spans="1:4" x14ac:dyDescent="0.25">
      <c r="A84" s="4">
        <v>43160</v>
      </c>
      <c r="B84" s="8">
        <v>1902.42</v>
      </c>
      <c r="C84" s="8">
        <f t="shared" si="5"/>
        <v>3673.1400000000003</v>
      </c>
      <c r="D84" s="12">
        <f t="shared" si="6"/>
        <v>0.65879301810042401</v>
      </c>
    </row>
    <row r="85" spans="1:4" x14ac:dyDescent="0.25">
      <c r="A85" s="4">
        <v>43525</v>
      </c>
      <c r="B85" s="8">
        <v>2183.66</v>
      </c>
      <c r="C85" s="8">
        <f t="shared" si="5"/>
        <v>3297.7</v>
      </c>
      <c r="D85" s="12">
        <f t="shared" si="6"/>
        <v>0.60162076564940092</v>
      </c>
    </row>
    <row r="86" spans="1:4" x14ac:dyDescent="0.25">
      <c r="A86" s="4">
        <v>43891</v>
      </c>
      <c r="B86" s="8">
        <v>1842.35</v>
      </c>
      <c r="C86" s="8">
        <f t="shared" si="5"/>
        <v>4088.2500000000005</v>
      </c>
      <c r="D86" s="12">
        <f t="shared" si="6"/>
        <v>0.68934846389909965</v>
      </c>
    </row>
    <row r="87" spans="1:4" x14ac:dyDescent="0.25">
      <c r="A87" s="4">
        <v>44256</v>
      </c>
      <c r="B87" s="8">
        <v>1920.74</v>
      </c>
      <c r="C87" s="8">
        <f t="shared" si="5"/>
        <v>4579.1400000000003</v>
      </c>
      <c r="D87" s="12">
        <f t="shared" si="6"/>
        <v>0.70449608300460931</v>
      </c>
    </row>
    <row r="90" spans="1:4" x14ac:dyDescent="0.25">
      <c r="A90" s="21" t="s">
        <v>39</v>
      </c>
      <c r="B90" s="21"/>
    </row>
    <row r="91" spans="1:4" x14ac:dyDescent="0.25">
      <c r="A91">
        <v>1</v>
      </c>
      <c r="B91" s="14" t="s">
        <v>40</v>
      </c>
    </row>
    <row r="92" spans="1:4" x14ac:dyDescent="0.25">
      <c r="B92" s="14"/>
    </row>
    <row r="93" spans="1:4" ht="30.75" customHeight="1" x14ac:dyDescent="0.25">
      <c r="A93" t="s">
        <v>15</v>
      </c>
      <c r="B93" s="13" t="s">
        <v>41</v>
      </c>
    </row>
    <row r="94" spans="1:4" x14ac:dyDescent="0.25">
      <c r="A94" s="4">
        <v>40969</v>
      </c>
      <c r="B94" s="16">
        <f>E37/C37</f>
        <v>289.4736842105263</v>
      </c>
    </row>
    <row r="95" spans="1:4" x14ac:dyDescent="0.25">
      <c r="A95" s="4">
        <v>41334</v>
      </c>
      <c r="B95" s="16">
        <f t="shared" ref="B95:B103" si="7">E38/C38</f>
        <v>219.29824561403507</v>
      </c>
    </row>
    <row r="96" spans="1:4" x14ac:dyDescent="0.25">
      <c r="A96" s="4">
        <v>41699</v>
      </c>
      <c r="B96" s="16">
        <f t="shared" si="7"/>
        <v>73.68421052631578</v>
      </c>
    </row>
    <row r="97" spans="1:3" x14ac:dyDescent="0.25">
      <c r="A97" s="4">
        <v>42064</v>
      </c>
      <c r="B97" s="16">
        <f t="shared" si="7"/>
        <v>54.385964912280699</v>
      </c>
    </row>
    <row r="98" spans="1:3" x14ac:dyDescent="0.25">
      <c r="A98" s="4">
        <v>42430</v>
      </c>
      <c r="B98" s="16">
        <f t="shared" si="7"/>
        <v>54.385964912280699</v>
      </c>
    </row>
    <row r="99" spans="1:3" x14ac:dyDescent="0.25">
      <c r="A99" s="4">
        <v>42795</v>
      </c>
      <c r="B99" s="16">
        <f t="shared" si="7"/>
        <v>54.385964912280699</v>
      </c>
    </row>
    <row r="100" spans="1:3" x14ac:dyDescent="0.25">
      <c r="A100" s="4">
        <v>43160</v>
      </c>
      <c r="B100" s="16">
        <f t="shared" si="7"/>
        <v>52.631578947368418</v>
      </c>
    </row>
    <row r="101" spans="1:3" x14ac:dyDescent="0.25">
      <c r="A101" s="4">
        <v>43525</v>
      </c>
      <c r="B101" s="16">
        <f t="shared" si="7"/>
        <v>0</v>
      </c>
    </row>
    <row r="102" spans="1:3" x14ac:dyDescent="0.25">
      <c r="A102" s="4">
        <v>43891</v>
      </c>
      <c r="B102" s="16">
        <f t="shared" si="7"/>
        <v>3.7333333333333334</v>
      </c>
    </row>
    <row r="103" spans="1:3" x14ac:dyDescent="0.25">
      <c r="A103" s="4">
        <v>44256</v>
      </c>
      <c r="B103" s="16">
        <f t="shared" si="7"/>
        <v>186.7157894736842</v>
      </c>
    </row>
    <row r="105" spans="1:3" x14ac:dyDescent="0.25">
      <c r="A105" s="7">
        <v>2</v>
      </c>
      <c r="B105" s="14" t="s">
        <v>44</v>
      </c>
    </row>
    <row r="106" spans="1:3" x14ac:dyDescent="0.25">
      <c r="B106" t="s">
        <v>42</v>
      </c>
      <c r="C106" s="17" t="s">
        <v>44</v>
      </c>
    </row>
    <row r="107" spans="1:3" x14ac:dyDescent="0.25">
      <c r="A107" t="s">
        <v>15</v>
      </c>
      <c r="C107" s="11" t="s">
        <v>43</v>
      </c>
    </row>
    <row r="108" spans="1:3" x14ac:dyDescent="0.25">
      <c r="A108" s="4">
        <v>40969</v>
      </c>
      <c r="B108" s="19">
        <v>834.27</v>
      </c>
      <c r="C108" s="12">
        <f>B108/B37</f>
        <v>7.1765161290322581</v>
      </c>
    </row>
    <row r="109" spans="1:3" x14ac:dyDescent="0.25">
      <c r="A109" s="4">
        <v>41334</v>
      </c>
      <c r="B109" s="19">
        <v>794.14</v>
      </c>
      <c r="C109" s="12">
        <f t="shared" ref="C109:C117" si="8">B109/B38</f>
        <v>2.1851250584706818</v>
      </c>
    </row>
    <row r="110" spans="1:3" x14ac:dyDescent="0.25">
      <c r="A110" s="4">
        <v>41699</v>
      </c>
      <c r="B110" s="19">
        <v>427.47</v>
      </c>
      <c r="C110" s="12">
        <f t="shared" si="8"/>
        <v>0.4902853603706932</v>
      </c>
    </row>
    <row r="111" spans="1:3" x14ac:dyDescent="0.25">
      <c r="A111" s="4">
        <v>42064</v>
      </c>
      <c r="B111" s="19">
        <v>750.79</v>
      </c>
      <c r="C111" s="12">
        <f t="shared" si="8"/>
        <v>0.66784380003558075</v>
      </c>
    </row>
    <row r="112" spans="1:3" x14ac:dyDescent="0.25">
      <c r="A112" s="4">
        <v>42430</v>
      </c>
      <c r="B112" s="19">
        <v>409.06</v>
      </c>
      <c r="C112" s="12">
        <f t="shared" si="8"/>
        <v>0.62703680426751685</v>
      </c>
    </row>
    <row r="113" spans="1:12" x14ac:dyDescent="0.25">
      <c r="A113" s="4">
        <v>42795</v>
      </c>
      <c r="B113" s="19">
        <v>367.19</v>
      </c>
      <c r="C113" s="12">
        <f t="shared" si="8"/>
        <v>0.20021810845442897</v>
      </c>
    </row>
    <row r="114" spans="1:12" x14ac:dyDescent="0.25">
      <c r="A114" s="4">
        <v>43160</v>
      </c>
      <c r="B114" s="19">
        <v>344.45</v>
      </c>
      <c r="C114" s="12">
        <f t="shared" si="8"/>
        <v>0.88306927139414448</v>
      </c>
    </row>
    <row r="115" spans="1:12" x14ac:dyDescent="0.25">
      <c r="A115" s="4">
        <v>43525</v>
      </c>
      <c r="B115" s="19">
        <v>396.55</v>
      </c>
      <c r="C115" s="12">
        <f t="shared" si="8"/>
        <v>0.53605947955390332</v>
      </c>
    </row>
    <row r="116" spans="1:12" x14ac:dyDescent="0.25">
      <c r="A116" s="4">
        <v>43891</v>
      </c>
      <c r="B116" s="19">
        <v>470.74</v>
      </c>
      <c r="C116" s="12">
        <f t="shared" si="8"/>
        <v>0.77119921363040633</v>
      </c>
    </row>
    <row r="117" spans="1:12" x14ac:dyDescent="0.25">
      <c r="A117" s="4">
        <v>44256</v>
      </c>
      <c r="B117" s="19">
        <v>420.2</v>
      </c>
      <c r="C117" s="12">
        <f t="shared" si="8"/>
        <v>0.20712261244608748</v>
      </c>
    </row>
    <row r="118" spans="1:12" x14ac:dyDescent="0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</row>
    <row r="120" spans="1:12" x14ac:dyDescent="0.25">
      <c r="A120" s="21" t="s">
        <v>45</v>
      </c>
      <c r="B120" s="21"/>
    </row>
    <row r="121" spans="1:12" x14ac:dyDescent="0.25">
      <c r="A121">
        <v>1</v>
      </c>
      <c r="B121" s="14" t="s">
        <v>60</v>
      </c>
      <c r="C121" s="26"/>
      <c r="D121" s="26"/>
      <c r="E121" s="26"/>
    </row>
    <row r="122" spans="1:12" x14ac:dyDescent="0.25">
      <c r="B122" s="18" t="s">
        <v>61</v>
      </c>
      <c r="C122" s="26" t="s">
        <v>62</v>
      </c>
      <c r="D122" s="40" t="s">
        <v>63</v>
      </c>
      <c r="E122" s="26"/>
    </row>
    <row r="123" spans="1:12" ht="33.75" customHeight="1" x14ac:dyDescent="0.25">
      <c r="A123" t="s">
        <v>15</v>
      </c>
      <c r="B123" s="26"/>
      <c r="C123" s="26"/>
      <c r="D123" s="41" t="s">
        <v>64</v>
      </c>
      <c r="E123" s="26"/>
    </row>
    <row r="124" spans="1:12" x14ac:dyDescent="0.25">
      <c r="A124" s="4">
        <v>40969</v>
      </c>
      <c r="B124" s="19">
        <v>-794.65</v>
      </c>
      <c r="C124" s="26">
        <v>28.5</v>
      </c>
      <c r="D124" s="42">
        <f>B124/C124</f>
        <v>-27.882456140350875</v>
      </c>
      <c r="E124" s="34"/>
    </row>
    <row r="125" spans="1:12" x14ac:dyDescent="0.25">
      <c r="A125" s="4">
        <v>41334</v>
      </c>
      <c r="B125" s="19">
        <v>-623.30999999999995</v>
      </c>
      <c r="C125" s="26">
        <v>28.5</v>
      </c>
      <c r="D125" s="42">
        <f t="shared" ref="D125:D133" si="9">B125/C125</f>
        <v>-21.870526315789473</v>
      </c>
      <c r="E125" s="34"/>
    </row>
    <row r="126" spans="1:12" x14ac:dyDescent="0.25">
      <c r="A126" s="4">
        <v>41699</v>
      </c>
      <c r="B126" s="19">
        <v>101.42</v>
      </c>
      <c r="C126" s="26">
        <v>28.5</v>
      </c>
      <c r="D126" s="42">
        <f t="shared" si="9"/>
        <v>3.5585964912280703</v>
      </c>
      <c r="E126" s="34"/>
    </row>
    <row r="127" spans="1:12" x14ac:dyDescent="0.25">
      <c r="A127" s="4">
        <v>42064</v>
      </c>
      <c r="B127" s="19">
        <v>1.29</v>
      </c>
      <c r="C127" s="26">
        <v>28.5</v>
      </c>
      <c r="D127" s="42">
        <f t="shared" si="9"/>
        <v>4.5263157894736845E-2</v>
      </c>
      <c r="E127" s="34"/>
    </row>
    <row r="128" spans="1:12" x14ac:dyDescent="0.25">
      <c r="A128" s="4">
        <v>42430</v>
      </c>
      <c r="B128" s="19">
        <v>8.68</v>
      </c>
      <c r="C128" s="26">
        <v>28.5</v>
      </c>
      <c r="D128" s="42">
        <f t="shared" si="9"/>
        <v>0.30456140350877192</v>
      </c>
      <c r="E128" s="34"/>
    </row>
    <row r="129" spans="1:5" x14ac:dyDescent="0.25">
      <c r="A129" s="4">
        <v>42795</v>
      </c>
      <c r="B129" s="19">
        <v>1232.8699999999999</v>
      </c>
      <c r="C129" s="26">
        <v>28.5</v>
      </c>
      <c r="D129" s="42">
        <f t="shared" si="9"/>
        <v>43.258596491228069</v>
      </c>
      <c r="E129" s="34"/>
    </row>
    <row r="130" spans="1:5" x14ac:dyDescent="0.25">
      <c r="A130" s="4">
        <v>43160</v>
      </c>
      <c r="B130" s="19">
        <v>-328.6</v>
      </c>
      <c r="C130" s="26">
        <v>28.5</v>
      </c>
      <c r="D130" s="42">
        <f t="shared" si="9"/>
        <v>-11.52982456140351</v>
      </c>
      <c r="E130" s="34"/>
    </row>
    <row r="131" spans="1:5" x14ac:dyDescent="0.25">
      <c r="A131" s="4">
        <v>43525</v>
      </c>
      <c r="B131" s="19">
        <v>-82.37</v>
      </c>
      <c r="C131" s="26">
        <v>28.5</v>
      </c>
      <c r="D131" s="42">
        <f t="shared" si="9"/>
        <v>-2.8901754385964913</v>
      </c>
      <c r="E131" s="34"/>
    </row>
    <row r="132" spans="1:5" x14ac:dyDescent="0.25">
      <c r="A132" s="4">
        <v>43891</v>
      </c>
      <c r="B132" s="19">
        <v>-85.96</v>
      </c>
      <c r="C132" s="26">
        <v>28.5</v>
      </c>
      <c r="D132" s="42">
        <f t="shared" si="9"/>
        <v>-3.0161403508771927</v>
      </c>
      <c r="E132" s="34"/>
    </row>
    <row r="133" spans="1:5" x14ac:dyDescent="0.25">
      <c r="A133" s="4">
        <v>44256</v>
      </c>
      <c r="B133" s="19">
        <v>1250.6300000000001</v>
      </c>
      <c r="C133" s="26">
        <v>28.5</v>
      </c>
      <c r="D133" s="42">
        <f t="shared" si="9"/>
        <v>43.881754385964918</v>
      </c>
      <c r="E133" s="34"/>
    </row>
    <row r="134" spans="1:5" x14ac:dyDescent="0.25">
      <c r="A134" s="4"/>
      <c r="B134" s="19"/>
      <c r="C134" s="26"/>
      <c r="D134" s="38"/>
      <c r="E134" s="34"/>
    </row>
    <row r="135" spans="1:5" x14ac:dyDescent="0.25">
      <c r="A135">
        <v>2</v>
      </c>
      <c r="B135" s="14" t="s">
        <v>65</v>
      </c>
      <c r="C135" s="26"/>
      <c r="D135" s="38"/>
      <c r="E135" s="34"/>
    </row>
    <row r="136" spans="1:5" x14ac:dyDescent="0.25">
      <c r="B136" s="18" t="s">
        <v>66</v>
      </c>
      <c r="C136" s="40" t="s">
        <v>68</v>
      </c>
      <c r="D136" s="38"/>
      <c r="E136" s="34"/>
    </row>
    <row r="137" spans="1:5" x14ac:dyDescent="0.25">
      <c r="A137" t="s">
        <v>15</v>
      </c>
      <c r="B137" s="26" t="s">
        <v>67</v>
      </c>
      <c r="C137" s="43" t="s">
        <v>69</v>
      </c>
      <c r="D137" s="38"/>
      <c r="E137" s="34"/>
    </row>
    <row r="138" spans="1:5" x14ac:dyDescent="0.25">
      <c r="A138" s="4">
        <v>40969</v>
      </c>
      <c r="B138" s="19">
        <v>141.06</v>
      </c>
      <c r="C138" s="9">
        <f>B138/D124</f>
        <v>-5.0590951991442781</v>
      </c>
      <c r="D138" s="38"/>
      <c r="E138" s="34"/>
    </row>
    <row r="139" spans="1:5" x14ac:dyDescent="0.25">
      <c r="A139" s="4">
        <v>41334</v>
      </c>
      <c r="B139" s="19">
        <v>146.08000000000001</v>
      </c>
      <c r="C139" s="9">
        <f t="shared" ref="C139:C147" si="10">B139/D125</f>
        <v>-6.6793088511334657</v>
      </c>
      <c r="D139" s="38"/>
      <c r="E139" s="34"/>
    </row>
    <row r="140" spans="1:5" x14ac:dyDescent="0.25">
      <c r="A140" s="4">
        <v>41699</v>
      </c>
      <c r="B140" s="19">
        <v>191.76</v>
      </c>
      <c r="C140" s="9">
        <f t="shared" si="10"/>
        <v>53.886412936304474</v>
      </c>
      <c r="D140" s="38"/>
      <c r="E140" s="34"/>
    </row>
    <row r="141" spans="1:5" x14ac:dyDescent="0.25">
      <c r="A141" s="4">
        <v>42064</v>
      </c>
      <c r="B141" s="19">
        <v>263.5</v>
      </c>
      <c r="C141" s="9">
        <f t="shared" si="10"/>
        <v>5821.5116279069762</v>
      </c>
      <c r="D141" s="38"/>
      <c r="E141" s="34"/>
    </row>
    <row r="142" spans="1:5" x14ac:dyDescent="0.25">
      <c r="A142" s="4">
        <v>42430</v>
      </c>
      <c r="B142" s="19">
        <v>235.78</v>
      </c>
      <c r="C142" s="9">
        <f t="shared" si="10"/>
        <v>774.16244239631339</v>
      </c>
      <c r="D142" s="38"/>
      <c r="E142" s="34"/>
    </row>
    <row r="143" spans="1:5" x14ac:dyDescent="0.25">
      <c r="A143" s="4">
        <v>42795</v>
      </c>
      <c r="B143" s="19">
        <v>450.86</v>
      </c>
      <c r="C143" s="9">
        <f t="shared" si="10"/>
        <v>10.42243707771298</v>
      </c>
      <c r="D143" s="38"/>
      <c r="E143" s="34"/>
    </row>
    <row r="144" spans="1:5" x14ac:dyDescent="0.25">
      <c r="A144" s="4">
        <v>43160</v>
      </c>
      <c r="B144" s="19">
        <v>387.23</v>
      </c>
      <c r="C144" s="9">
        <f t="shared" si="10"/>
        <v>-33.585073037127202</v>
      </c>
      <c r="D144" s="38"/>
      <c r="E144" s="34"/>
    </row>
    <row r="145" spans="1:11" x14ac:dyDescent="0.25">
      <c r="A145" s="4">
        <v>43525</v>
      </c>
      <c r="B145" s="19">
        <v>382.61</v>
      </c>
      <c r="C145" s="9">
        <f t="shared" si="10"/>
        <v>-132.38296709967221</v>
      </c>
      <c r="D145" s="38"/>
      <c r="E145" s="34"/>
    </row>
    <row r="146" spans="1:11" x14ac:dyDescent="0.25">
      <c r="A146" s="4">
        <v>43891</v>
      </c>
      <c r="B146" s="19">
        <v>233.15</v>
      </c>
      <c r="C146" s="9">
        <f t="shared" si="10"/>
        <v>-77.300779432294107</v>
      </c>
      <c r="D146" s="38"/>
      <c r="E146" s="34"/>
    </row>
    <row r="147" spans="1:11" x14ac:dyDescent="0.25">
      <c r="A147" s="4">
        <v>44256</v>
      </c>
      <c r="B147" s="19">
        <v>1062.8</v>
      </c>
      <c r="C147" s="9">
        <f t="shared" si="10"/>
        <v>24.219633304814369</v>
      </c>
    </row>
    <row r="148" spans="1:11" x14ac:dyDescent="0.25">
      <c r="A148" s="4"/>
      <c r="B148" s="23"/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1:11" x14ac:dyDescent="0.25">
      <c r="A149">
        <v>3</v>
      </c>
      <c r="B149" s="14" t="s">
        <v>70</v>
      </c>
    </row>
    <row r="150" spans="1:11" x14ac:dyDescent="0.25">
      <c r="B150" t="s">
        <v>71</v>
      </c>
      <c r="C150" t="s">
        <v>72</v>
      </c>
      <c r="D150" s="14" t="s">
        <v>70</v>
      </c>
    </row>
    <row r="151" spans="1:11" ht="30" x14ac:dyDescent="0.25">
      <c r="A151" t="s">
        <v>15</v>
      </c>
      <c r="D151" s="44" t="s">
        <v>73</v>
      </c>
    </row>
    <row r="152" spans="1:11" x14ac:dyDescent="0.25">
      <c r="A152" s="4">
        <v>40969</v>
      </c>
      <c r="B152">
        <v>2</v>
      </c>
      <c r="C152">
        <v>238.7</v>
      </c>
      <c r="D152" s="45">
        <f>B152/C152</f>
        <v>8.378718056137411E-3</v>
      </c>
    </row>
    <row r="153" spans="1:11" x14ac:dyDescent="0.25">
      <c r="A153" s="4">
        <v>41334</v>
      </c>
      <c r="B153">
        <v>3</v>
      </c>
      <c r="C153">
        <v>169.45</v>
      </c>
      <c r="D153" s="45">
        <f t="shared" ref="D153:D161" si="11">B153/C153</f>
        <v>1.7704337562702864E-2</v>
      </c>
    </row>
    <row r="154" spans="1:11" x14ac:dyDescent="0.25">
      <c r="A154" s="4">
        <v>41699</v>
      </c>
      <c r="B154">
        <v>4.5</v>
      </c>
      <c r="C154">
        <v>370.8</v>
      </c>
      <c r="D154" s="45">
        <f t="shared" si="11"/>
        <v>1.2135922330097087E-2</v>
      </c>
    </row>
    <row r="155" spans="1:11" x14ac:dyDescent="0.25">
      <c r="A155" s="4">
        <v>42064</v>
      </c>
      <c r="B155">
        <v>5.5</v>
      </c>
      <c r="C155">
        <v>400.1</v>
      </c>
      <c r="D155" s="45">
        <f t="shared" si="11"/>
        <v>1.3746563359160208E-2</v>
      </c>
    </row>
    <row r="156" spans="1:11" x14ac:dyDescent="0.25">
      <c r="A156" s="4">
        <v>42430</v>
      </c>
      <c r="B156">
        <v>4.3</v>
      </c>
      <c r="C156">
        <v>455.15</v>
      </c>
      <c r="D156" s="45">
        <f t="shared" si="11"/>
        <v>9.4474349115676159E-3</v>
      </c>
    </row>
    <row r="157" spans="1:11" x14ac:dyDescent="0.25">
      <c r="A157" s="4">
        <v>42795</v>
      </c>
      <c r="B157">
        <v>6</v>
      </c>
      <c r="C157">
        <v>735.75</v>
      </c>
      <c r="D157" s="45">
        <f t="shared" si="11"/>
        <v>8.1549439347604492E-3</v>
      </c>
    </row>
    <row r="158" spans="1:11" x14ac:dyDescent="0.25">
      <c r="A158" s="4">
        <v>43160</v>
      </c>
      <c r="B158">
        <v>4.5</v>
      </c>
      <c r="C158">
        <v>590.29999999999995</v>
      </c>
      <c r="D158" s="45">
        <f t="shared" si="11"/>
        <v>7.6232424191089287E-3</v>
      </c>
    </row>
    <row r="159" spans="1:11" x14ac:dyDescent="0.25">
      <c r="A159" s="4">
        <v>43525</v>
      </c>
      <c r="B159">
        <v>4.5</v>
      </c>
      <c r="C159">
        <v>481.05</v>
      </c>
      <c r="D159" s="45">
        <f t="shared" si="11"/>
        <v>9.3545369504209538E-3</v>
      </c>
    </row>
    <row r="160" spans="1:11" x14ac:dyDescent="0.25">
      <c r="A160" s="4">
        <v>43891</v>
      </c>
      <c r="B160">
        <v>4</v>
      </c>
      <c r="C160">
        <v>903.85</v>
      </c>
      <c r="D160" s="45">
        <f t="shared" si="11"/>
        <v>4.4255130829230511E-3</v>
      </c>
    </row>
    <row r="161" spans="1:4" x14ac:dyDescent="0.25">
      <c r="A161" s="4">
        <v>44256</v>
      </c>
      <c r="B161">
        <v>14</v>
      </c>
      <c r="C161">
        <v>1271.7</v>
      </c>
      <c r="D161" s="45">
        <f t="shared" si="11"/>
        <v>1.1008885743492961E-2</v>
      </c>
    </row>
    <row r="162" spans="1:4" x14ac:dyDescent="0.25">
      <c r="A162" s="4"/>
      <c r="D162" s="39"/>
    </row>
    <row r="163" spans="1:4" x14ac:dyDescent="0.25">
      <c r="A163">
        <v>4</v>
      </c>
      <c r="B163" s="14" t="s">
        <v>74</v>
      </c>
      <c r="D163" s="39"/>
    </row>
    <row r="164" spans="1:4" ht="28.5" customHeight="1" x14ac:dyDescent="0.25">
      <c r="A164" t="s">
        <v>15</v>
      </c>
      <c r="B164" s="44" t="s">
        <v>75</v>
      </c>
      <c r="D164" s="39"/>
    </row>
    <row r="165" spans="1:4" x14ac:dyDescent="0.25">
      <c r="A165" s="4">
        <v>40969</v>
      </c>
      <c r="B165" s="12">
        <f>D124/B152</f>
        <v>-13.941228070175438</v>
      </c>
      <c r="D165" s="39"/>
    </row>
    <row r="166" spans="1:4" x14ac:dyDescent="0.25">
      <c r="A166" s="4">
        <v>41334</v>
      </c>
      <c r="B166" s="12">
        <f t="shared" ref="B166:B174" si="12">D125/B153</f>
        <v>-7.2901754385964912</v>
      </c>
      <c r="D166" s="39"/>
    </row>
    <row r="167" spans="1:4" x14ac:dyDescent="0.25">
      <c r="A167" s="4">
        <v>41699</v>
      </c>
      <c r="B167" s="12">
        <f t="shared" si="12"/>
        <v>0.7907992202729045</v>
      </c>
      <c r="D167" s="39"/>
    </row>
    <row r="168" spans="1:4" x14ac:dyDescent="0.25">
      <c r="A168" s="4">
        <v>42064</v>
      </c>
      <c r="B168" s="12">
        <f t="shared" si="12"/>
        <v>8.2296650717703351E-3</v>
      </c>
      <c r="D168" s="39"/>
    </row>
    <row r="169" spans="1:4" x14ac:dyDescent="0.25">
      <c r="A169" s="4">
        <v>42430</v>
      </c>
      <c r="B169" s="12">
        <f t="shared" si="12"/>
        <v>7.0828233374133007E-2</v>
      </c>
      <c r="D169" s="39"/>
    </row>
    <row r="170" spans="1:4" x14ac:dyDescent="0.25">
      <c r="A170" s="4">
        <v>42795</v>
      </c>
      <c r="B170" s="12">
        <f t="shared" si="12"/>
        <v>7.2097660818713445</v>
      </c>
      <c r="D170" s="39"/>
    </row>
    <row r="171" spans="1:4" x14ac:dyDescent="0.25">
      <c r="A171" s="4">
        <v>43160</v>
      </c>
      <c r="B171" s="12">
        <f t="shared" si="12"/>
        <v>-2.5621832358674466</v>
      </c>
      <c r="D171" s="39"/>
    </row>
    <row r="172" spans="1:4" x14ac:dyDescent="0.25">
      <c r="A172" s="4">
        <v>43525</v>
      </c>
      <c r="B172" s="12">
        <f t="shared" si="12"/>
        <v>-0.64226120857699809</v>
      </c>
      <c r="D172" s="39"/>
    </row>
    <row r="173" spans="1:4" x14ac:dyDescent="0.25">
      <c r="A173" s="4">
        <v>43891</v>
      </c>
      <c r="B173" s="12">
        <f t="shared" si="12"/>
        <v>-0.75403508771929817</v>
      </c>
      <c r="D173" s="39"/>
    </row>
    <row r="174" spans="1:4" x14ac:dyDescent="0.25">
      <c r="A174" s="4">
        <v>44256</v>
      </c>
      <c r="B174" s="12">
        <f t="shared" si="12"/>
        <v>3.1344110275689228</v>
      </c>
      <c r="D174" s="39"/>
    </row>
    <row r="175" spans="1:4" x14ac:dyDescent="0.25">
      <c r="A175" s="4"/>
      <c r="B175" s="6"/>
      <c r="D175" s="39"/>
    </row>
    <row r="176" spans="1:4" x14ac:dyDescent="0.25">
      <c r="A176">
        <v>5</v>
      </c>
      <c r="B176" s="14" t="s">
        <v>76</v>
      </c>
      <c r="D176" s="39"/>
    </row>
    <row r="177" spans="1:4" x14ac:dyDescent="0.25">
      <c r="A177" t="s">
        <v>15</v>
      </c>
      <c r="B177" s="44" t="s">
        <v>77</v>
      </c>
      <c r="D177" s="39"/>
    </row>
    <row r="178" spans="1:4" x14ac:dyDescent="0.25">
      <c r="A178" s="4">
        <v>40969</v>
      </c>
      <c r="B178" s="12">
        <f>1/B165</f>
        <v>-7.1729692317372432E-2</v>
      </c>
      <c r="D178" s="39"/>
    </row>
    <row r="179" spans="1:4" x14ac:dyDescent="0.25">
      <c r="A179" s="4">
        <v>41334</v>
      </c>
      <c r="B179" s="12">
        <f t="shared" ref="B179:B187" si="13">1/B166</f>
        <v>-0.13717091014102131</v>
      </c>
      <c r="D179" s="39"/>
    </row>
    <row r="180" spans="1:4" x14ac:dyDescent="0.25">
      <c r="A180" s="4">
        <v>41699</v>
      </c>
      <c r="B180" s="12">
        <f t="shared" si="13"/>
        <v>1.264543482547821</v>
      </c>
      <c r="D180" s="39"/>
    </row>
    <row r="181" spans="1:4" x14ac:dyDescent="0.25">
      <c r="A181" s="4">
        <v>42064</v>
      </c>
      <c r="B181" s="12">
        <f t="shared" si="13"/>
        <v>121.51162790697674</v>
      </c>
      <c r="D181" s="39"/>
    </row>
    <row r="182" spans="1:4" x14ac:dyDescent="0.25">
      <c r="A182" s="4">
        <v>42430</v>
      </c>
      <c r="B182" s="12">
        <f t="shared" si="13"/>
        <v>14.118663594470046</v>
      </c>
      <c r="D182" s="39"/>
    </row>
    <row r="183" spans="1:4" x14ac:dyDescent="0.25">
      <c r="A183" s="4">
        <v>42795</v>
      </c>
      <c r="B183" s="12">
        <f t="shared" si="13"/>
        <v>0.13870075514855582</v>
      </c>
      <c r="D183" s="39"/>
    </row>
    <row r="184" spans="1:4" x14ac:dyDescent="0.25">
      <c r="A184" s="4">
        <v>43160</v>
      </c>
      <c r="B184" s="12">
        <f t="shared" si="13"/>
        <v>-0.39029214850882532</v>
      </c>
      <c r="D184" s="39"/>
    </row>
    <row r="185" spans="1:4" x14ac:dyDescent="0.25">
      <c r="A185" s="4">
        <v>43525</v>
      </c>
      <c r="B185" s="12">
        <f t="shared" si="13"/>
        <v>-1.5569989073691877</v>
      </c>
      <c r="D185" s="39"/>
    </row>
    <row r="186" spans="1:4" x14ac:dyDescent="0.25">
      <c r="A186" s="4">
        <v>43891</v>
      </c>
      <c r="B186" s="12">
        <f t="shared" si="13"/>
        <v>-1.3261982317356911</v>
      </c>
      <c r="D186" s="39"/>
    </row>
    <row r="187" spans="1:4" x14ac:dyDescent="0.25">
      <c r="A187" s="4">
        <v>44256</v>
      </c>
      <c r="B187" s="12">
        <f t="shared" si="13"/>
        <v>0.31903920424106247</v>
      </c>
      <c r="D187" s="39"/>
    </row>
    <row r="188" spans="1:4" x14ac:dyDescent="0.25">
      <c r="A188" s="4"/>
      <c r="B188" s="6"/>
      <c r="D188" s="39"/>
    </row>
    <row r="189" spans="1:4" x14ac:dyDescent="0.25">
      <c r="A189" s="4"/>
      <c r="D189" s="39"/>
    </row>
    <row r="190" spans="1:4" x14ac:dyDescent="0.25">
      <c r="A190" s="4"/>
      <c r="D190" s="39"/>
    </row>
    <row r="191" spans="1:4" x14ac:dyDescent="0.25">
      <c r="A191" s="21" t="s">
        <v>59</v>
      </c>
      <c r="B191" s="21"/>
    </row>
    <row r="192" spans="1:4" x14ac:dyDescent="0.25">
      <c r="A192" s="22" t="s">
        <v>46</v>
      </c>
      <c r="B192" s="22"/>
      <c r="C192" s="22"/>
    </row>
    <row r="193" spans="1:14" x14ac:dyDescent="0.25">
      <c r="A193" s="24">
        <v>1</v>
      </c>
      <c r="B193" s="24" t="s">
        <v>24</v>
      </c>
    </row>
    <row r="194" spans="1:14" x14ac:dyDescent="0.25">
      <c r="A194" s="24">
        <v>2</v>
      </c>
      <c r="B194" s="24" t="s">
        <v>47</v>
      </c>
    </row>
    <row r="195" spans="1:14" x14ac:dyDescent="0.25">
      <c r="A195" s="24">
        <v>3</v>
      </c>
      <c r="B195" s="24" t="s">
        <v>48</v>
      </c>
    </row>
    <row r="197" spans="1:14" x14ac:dyDescent="0.25">
      <c r="A197">
        <v>1</v>
      </c>
      <c r="B197" s="14" t="s">
        <v>49</v>
      </c>
    </row>
    <row r="198" spans="1:14" x14ac:dyDescent="0.25">
      <c r="B198" t="s">
        <v>50</v>
      </c>
      <c r="C198" s="14" t="s">
        <v>24</v>
      </c>
    </row>
    <row r="199" spans="1:14" x14ac:dyDescent="0.25">
      <c r="A199" t="s">
        <v>15</v>
      </c>
      <c r="C199" s="25" t="s">
        <v>51</v>
      </c>
    </row>
    <row r="200" spans="1:14" x14ac:dyDescent="0.25">
      <c r="A200" s="4">
        <v>40969</v>
      </c>
      <c r="B200" s="19">
        <v>-794.65</v>
      </c>
      <c r="C200" s="9">
        <f>B200/B51</f>
        <v>-0.18606279282675428</v>
      </c>
    </row>
    <row r="201" spans="1:14" x14ac:dyDescent="0.25">
      <c r="A201" s="4">
        <v>41334</v>
      </c>
      <c r="B201" s="19">
        <v>-623.30999999999995</v>
      </c>
      <c r="C201" s="9">
        <f>B201/B52</f>
        <v>-0.12995534094747244</v>
      </c>
      <c r="E201" s="23"/>
      <c r="F201" s="23"/>
      <c r="G201" s="23"/>
      <c r="H201" s="23"/>
      <c r="I201" s="23"/>
      <c r="J201" s="23"/>
      <c r="K201" s="23"/>
      <c r="L201" s="23"/>
      <c r="M201" s="23"/>
      <c r="N201" s="23"/>
    </row>
    <row r="202" spans="1:14" x14ac:dyDescent="0.25">
      <c r="A202" s="4">
        <v>41699</v>
      </c>
      <c r="B202" s="19">
        <v>101.42</v>
      </c>
      <c r="C202" s="9">
        <f>B202/B53</f>
        <v>2.0953030256076522E-2</v>
      </c>
    </row>
    <row r="203" spans="1:14" x14ac:dyDescent="0.25">
      <c r="A203" s="4">
        <v>42064</v>
      </c>
      <c r="B203" s="19">
        <v>1.29</v>
      </c>
      <c r="C203" s="9">
        <f>B203/B54</f>
        <v>2.5852325106014574E-4</v>
      </c>
    </row>
    <row r="204" spans="1:14" x14ac:dyDescent="0.25">
      <c r="A204" s="4">
        <v>42430</v>
      </c>
      <c r="B204" s="19">
        <v>8.68</v>
      </c>
      <c r="C204" s="9">
        <f>B204/B55</f>
        <v>1.7359687525624538E-3</v>
      </c>
    </row>
    <row r="205" spans="1:14" x14ac:dyDescent="0.25">
      <c r="A205" s="4">
        <v>42795</v>
      </c>
      <c r="B205" s="19">
        <v>1232.8699999999999</v>
      </c>
      <c r="C205" s="9">
        <f>B205/B56</f>
        <v>0.24407274253450637</v>
      </c>
    </row>
    <row r="206" spans="1:14" x14ac:dyDescent="0.25">
      <c r="A206" s="4">
        <v>43160</v>
      </c>
      <c r="B206" s="19">
        <v>-328.6</v>
      </c>
      <c r="C206" s="9">
        <f>B206/B57</f>
        <v>-5.893578402886885E-2</v>
      </c>
    </row>
    <row r="207" spans="1:14" x14ac:dyDescent="0.25">
      <c r="A207" s="4">
        <v>43525</v>
      </c>
      <c r="B207" s="19">
        <v>-82.37</v>
      </c>
      <c r="C207" s="9">
        <f>B207/B58</f>
        <v>-1.5027292496752633E-2</v>
      </c>
    </row>
    <row r="208" spans="1:14" x14ac:dyDescent="0.25">
      <c r="A208" s="4">
        <v>43891</v>
      </c>
      <c r="B208" s="19">
        <v>-85.96</v>
      </c>
      <c r="C208" s="9">
        <f>B208/B59</f>
        <v>-1.4494317606987486E-2</v>
      </c>
    </row>
    <row r="209" spans="1:3" x14ac:dyDescent="0.25">
      <c r="A209" s="4">
        <v>44256</v>
      </c>
      <c r="B209" s="19">
        <v>1250.6300000000001</v>
      </c>
      <c r="C209" s="9">
        <f>B209/B60</f>
        <v>0.19240816753540066</v>
      </c>
    </row>
    <row r="211" spans="1:3" x14ac:dyDescent="0.25">
      <c r="A211">
        <v>2</v>
      </c>
      <c r="B211" s="14" t="s">
        <v>47</v>
      </c>
    </row>
    <row r="212" spans="1:3" x14ac:dyDescent="0.25">
      <c r="B212" t="s">
        <v>52</v>
      </c>
      <c r="C212" s="14" t="s">
        <v>47</v>
      </c>
    </row>
    <row r="213" spans="1:3" x14ac:dyDescent="0.25">
      <c r="A213" t="s">
        <v>15</v>
      </c>
      <c r="C213" s="25" t="s">
        <v>53</v>
      </c>
    </row>
    <row r="214" spans="1:3" x14ac:dyDescent="0.25">
      <c r="A214" s="4">
        <v>40969</v>
      </c>
      <c r="B214" s="8">
        <v>10856.11</v>
      </c>
      <c r="C214" s="12">
        <f>B51/B214</f>
        <v>0.39340703069515687</v>
      </c>
    </row>
    <row r="215" spans="1:3" x14ac:dyDescent="0.25">
      <c r="A215" s="4">
        <v>41334</v>
      </c>
      <c r="B215" s="8">
        <v>10700.83</v>
      </c>
      <c r="C215" s="12">
        <f>B52/B215</f>
        <v>0.44822130619774353</v>
      </c>
    </row>
    <row r="216" spans="1:3" x14ac:dyDescent="0.25">
      <c r="A216" s="4">
        <v>41699</v>
      </c>
      <c r="B216" s="8">
        <v>11529.11</v>
      </c>
      <c r="C216" s="12">
        <f>B53/B216</f>
        <v>0.41983726410798405</v>
      </c>
    </row>
    <row r="217" spans="1:3" x14ac:dyDescent="0.25">
      <c r="A217" s="4">
        <v>42064</v>
      </c>
      <c r="B217" s="8">
        <v>11732.92</v>
      </c>
      <c r="C217" s="12">
        <f>B54/B217</f>
        <v>0.4252888454025085</v>
      </c>
    </row>
    <row r="218" spans="1:3" x14ac:dyDescent="0.25">
      <c r="A218" s="4">
        <v>42430</v>
      </c>
      <c r="B218" s="8">
        <v>12521.95</v>
      </c>
      <c r="C218" s="12">
        <f>B55/B218</f>
        <v>0.39930601863128345</v>
      </c>
    </row>
    <row r="219" spans="1:3" x14ac:dyDescent="0.25">
      <c r="A219" s="4">
        <v>42795</v>
      </c>
      <c r="B219" s="8">
        <v>13145.28</v>
      </c>
      <c r="C219" s="12">
        <f>B56/B219</f>
        <v>0.38426264027848778</v>
      </c>
    </row>
    <row r="220" spans="1:3" x14ac:dyDescent="0.25">
      <c r="A220" s="4">
        <v>43160</v>
      </c>
      <c r="B220" s="8">
        <v>12902.75</v>
      </c>
      <c r="C220" s="12">
        <f>B57/B220</f>
        <v>0.43212183449264696</v>
      </c>
    </row>
    <row r="221" spans="1:3" x14ac:dyDescent="0.25">
      <c r="A221" s="4">
        <v>43525</v>
      </c>
      <c r="B221" s="8">
        <v>12613.96</v>
      </c>
      <c r="C221" s="12">
        <f>B58/B221</f>
        <v>0.43454712080900842</v>
      </c>
    </row>
    <row r="222" spans="1:3" x14ac:dyDescent="0.25">
      <c r="A222" s="4">
        <v>43891</v>
      </c>
      <c r="B222" s="8">
        <v>13489.69</v>
      </c>
      <c r="C222" s="12">
        <f>B59/B222</f>
        <v>0.43963945798606197</v>
      </c>
    </row>
    <row r="223" spans="1:3" x14ac:dyDescent="0.25">
      <c r="A223" s="4">
        <v>44256</v>
      </c>
      <c r="B223" s="8">
        <v>14197.69</v>
      </c>
      <c r="C223" s="12">
        <f>B60/B223</f>
        <v>0.4578125033015934</v>
      </c>
    </row>
    <row r="225" spans="1:2" x14ac:dyDescent="0.25">
      <c r="A225">
        <v>3</v>
      </c>
      <c r="B225" s="14" t="s">
        <v>48</v>
      </c>
    </row>
    <row r="227" spans="1:2" x14ac:dyDescent="0.25">
      <c r="A227" t="s">
        <v>15</v>
      </c>
      <c r="B227" s="25" t="s">
        <v>54</v>
      </c>
    </row>
    <row r="228" spans="1:2" x14ac:dyDescent="0.25">
      <c r="A228" s="4">
        <v>40969</v>
      </c>
      <c r="B228" s="16">
        <f>B214/C37</f>
        <v>3809.1614035087719</v>
      </c>
    </row>
    <row r="229" spans="1:2" x14ac:dyDescent="0.25">
      <c r="A229" s="4">
        <v>41334</v>
      </c>
      <c r="B229" s="16">
        <f>B215/C38</f>
        <v>3754.6771929824558</v>
      </c>
    </row>
    <row r="230" spans="1:2" x14ac:dyDescent="0.25">
      <c r="A230" s="4">
        <v>41699</v>
      </c>
      <c r="B230" s="16">
        <f>B216/C39</f>
        <v>4045.3017543859651</v>
      </c>
    </row>
    <row r="231" spans="1:2" x14ac:dyDescent="0.25">
      <c r="A231" s="4">
        <v>42064</v>
      </c>
      <c r="B231" s="16">
        <f>B217/C40</f>
        <v>4116.8140350877193</v>
      </c>
    </row>
    <row r="232" spans="1:2" x14ac:dyDescent="0.25">
      <c r="A232" s="4">
        <v>42430</v>
      </c>
      <c r="B232" s="16">
        <f>B218/C41</f>
        <v>4393.666666666667</v>
      </c>
    </row>
    <row r="233" spans="1:2" x14ac:dyDescent="0.25">
      <c r="A233" s="4">
        <v>42795</v>
      </c>
      <c r="B233" s="16">
        <f>B219/C42</f>
        <v>4612.378947368421</v>
      </c>
    </row>
    <row r="234" spans="1:2" x14ac:dyDescent="0.25">
      <c r="A234" s="4">
        <v>43160</v>
      </c>
      <c r="B234" s="16">
        <f>B220/C43</f>
        <v>4527.2807017543855</v>
      </c>
    </row>
    <row r="235" spans="1:2" x14ac:dyDescent="0.25">
      <c r="A235" s="4">
        <v>43525</v>
      </c>
      <c r="B235" s="16">
        <f>B221/C44</f>
        <v>4425.9508771929823</v>
      </c>
    </row>
    <row r="236" spans="1:2" x14ac:dyDescent="0.25">
      <c r="A236" s="4">
        <v>43891</v>
      </c>
      <c r="B236" s="16">
        <f>B222/C45</f>
        <v>4733.2245614035091</v>
      </c>
    </row>
    <row r="237" spans="1:2" x14ac:dyDescent="0.25">
      <c r="A237" s="4">
        <v>44256</v>
      </c>
      <c r="B237" s="16">
        <f>B223/C46</f>
        <v>4981.6456140350874</v>
      </c>
    </row>
    <row r="239" spans="1:2" x14ac:dyDescent="0.25">
      <c r="B239" s="14" t="s">
        <v>55</v>
      </c>
    </row>
    <row r="240" spans="1:2" x14ac:dyDescent="0.25">
      <c r="A240" t="s">
        <v>15</v>
      </c>
      <c r="B240" s="25" t="s">
        <v>56</v>
      </c>
    </row>
    <row r="241" spans="1:2" x14ac:dyDescent="0.25">
      <c r="A241" s="4">
        <v>40969</v>
      </c>
      <c r="B241" s="9">
        <f>C200*C214*B228</f>
        <v>-278.82456140350877</v>
      </c>
    </row>
    <row r="242" spans="1:2" x14ac:dyDescent="0.25">
      <c r="A242" s="4">
        <v>41334</v>
      </c>
      <c r="B242" s="9">
        <f t="shared" ref="B242:B250" si="14">C201*C215*B229</f>
        <v>-218.70526315789471</v>
      </c>
    </row>
    <row r="243" spans="1:2" x14ac:dyDescent="0.25">
      <c r="A243" s="4">
        <v>41699</v>
      </c>
      <c r="B243" s="9">
        <f t="shared" si="14"/>
        <v>35.585964912280701</v>
      </c>
    </row>
    <row r="244" spans="1:2" x14ac:dyDescent="0.25">
      <c r="A244" s="4">
        <v>42064</v>
      </c>
      <c r="B244" s="9">
        <f t="shared" si="14"/>
        <v>0.45263157894736844</v>
      </c>
    </row>
    <row r="245" spans="1:2" x14ac:dyDescent="0.25">
      <c r="A245" s="4">
        <v>42430</v>
      </c>
      <c r="B245" s="9">
        <f t="shared" si="14"/>
        <v>3.0456140350877194</v>
      </c>
    </row>
    <row r="246" spans="1:2" x14ac:dyDescent="0.25">
      <c r="A246" s="4">
        <v>42795</v>
      </c>
      <c r="B246" s="9">
        <f t="shared" si="14"/>
        <v>432.5859649122807</v>
      </c>
    </row>
    <row r="247" spans="1:2" x14ac:dyDescent="0.25">
      <c r="A247" s="4">
        <v>43160</v>
      </c>
      <c r="B247" s="9">
        <f t="shared" si="14"/>
        <v>-115.2982456140351</v>
      </c>
    </row>
    <row r="248" spans="1:2" x14ac:dyDescent="0.25">
      <c r="A248" s="4">
        <v>43525</v>
      </c>
      <c r="B248" s="9">
        <f t="shared" si="14"/>
        <v>-28.901754385964917</v>
      </c>
    </row>
    <row r="249" spans="1:2" x14ac:dyDescent="0.25">
      <c r="A249" s="4">
        <v>43891</v>
      </c>
      <c r="B249" s="9">
        <f t="shared" si="14"/>
        <v>-30.161403508771926</v>
      </c>
    </row>
    <row r="250" spans="1:2" x14ac:dyDescent="0.25">
      <c r="A250" s="4">
        <v>44256</v>
      </c>
      <c r="B250" s="9">
        <f t="shared" si="14"/>
        <v>438.81754385964911</v>
      </c>
    </row>
    <row r="251" spans="1:2" x14ac:dyDescent="0.25">
      <c r="B251" s="5"/>
    </row>
  </sheetData>
  <mergeCells count="6">
    <mergeCell ref="A192:C192"/>
    <mergeCell ref="A3:B3"/>
    <mergeCell ref="A33:B33"/>
    <mergeCell ref="A90:B90"/>
    <mergeCell ref="A120:B120"/>
    <mergeCell ref="A191:B19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Sheet-Roll.No54</vt:lpstr>
      <vt:lpstr>Calculation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Maitreyi</dc:creator>
  <cp:lastModifiedBy>Maitreyi</cp:lastModifiedBy>
  <dcterms:created xsi:type="dcterms:W3CDTF">2015-06-05T18:17:20Z</dcterms:created>
  <dcterms:modified xsi:type="dcterms:W3CDTF">2022-05-29T17:00:45Z</dcterms:modified>
</cp:coreProperties>
</file>