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ita\Downloads\"/>
    </mc:Choice>
  </mc:AlternateContent>
  <xr:revisionPtr revIDLastSave="0" documentId="13_ncr:1_{46011A2E-2251-4BA2-9D82-E668A3D4F5D2}" xr6:coauthVersionLast="47" xr6:coauthVersionMax="47" xr10:uidLastSave="{00000000-0000-0000-0000-000000000000}"/>
  <bookViews>
    <workbookView xWindow="-110" yWindow="-110" windowWidth="19420" windowHeight="10420" tabRatio="740" xr2:uid="{F738BDCC-4435-46AD-987D-C2E2FB4A39C9}"/>
  </bookViews>
  <sheets>
    <sheet name="Group Mmbers &amp; Assumptions Made" sheetId="20" r:id="rId1"/>
    <sheet name="IPL Points Table" sheetId="1" r:id="rId2"/>
    <sheet name="Data Sheet 2" sheetId="2" state="hidden" r:id="rId3"/>
    <sheet name="Individual Match Data " sheetId="3" r:id="rId4"/>
    <sheet name="Probabilities - MI" sheetId="12" r:id="rId5"/>
    <sheet name="Probabilities - CSK" sheetId="13" r:id="rId6"/>
    <sheet name="Probabilities - KKR" sheetId="14" r:id="rId7"/>
    <sheet name="Probabilities - SRH" sheetId="15" r:id="rId8"/>
    <sheet name="Probabilities - RR" sheetId="16" r:id="rId9"/>
    <sheet name="Probabilities - PSK" sheetId="17" r:id="rId10"/>
    <sheet name="Probabilities - RCB" sheetId="18" r:id="rId11"/>
    <sheet name="Probabilities - DC" sheetId="19" r:id="rId12"/>
    <sheet name="Consolidated Future Probability" sheetId="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30" i="4" l="1"/>
  <c r="AD31" i="4"/>
  <c r="AD32" i="4"/>
  <c r="AD33" i="4"/>
  <c r="AD34" i="4"/>
  <c r="AD35" i="4"/>
  <c r="AD29" i="4"/>
  <c r="AD19" i="4"/>
  <c r="AD20" i="4"/>
  <c r="AD21" i="4"/>
  <c r="AD22" i="4"/>
  <c r="AD23" i="4"/>
  <c r="AD24" i="4"/>
  <c r="AD18" i="4"/>
  <c r="AD8" i="4"/>
  <c r="AD9" i="4"/>
  <c r="AD10" i="4"/>
  <c r="AD11" i="4"/>
  <c r="AD12" i="4"/>
  <c r="AD13" i="4"/>
  <c r="AD7" i="4"/>
  <c r="Z30" i="4"/>
  <c r="Z31" i="4"/>
  <c r="Z32" i="4"/>
  <c r="Z33" i="4"/>
  <c r="Z34" i="4"/>
  <c r="Z35" i="4"/>
  <c r="Z29" i="4"/>
  <c r="Z19" i="4"/>
  <c r="Z20" i="4"/>
  <c r="Z21" i="4"/>
  <c r="Z22" i="4"/>
  <c r="Z23" i="4"/>
  <c r="Z24" i="4"/>
  <c r="Z18" i="4"/>
  <c r="Z8" i="4"/>
  <c r="Z9" i="4"/>
  <c r="Z10" i="4"/>
  <c r="Z11" i="4"/>
  <c r="Z12" i="4"/>
  <c r="Z13" i="4"/>
  <c r="Z7" i="4"/>
  <c r="V30" i="4"/>
  <c r="V31" i="4"/>
  <c r="V32" i="4"/>
  <c r="V33" i="4"/>
  <c r="V34" i="4"/>
  <c r="V35" i="4"/>
  <c r="V19" i="4"/>
  <c r="V20" i="4"/>
  <c r="V21" i="4"/>
  <c r="V22" i="4"/>
  <c r="V23" i="4"/>
  <c r="V24" i="4"/>
  <c r="V8" i="4"/>
  <c r="V9" i="4"/>
  <c r="V10" i="4"/>
  <c r="V11" i="4"/>
  <c r="V12" i="4"/>
  <c r="V13" i="4"/>
  <c r="V29" i="4"/>
  <c r="V18" i="4"/>
  <c r="V7" i="4"/>
  <c r="R30" i="4"/>
  <c r="R31" i="4"/>
  <c r="R32" i="4"/>
  <c r="R33" i="4"/>
  <c r="R34" i="4"/>
  <c r="R35" i="4"/>
  <c r="R29" i="4"/>
  <c r="R19" i="4"/>
  <c r="R20" i="4"/>
  <c r="R21" i="4"/>
  <c r="R22" i="4"/>
  <c r="R23" i="4"/>
  <c r="R24" i="4"/>
  <c r="R18" i="4"/>
  <c r="R8" i="4"/>
  <c r="R9" i="4"/>
  <c r="R10" i="4"/>
  <c r="R11" i="4"/>
  <c r="R12" i="4"/>
  <c r="R13" i="4"/>
  <c r="R7" i="4"/>
  <c r="N30" i="4"/>
  <c r="N31" i="4"/>
  <c r="N32" i="4"/>
  <c r="N33" i="4"/>
  <c r="N34" i="4"/>
  <c r="N35" i="4"/>
  <c r="N19" i="4"/>
  <c r="N20" i="4"/>
  <c r="N21" i="4"/>
  <c r="N22" i="4"/>
  <c r="N23" i="4"/>
  <c r="N24" i="4"/>
  <c r="N8" i="4"/>
  <c r="N9" i="4"/>
  <c r="N10" i="4"/>
  <c r="N11" i="4"/>
  <c r="N12" i="4"/>
  <c r="N13" i="4"/>
  <c r="N29" i="4"/>
  <c r="N18" i="4"/>
  <c r="N7" i="4"/>
  <c r="J30" i="4"/>
  <c r="J31" i="4"/>
  <c r="J32" i="4"/>
  <c r="J33" i="4"/>
  <c r="J34" i="4"/>
  <c r="J35" i="4"/>
  <c r="J29" i="4"/>
  <c r="J19" i="4"/>
  <c r="J20" i="4"/>
  <c r="J21" i="4"/>
  <c r="J22" i="4"/>
  <c r="J23" i="4"/>
  <c r="J24" i="4"/>
  <c r="J18" i="4"/>
  <c r="J8" i="4"/>
  <c r="J9" i="4"/>
  <c r="J10" i="4"/>
  <c r="J11" i="4"/>
  <c r="J12" i="4"/>
  <c r="J13" i="4"/>
  <c r="J7" i="4"/>
  <c r="F19" i="4"/>
  <c r="F20" i="4"/>
  <c r="F21" i="4"/>
  <c r="F22" i="4"/>
  <c r="F23" i="4"/>
  <c r="F24" i="4"/>
  <c r="F18" i="4"/>
  <c r="B19" i="4"/>
  <c r="B20" i="4"/>
  <c r="B21" i="4"/>
  <c r="B22" i="4"/>
  <c r="B23" i="4"/>
  <c r="B24" i="4"/>
  <c r="B18" i="4"/>
  <c r="F7" i="4"/>
  <c r="F8" i="4"/>
  <c r="F9" i="4"/>
  <c r="F10" i="4"/>
  <c r="F11" i="4"/>
  <c r="F12" i="4"/>
  <c r="F13" i="4"/>
  <c r="F29" i="4"/>
  <c r="F30" i="4"/>
  <c r="F31" i="4"/>
  <c r="F32" i="4"/>
  <c r="F33" i="4"/>
  <c r="F34" i="4"/>
  <c r="F35" i="4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F243" i="19" l="1"/>
  <c r="F242" i="19"/>
  <c r="G243" i="19" s="1"/>
  <c r="F241" i="19"/>
  <c r="G242" i="19" s="1"/>
  <c r="L242" i="19" s="1"/>
  <c r="F240" i="19"/>
  <c r="G241" i="19" s="1"/>
  <c r="F239" i="19"/>
  <c r="G240" i="19" s="1"/>
  <c r="L240" i="19" s="1"/>
  <c r="F238" i="19"/>
  <c r="G239" i="19" s="1"/>
  <c r="F237" i="19"/>
  <c r="G238" i="19" s="1"/>
  <c r="L238" i="19" s="1"/>
  <c r="F236" i="19"/>
  <c r="G237" i="19" s="1"/>
  <c r="F235" i="19"/>
  <c r="G236" i="19" s="1"/>
  <c r="L236" i="19" s="1"/>
  <c r="F234" i="19"/>
  <c r="G235" i="19" s="1"/>
  <c r="F233" i="19"/>
  <c r="G234" i="19" s="1"/>
  <c r="L234" i="19" s="1"/>
  <c r="F232" i="19"/>
  <c r="G233" i="19" s="1"/>
  <c r="F231" i="19"/>
  <c r="G232" i="19" s="1"/>
  <c r="L232" i="19" s="1"/>
  <c r="F230" i="19"/>
  <c r="G231" i="19" s="1"/>
  <c r="F229" i="19"/>
  <c r="G230" i="19" s="1"/>
  <c r="L230" i="19" s="1"/>
  <c r="F228" i="19"/>
  <c r="G229" i="19" s="1"/>
  <c r="F227" i="19"/>
  <c r="G228" i="19" s="1"/>
  <c r="F226" i="19"/>
  <c r="G227" i="19" s="1"/>
  <c r="F225" i="19"/>
  <c r="G226" i="19" s="1"/>
  <c r="F224" i="19"/>
  <c r="G225" i="19" s="1"/>
  <c r="F223" i="19"/>
  <c r="G224" i="19" s="1"/>
  <c r="F222" i="19"/>
  <c r="G223" i="19" s="1"/>
  <c r="F221" i="19"/>
  <c r="G222" i="19" s="1"/>
  <c r="F220" i="19"/>
  <c r="G221" i="19" s="1"/>
  <c r="F219" i="19"/>
  <c r="G220" i="19" s="1"/>
  <c r="F218" i="19"/>
  <c r="G218" i="19" s="1"/>
  <c r="F211" i="19"/>
  <c r="F210" i="19"/>
  <c r="F209" i="19"/>
  <c r="F208" i="19"/>
  <c r="G209" i="19" s="1"/>
  <c r="F207" i="19"/>
  <c r="G208" i="19" s="1"/>
  <c r="J208" i="19" s="1"/>
  <c r="F206" i="19"/>
  <c r="F205" i="19"/>
  <c r="G206" i="19" s="1"/>
  <c r="J206" i="19" s="1"/>
  <c r="F204" i="19"/>
  <c r="F203" i="19"/>
  <c r="F202" i="19"/>
  <c r="G203" i="19" s="1"/>
  <c r="F201" i="19"/>
  <c r="G202" i="19" s="1"/>
  <c r="J202" i="19" s="1"/>
  <c r="F200" i="19"/>
  <c r="F199" i="19"/>
  <c r="G200" i="19" s="1"/>
  <c r="J200" i="19" s="1"/>
  <c r="F198" i="19"/>
  <c r="F197" i="19"/>
  <c r="F196" i="19"/>
  <c r="G197" i="19" s="1"/>
  <c r="F195" i="19"/>
  <c r="G196" i="19" s="1"/>
  <c r="J196" i="19" s="1"/>
  <c r="F194" i="19"/>
  <c r="F193" i="19"/>
  <c r="G194" i="19" s="1"/>
  <c r="J194" i="19" s="1"/>
  <c r="F192" i="19"/>
  <c r="F191" i="19"/>
  <c r="F190" i="19"/>
  <c r="G191" i="19" s="1"/>
  <c r="F189" i="19"/>
  <c r="F188" i="19"/>
  <c r="F187" i="19"/>
  <c r="F186" i="19"/>
  <c r="G187" i="19" s="1"/>
  <c r="J187" i="19" s="1"/>
  <c r="F185" i="19"/>
  <c r="F184" i="19"/>
  <c r="G185" i="19" s="1"/>
  <c r="J185" i="19" s="1"/>
  <c r="F177" i="19"/>
  <c r="F176" i="19"/>
  <c r="I175" i="19"/>
  <c r="F175" i="19"/>
  <c r="G176" i="19" s="1"/>
  <c r="F174" i="19"/>
  <c r="G175" i="19" s="1"/>
  <c r="L175" i="19" s="1"/>
  <c r="F173" i="19"/>
  <c r="G174" i="19" s="1"/>
  <c r="L174" i="19" s="1"/>
  <c r="F172" i="19"/>
  <c r="F171" i="19"/>
  <c r="G172" i="19" s="1"/>
  <c r="F170" i="19"/>
  <c r="F169" i="19"/>
  <c r="G170" i="19" s="1"/>
  <c r="L170" i="19" s="1"/>
  <c r="F168" i="19"/>
  <c r="F167" i="19"/>
  <c r="F166" i="19"/>
  <c r="F165" i="19"/>
  <c r="G166" i="19" s="1"/>
  <c r="F164" i="19"/>
  <c r="F163" i="19"/>
  <c r="F162" i="19"/>
  <c r="F161" i="19"/>
  <c r="F160" i="19"/>
  <c r="F159" i="19"/>
  <c r="F158" i="19"/>
  <c r="F157" i="19"/>
  <c r="F156" i="19"/>
  <c r="F155" i="19"/>
  <c r="F154" i="19"/>
  <c r="G154" i="19" s="1"/>
  <c r="F147" i="19"/>
  <c r="F146" i="19"/>
  <c r="F145" i="19"/>
  <c r="K144" i="19"/>
  <c r="F144" i="19"/>
  <c r="G145" i="19" s="1"/>
  <c r="K145" i="19" s="1"/>
  <c r="F143" i="19"/>
  <c r="G144" i="19" s="1"/>
  <c r="I144" i="19" s="1"/>
  <c r="F142" i="19"/>
  <c r="G143" i="19" s="1"/>
  <c r="F141" i="19"/>
  <c r="F140" i="19"/>
  <c r="G140" i="19" s="1"/>
  <c r="G139" i="19"/>
  <c r="K139" i="19" s="1"/>
  <c r="F139" i="19"/>
  <c r="G138" i="19"/>
  <c r="F138" i="19"/>
  <c r="G137" i="19"/>
  <c r="F137" i="19"/>
  <c r="F136" i="19"/>
  <c r="F135" i="19"/>
  <c r="G136" i="19" s="1"/>
  <c r="K136" i="19" s="1"/>
  <c r="F134" i="19"/>
  <c r="G135" i="19" s="1"/>
  <c r="F133" i="19"/>
  <c r="K132" i="19"/>
  <c r="G132" i="19"/>
  <c r="I132" i="19" s="1"/>
  <c r="F132" i="19"/>
  <c r="G133" i="19" s="1"/>
  <c r="K133" i="19" s="1"/>
  <c r="G131" i="19"/>
  <c r="F131" i="19"/>
  <c r="F130" i="19"/>
  <c r="F129" i="19"/>
  <c r="G130" i="19" s="1"/>
  <c r="K130" i="19" s="1"/>
  <c r="F128" i="19"/>
  <c r="G127" i="19"/>
  <c r="K127" i="19" s="1"/>
  <c r="F127" i="19"/>
  <c r="G128" i="19" s="1"/>
  <c r="G126" i="19"/>
  <c r="F126" i="19"/>
  <c r="F125" i="19"/>
  <c r="F124" i="19"/>
  <c r="G124" i="19" s="1"/>
  <c r="K124" i="19" s="1"/>
  <c r="F123" i="19"/>
  <c r="F122" i="19"/>
  <c r="F121" i="19"/>
  <c r="F120" i="19"/>
  <c r="G121" i="19" s="1"/>
  <c r="K121" i="19" s="1"/>
  <c r="G119" i="19"/>
  <c r="F119" i="19"/>
  <c r="G120" i="19" s="1"/>
  <c r="F118" i="19"/>
  <c r="F117" i="19"/>
  <c r="G117" i="19" s="1"/>
  <c r="F110" i="19"/>
  <c r="F109" i="19"/>
  <c r="F108" i="19"/>
  <c r="G109" i="19" s="1"/>
  <c r="K109" i="19" s="1"/>
  <c r="F107" i="19"/>
  <c r="F106" i="19"/>
  <c r="F105" i="19"/>
  <c r="F104" i="19"/>
  <c r="G105" i="19" s="1"/>
  <c r="F103" i="19"/>
  <c r="F102" i="19"/>
  <c r="G103" i="19" s="1"/>
  <c r="F101" i="19"/>
  <c r="F100" i="19"/>
  <c r="F99" i="19"/>
  <c r="F98" i="19"/>
  <c r="J97" i="19"/>
  <c r="F97" i="19"/>
  <c r="F96" i="19"/>
  <c r="G97" i="19" s="1"/>
  <c r="K97" i="19" s="1"/>
  <c r="F95" i="19"/>
  <c r="F94" i="19"/>
  <c r="G95" i="19" s="1"/>
  <c r="F93" i="19"/>
  <c r="F92" i="19"/>
  <c r="F91" i="19"/>
  <c r="F90" i="19"/>
  <c r="F89" i="19"/>
  <c r="F88" i="19"/>
  <c r="G89" i="19" s="1"/>
  <c r="F87" i="19"/>
  <c r="F86" i="19"/>
  <c r="G87" i="19" s="1"/>
  <c r="F85" i="19"/>
  <c r="F84" i="19"/>
  <c r="F83" i="19"/>
  <c r="F76" i="19"/>
  <c r="G75" i="19"/>
  <c r="F75" i="19"/>
  <c r="F74" i="19"/>
  <c r="F73" i="19"/>
  <c r="F72" i="19"/>
  <c r="G71" i="19"/>
  <c r="F71" i="19"/>
  <c r="F70" i="19"/>
  <c r="F69" i="19"/>
  <c r="F68" i="19"/>
  <c r="F67" i="19"/>
  <c r="F66" i="19"/>
  <c r="G67" i="19" s="1"/>
  <c r="G65" i="19"/>
  <c r="F65" i="19"/>
  <c r="F64" i="19"/>
  <c r="F63" i="19"/>
  <c r="G62" i="19"/>
  <c r="I62" i="19" s="1"/>
  <c r="F62" i="19"/>
  <c r="G63" i="19" s="1"/>
  <c r="F61" i="19"/>
  <c r="G60" i="19"/>
  <c r="F60" i="19"/>
  <c r="G61" i="19" s="1"/>
  <c r="F59" i="19"/>
  <c r="F58" i="19"/>
  <c r="G59" i="19" s="1"/>
  <c r="F57" i="19"/>
  <c r="F56" i="19"/>
  <c r="F55" i="19"/>
  <c r="F54" i="19"/>
  <c r="G55" i="19" s="1"/>
  <c r="J55" i="19" s="1"/>
  <c r="F53" i="19"/>
  <c r="G54" i="19" s="1"/>
  <c r="F52" i="19"/>
  <c r="F51" i="19"/>
  <c r="G52" i="19" s="1"/>
  <c r="K52" i="19" s="1"/>
  <c r="F44" i="19"/>
  <c r="G44" i="19" s="1"/>
  <c r="J44" i="19" s="1"/>
  <c r="F43" i="19"/>
  <c r="F42" i="19"/>
  <c r="G42" i="19" s="1"/>
  <c r="F41" i="19"/>
  <c r="F40" i="19"/>
  <c r="F39" i="19"/>
  <c r="F38" i="19"/>
  <c r="G38" i="19" s="1"/>
  <c r="F37" i="19"/>
  <c r="F36" i="19"/>
  <c r="G36" i="19" s="1"/>
  <c r="F35" i="19"/>
  <c r="F34" i="19"/>
  <c r="G34" i="19" s="1"/>
  <c r="F33" i="19"/>
  <c r="F32" i="19"/>
  <c r="F31" i="19"/>
  <c r="F30" i="19"/>
  <c r="G30" i="19" s="1"/>
  <c r="F29" i="19"/>
  <c r="F28" i="19"/>
  <c r="G28" i="19" s="1"/>
  <c r="F27" i="19"/>
  <c r="F26" i="19"/>
  <c r="G26" i="19" s="1"/>
  <c r="F25" i="19"/>
  <c r="F24" i="19"/>
  <c r="F23" i="19"/>
  <c r="F22" i="19"/>
  <c r="G22" i="19" s="1"/>
  <c r="F21" i="19"/>
  <c r="F20" i="19"/>
  <c r="G20" i="19" s="1"/>
  <c r="F19" i="19"/>
  <c r="F18" i="19"/>
  <c r="G18" i="19" s="1"/>
  <c r="F17" i="19"/>
  <c r="F16" i="19"/>
  <c r="G17" i="19" s="1"/>
  <c r="F15" i="19"/>
  <c r="G16" i="19" s="1"/>
  <c r="F241" i="18"/>
  <c r="F240" i="18"/>
  <c r="F239" i="18"/>
  <c r="G240" i="18" s="1"/>
  <c r="I240" i="18" s="1"/>
  <c r="F238" i="18"/>
  <c r="F237" i="18"/>
  <c r="F236" i="18"/>
  <c r="G237" i="18" s="1"/>
  <c r="K237" i="18" s="1"/>
  <c r="F235" i="18"/>
  <c r="F234" i="18"/>
  <c r="F233" i="18"/>
  <c r="F232" i="18"/>
  <c r="F231" i="18"/>
  <c r="G232" i="18" s="1"/>
  <c r="F230" i="18"/>
  <c r="F229" i="18"/>
  <c r="F228" i="18"/>
  <c r="F227" i="18"/>
  <c r="G228" i="18" s="1"/>
  <c r="I228" i="18" s="1"/>
  <c r="F226" i="18"/>
  <c r="G227" i="18" s="1"/>
  <c r="F225" i="18"/>
  <c r="F224" i="18"/>
  <c r="G225" i="18" s="1"/>
  <c r="K225" i="18" s="1"/>
  <c r="F223" i="18"/>
  <c r="F222" i="18"/>
  <c r="F221" i="18"/>
  <c r="F220" i="18"/>
  <c r="F219" i="18"/>
  <c r="G220" i="18" s="1"/>
  <c r="F218" i="18"/>
  <c r="F217" i="18"/>
  <c r="F216" i="18"/>
  <c r="G217" i="18" s="1"/>
  <c r="K217" i="18" s="1"/>
  <c r="F209" i="18"/>
  <c r="F208" i="18"/>
  <c r="F207" i="18"/>
  <c r="G207" i="18" s="1"/>
  <c r="J207" i="18" s="1"/>
  <c r="F206" i="18"/>
  <c r="G205" i="18"/>
  <c r="J205" i="18" s="1"/>
  <c r="F205" i="18"/>
  <c r="F204" i="18"/>
  <c r="F203" i="18"/>
  <c r="F202" i="18"/>
  <c r="F201" i="18"/>
  <c r="G202" i="18" s="1"/>
  <c r="F200" i="18"/>
  <c r="G201" i="18" s="1"/>
  <c r="J201" i="18" s="1"/>
  <c r="F199" i="18"/>
  <c r="F198" i="18"/>
  <c r="F197" i="18"/>
  <c r="G197" i="18" s="1"/>
  <c r="G196" i="18"/>
  <c r="F196" i="18"/>
  <c r="G195" i="18"/>
  <c r="J195" i="18" s="1"/>
  <c r="F195" i="18"/>
  <c r="F194" i="18"/>
  <c r="F193" i="18"/>
  <c r="G194" i="18" s="1"/>
  <c r="F192" i="18"/>
  <c r="G193" i="18" s="1"/>
  <c r="J193" i="18" s="1"/>
  <c r="F191" i="18"/>
  <c r="G191" i="18" s="1"/>
  <c r="F190" i="18"/>
  <c r="G189" i="18"/>
  <c r="J189" i="18" s="1"/>
  <c r="F189" i="18"/>
  <c r="F188" i="18"/>
  <c r="G188" i="18" s="1"/>
  <c r="F187" i="18"/>
  <c r="L186" i="18"/>
  <c r="F186" i="18"/>
  <c r="G186" i="18" s="1"/>
  <c r="I186" i="18" s="1"/>
  <c r="F185" i="18"/>
  <c r="F184" i="18"/>
  <c r="G184" i="18" s="1"/>
  <c r="I184" i="18" s="1"/>
  <c r="G183" i="18"/>
  <c r="F183" i="18"/>
  <c r="F182" i="18"/>
  <c r="G182" i="18" s="1"/>
  <c r="F175" i="18"/>
  <c r="F174" i="18"/>
  <c r="F173" i="18"/>
  <c r="F172" i="18"/>
  <c r="F171" i="18"/>
  <c r="G170" i="18"/>
  <c r="L170" i="18" s="1"/>
  <c r="F170" i="18"/>
  <c r="G171" i="18" s="1"/>
  <c r="F169" i="18"/>
  <c r="G168" i="18"/>
  <c r="L168" i="18" s="1"/>
  <c r="F168" i="18"/>
  <c r="F167" i="18"/>
  <c r="F166" i="18"/>
  <c r="G167" i="18" s="1"/>
  <c r="F165" i="18"/>
  <c r="F164" i="18"/>
  <c r="F163" i="18"/>
  <c r="F162" i="18"/>
  <c r="F161" i="18"/>
  <c r="F160" i="18"/>
  <c r="F159" i="18"/>
  <c r="F158" i="18"/>
  <c r="G159" i="18" s="1"/>
  <c r="F157" i="18"/>
  <c r="F156" i="18"/>
  <c r="F155" i="18"/>
  <c r="G156" i="18" s="1"/>
  <c r="G154" i="18"/>
  <c r="F154" i="18"/>
  <c r="F147" i="18"/>
  <c r="F146" i="18"/>
  <c r="G147" i="18" s="1"/>
  <c r="F145" i="18"/>
  <c r="F144" i="18"/>
  <c r="G145" i="18" s="1"/>
  <c r="F143" i="18"/>
  <c r="F142" i="18"/>
  <c r="G143" i="18" s="1"/>
  <c r="F141" i="18"/>
  <c r="F140" i="18"/>
  <c r="G141" i="18" s="1"/>
  <c r="F139" i="18"/>
  <c r="F138" i="18"/>
  <c r="G139" i="18" s="1"/>
  <c r="F137" i="18"/>
  <c r="F136" i="18"/>
  <c r="G137" i="18" s="1"/>
  <c r="F135" i="18"/>
  <c r="F134" i="18"/>
  <c r="G135" i="18" s="1"/>
  <c r="F133" i="18"/>
  <c r="F132" i="18"/>
  <c r="G133" i="18" s="1"/>
  <c r="F131" i="18"/>
  <c r="F130" i="18"/>
  <c r="F129" i="18"/>
  <c r="F128" i="18"/>
  <c r="G129" i="18" s="1"/>
  <c r="F127" i="18"/>
  <c r="F126" i="18"/>
  <c r="G127" i="18" s="1"/>
  <c r="F125" i="18"/>
  <c r="F124" i="18"/>
  <c r="G125" i="18" s="1"/>
  <c r="F123" i="18"/>
  <c r="F122" i="18"/>
  <c r="G123" i="18" s="1"/>
  <c r="F121" i="18"/>
  <c r="F120" i="18"/>
  <c r="G121" i="18" s="1"/>
  <c r="F119" i="18"/>
  <c r="F118" i="18"/>
  <c r="F111" i="18"/>
  <c r="F110" i="18"/>
  <c r="F109" i="18"/>
  <c r="F108" i="18"/>
  <c r="F107" i="18"/>
  <c r="F106" i="18"/>
  <c r="F105" i="18"/>
  <c r="F104" i="18"/>
  <c r="F103" i="18"/>
  <c r="G104" i="18" s="1"/>
  <c r="J104" i="18" s="1"/>
  <c r="F102" i="18"/>
  <c r="G103" i="18" s="1"/>
  <c r="K101" i="18"/>
  <c r="G101" i="18"/>
  <c r="I101" i="18" s="1"/>
  <c r="F101" i="18"/>
  <c r="F100" i="18"/>
  <c r="F99" i="18"/>
  <c r="G99" i="18" s="1"/>
  <c r="F98" i="18"/>
  <c r="F97" i="18"/>
  <c r="G98" i="18" s="1"/>
  <c r="G96" i="18"/>
  <c r="F96" i="18"/>
  <c r="F95" i="18"/>
  <c r="F94" i="18"/>
  <c r="G95" i="18" s="1"/>
  <c r="L95" i="18" s="1"/>
  <c r="F93" i="18"/>
  <c r="F92" i="18"/>
  <c r="G91" i="18"/>
  <c r="L91" i="18" s="1"/>
  <c r="F91" i="18"/>
  <c r="F90" i="18"/>
  <c r="F89" i="18"/>
  <c r="G90" i="18" s="1"/>
  <c r="F88" i="18"/>
  <c r="F87" i="18"/>
  <c r="F86" i="18"/>
  <c r="F85" i="18"/>
  <c r="F84" i="18"/>
  <c r="G85" i="18" s="1"/>
  <c r="F83" i="18"/>
  <c r="G83" i="18" s="1"/>
  <c r="F76" i="18"/>
  <c r="G76" i="18" s="1"/>
  <c r="F75" i="18"/>
  <c r="F74" i="18"/>
  <c r="G75" i="18" s="1"/>
  <c r="F73" i="18"/>
  <c r="G74" i="18" s="1"/>
  <c r="L74" i="18" s="1"/>
  <c r="F72" i="18"/>
  <c r="F71" i="18"/>
  <c r="F70" i="18"/>
  <c r="F69" i="18"/>
  <c r="G70" i="18" s="1"/>
  <c r="L70" i="18" s="1"/>
  <c r="F68" i="18"/>
  <c r="G69" i="18" s="1"/>
  <c r="G67" i="18"/>
  <c r="F67" i="18"/>
  <c r="F66" i="18"/>
  <c r="F65" i="18"/>
  <c r="F64" i="18"/>
  <c r="F63" i="18"/>
  <c r="G64" i="18" s="1"/>
  <c r="F62" i="18"/>
  <c r="G61" i="18"/>
  <c r="L61" i="18" s="1"/>
  <c r="F61" i="18"/>
  <c r="F60" i="18"/>
  <c r="F59" i="18"/>
  <c r="G60" i="18" s="1"/>
  <c r="G58" i="18"/>
  <c r="L58" i="18" s="1"/>
  <c r="F58" i="18"/>
  <c r="G59" i="18" s="1"/>
  <c r="G57" i="18"/>
  <c r="L57" i="18" s="1"/>
  <c r="F57" i="18"/>
  <c r="F56" i="18"/>
  <c r="F55" i="18"/>
  <c r="G56" i="18" s="1"/>
  <c r="F54" i="18"/>
  <c r="F53" i="18"/>
  <c r="F52" i="18"/>
  <c r="G53" i="18" s="1"/>
  <c r="F51" i="18"/>
  <c r="F50" i="18"/>
  <c r="G50" i="18" s="1"/>
  <c r="F43" i="18"/>
  <c r="F42" i="18"/>
  <c r="F41" i="18"/>
  <c r="G42" i="18" s="1"/>
  <c r="F40" i="18"/>
  <c r="F39" i="18"/>
  <c r="G40" i="18" s="1"/>
  <c r="L40" i="18" s="1"/>
  <c r="F38" i="18"/>
  <c r="F37" i="18"/>
  <c r="G38" i="18" s="1"/>
  <c r="F36" i="18"/>
  <c r="F35" i="18"/>
  <c r="F34" i="18"/>
  <c r="G35" i="18" s="1"/>
  <c r="F33" i="18"/>
  <c r="G34" i="18" s="1"/>
  <c r="F32" i="18"/>
  <c r="G33" i="18" s="1"/>
  <c r="F31" i="18"/>
  <c r="G32" i="18" s="1"/>
  <c r="F30" i="18"/>
  <c r="F29" i="18"/>
  <c r="G30" i="18" s="1"/>
  <c r="F28" i="18"/>
  <c r="F27" i="18"/>
  <c r="F26" i="18"/>
  <c r="G27" i="18" s="1"/>
  <c r="F25" i="18"/>
  <c r="G26" i="18" s="1"/>
  <c r="F24" i="18"/>
  <c r="G25" i="18" s="1"/>
  <c r="F23" i="18"/>
  <c r="G24" i="18" s="1"/>
  <c r="F22" i="18"/>
  <c r="F21" i="18"/>
  <c r="G22" i="18" s="1"/>
  <c r="F20" i="18"/>
  <c r="F19" i="18"/>
  <c r="F18" i="18"/>
  <c r="G19" i="18" s="1"/>
  <c r="F17" i="18"/>
  <c r="G18" i="18" s="1"/>
  <c r="F16" i="18"/>
  <c r="G17" i="18" s="1"/>
  <c r="F15" i="18"/>
  <c r="G15" i="18" s="1"/>
  <c r="F239" i="17"/>
  <c r="F238" i="17"/>
  <c r="G237" i="17"/>
  <c r="F237" i="17"/>
  <c r="F236" i="17"/>
  <c r="F235" i="17"/>
  <c r="G236" i="17" s="1"/>
  <c r="F234" i="17"/>
  <c r="F233" i="17"/>
  <c r="G234" i="17" s="1"/>
  <c r="F232" i="17"/>
  <c r="G231" i="17"/>
  <c r="F231" i="17"/>
  <c r="F230" i="17"/>
  <c r="F229" i="17"/>
  <c r="G230" i="17" s="1"/>
  <c r="F228" i="17"/>
  <c r="F227" i="17"/>
  <c r="G228" i="17" s="1"/>
  <c r="F226" i="17"/>
  <c r="F225" i="17"/>
  <c r="F224" i="17"/>
  <c r="F223" i="17"/>
  <c r="F222" i="17"/>
  <c r="F221" i="17"/>
  <c r="G222" i="17" s="1"/>
  <c r="F220" i="17"/>
  <c r="F219" i="17"/>
  <c r="F218" i="17"/>
  <c r="G219" i="17" s="1"/>
  <c r="F217" i="17"/>
  <c r="F216" i="17"/>
  <c r="F215" i="17"/>
  <c r="G216" i="17" s="1"/>
  <c r="F214" i="17"/>
  <c r="F213" i="17"/>
  <c r="G214" i="17" s="1"/>
  <c r="F212" i="17"/>
  <c r="F205" i="17"/>
  <c r="F204" i="17"/>
  <c r="G205" i="17" s="1"/>
  <c r="F203" i="17"/>
  <c r="F202" i="17"/>
  <c r="G203" i="17" s="1"/>
  <c r="G201" i="17"/>
  <c r="F201" i="17"/>
  <c r="F200" i="17"/>
  <c r="F199" i="17"/>
  <c r="G200" i="17" s="1"/>
  <c r="I200" i="17" s="1"/>
  <c r="F198" i="17"/>
  <c r="L197" i="17"/>
  <c r="G197" i="17"/>
  <c r="K197" i="17" s="1"/>
  <c r="F197" i="17"/>
  <c r="F196" i="17"/>
  <c r="G195" i="17"/>
  <c r="K195" i="17" s="1"/>
  <c r="F195" i="17"/>
  <c r="G196" i="17" s="1"/>
  <c r="I196" i="17" s="1"/>
  <c r="I194" i="17"/>
  <c r="F194" i="17"/>
  <c r="F193" i="17"/>
  <c r="G194" i="17" s="1"/>
  <c r="F192" i="17"/>
  <c r="G193" i="17" s="1"/>
  <c r="G191" i="17"/>
  <c r="K191" i="17" s="1"/>
  <c r="F191" i="17"/>
  <c r="F190" i="17"/>
  <c r="F189" i="17"/>
  <c r="G190" i="17" s="1"/>
  <c r="I190" i="17" s="1"/>
  <c r="F188" i="17"/>
  <c r="G189" i="17" s="1"/>
  <c r="K189" i="17" s="1"/>
  <c r="G187" i="17"/>
  <c r="F187" i="17"/>
  <c r="F186" i="17"/>
  <c r="G185" i="17"/>
  <c r="K185" i="17" s="1"/>
  <c r="F185" i="17"/>
  <c r="G186" i="17" s="1"/>
  <c r="I186" i="17" s="1"/>
  <c r="I184" i="17"/>
  <c r="F184" i="17"/>
  <c r="F183" i="17"/>
  <c r="G184" i="17" s="1"/>
  <c r="F182" i="17"/>
  <c r="L181" i="17"/>
  <c r="G181" i="17"/>
  <c r="K181" i="17" s="1"/>
  <c r="F181" i="17"/>
  <c r="F180" i="17"/>
  <c r="F179" i="17"/>
  <c r="G180" i="17" s="1"/>
  <c r="F178" i="17"/>
  <c r="F171" i="17"/>
  <c r="G170" i="17"/>
  <c r="F170" i="17"/>
  <c r="G171" i="17" s="1"/>
  <c r="L169" i="17"/>
  <c r="F169" i="17"/>
  <c r="F168" i="17"/>
  <c r="G169" i="17" s="1"/>
  <c r="F167" i="17"/>
  <c r="F166" i="17"/>
  <c r="F165" i="17"/>
  <c r="G166" i="17" s="1"/>
  <c r="K166" i="17" s="1"/>
  <c r="G164" i="17"/>
  <c r="F164" i="17"/>
  <c r="G165" i="17" s="1"/>
  <c r="L163" i="17"/>
  <c r="F163" i="17"/>
  <c r="F162" i="17"/>
  <c r="G163" i="17" s="1"/>
  <c r="I163" i="17" s="1"/>
  <c r="F161" i="17"/>
  <c r="G162" i="17" s="1"/>
  <c r="F160" i="17"/>
  <c r="F159" i="17"/>
  <c r="F158" i="17"/>
  <c r="G159" i="17" s="1"/>
  <c r="F157" i="17"/>
  <c r="F156" i="17"/>
  <c r="F155" i="17"/>
  <c r="G156" i="17" s="1"/>
  <c r="F154" i="17"/>
  <c r="G155" i="17" s="1"/>
  <c r="I155" i="17" s="1"/>
  <c r="G153" i="17"/>
  <c r="F153" i="17"/>
  <c r="F152" i="17"/>
  <c r="F151" i="17"/>
  <c r="G152" i="17" s="1"/>
  <c r="F150" i="17"/>
  <c r="G149" i="17"/>
  <c r="F149" i="17"/>
  <c r="F142" i="17"/>
  <c r="F141" i="17"/>
  <c r="G142" i="17" s="1"/>
  <c r="F140" i="17"/>
  <c r="F139" i="17"/>
  <c r="G140" i="17" s="1"/>
  <c r="F138" i="17"/>
  <c r="F137" i="17"/>
  <c r="G138" i="17" s="1"/>
  <c r="F136" i="17"/>
  <c r="F135" i="17"/>
  <c r="F134" i="17"/>
  <c r="F133" i="17"/>
  <c r="G134" i="17" s="1"/>
  <c r="F132" i="17"/>
  <c r="F131" i="17"/>
  <c r="G132" i="17" s="1"/>
  <c r="F130" i="17"/>
  <c r="F129" i="17"/>
  <c r="G130" i="17" s="1"/>
  <c r="F128" i="17"/>
  <c r="F127" i="17"/>
  <c r="F126" i="17"/>
  <c r="F125" i="17"/>
  <c r="G126" i="17" s="1"/>
  <c r="F124" i="17"/>
  <c r="F123" i="17"/>
  <c r="G124" i="17" s="1"/>
  <c r="F122" i="17"/>
  <c r="F121" i="17"/>
  <c r="G122" i="17" s="1"/>
  <c r="F120" i="17"/>
  <c r="F119" i="17"/>
  <c r="F118" i="17"/>
  <c r="F117" i="17"/>
  <c r="G118" i="17" s="1"/>
  <c r="F116" i="17"/>
  <c r="G115" i="17"/>
  <c r="F115" i="17"/>
  <c r="L108" i="17"/>
  <c r="G108" i="17"/>
  <c r="K108" i="17" s="1"/>
  <c r="F108" i="17"/>
  <c r="F107" i="17"/>
  <c r="F106" i="17"/>
  <c r="G107" i="17" s="1"/>
  <c r="L107" i="17" s="1"/>
  <c r="F105" i="17"/>
  <c r="G106" i="17" s="1"/>
  <c r="F104" i="17"/>
  <c r="G104" i="17" s="1"/>
  <c r="F103" i="17"/>
  <c r="F102" i="17"/>
  <c r="G103" i="17" s="1"/>
  <c r="I103" i="17" s="1"/>
  <c r="F101" i="17"/>
  <c r="G102" i="17" s="1"/>
  <c r="F100" i="17"/>
  <c r="F99" i="17"/>
  <c r="G100" i="17" s="1"/>
  <c r="F98" i="17"/>
  <c r="F97" i="17"/>
  <c r="F96" i="17"/>
  <c r="G97" i="17" s="1"/>
  <c r="I97" i="17" s="1"/>
  <c r="F95" i="17"/>
  <c r="F94" i="17"/>
  <c r="G95" i="17" s="1"/>
  <c r="L95" i="17" s="1"/>
  <c r="F93" i="17"/>
  <c r="F92" i="17"/>
  <c r="F91" i="17"/>
  <c r="F90" i="17"/>
  <c r="F89" i="17"/>
  <c r="G90" i="17" s="1"/>
  <c r="F88" i="17"/>
  <c r="F87" i="17"/>
  <c r="F86" i="17"/>
  <c r="G87" i="17" s="1"/>
  <c r="F85" i="17"/>
  <c r="F84" i="17"/>
  <c r="F83" i="17"/>
  <c r="G84" i="17" s="1"/>
  <c r="F82" i="17"/>
  <c r="F81" i="17"/>
  <c r="G82" i="17" s="1"/>
  <c r="F80" i="17"/>
  <c r="G80" i="17" s="1"/>
  <c r="F73" i="17"/>
  <c r="F72" i="17"/>
  <c r="F71" i="17"/>
  <c r="G70" i="17"/>
  <c r="I70" i="17" s="1"/>
  <c r="F70" i="17"/>
  <c r="G71" i="17" s="1"/>
  <c r="I69" i="17"/>
  <c r="G69" i="17"/>
  <c r="F69" i="17"/>
  <c r="F68" i="17"/>
  <c r="F67" i="17"/>
  <c r="G68" i="17" s="1"/>
  <c r="F66" i="17"/>
  <c r="G67" i="17" s="1"/>
  <c r="F65" i="17"/>
  <c r="F64" i="17"/>
  <c r="G65" i="17" s="1"/>
  <c r="K65" i="17" s="1"/>
  <c r="F63" i="17"/>
  <c r="F62" i="17"/>
  <c r="F61" i="17"/>
  <c r="G62" i="17" s="1"/>
  <c r="F60" i="17"/>
  <c r="F59" i="17"/>
  <c r="F58" i="17"/>
  <c r="F57" i="17"/>
  <c r="F56" i="17"/>
  <c r="G57" i="17" s="1"/>
  <c r="I57" i="17" s="1"/>
  <c r="F55" i="17"/>
  <c r="G56" i="17" s="1"/>
  <c r="F54" i="17"/>
  <c r="G55" i="17" s="1"/>
  <c r="F53" i="17"/>
  <c r="F52" i="17"/>
  <c r="F51" i="17"/>
  <c r="F50" i="17"/>
  <c r="G51" i="17" s="1"/>
  <c r="F49" i="17"/>
  <c r="G49" i="17" s="1"/>
  <c r="F42" i="17"/>
  <c r="F41" i="17"/>
  <c r="F40" i="17"/>
  <c r="F39" i="17"/>
  <c r="F38" i="17"/>
  <c r="G39" i="17" s="1"/>
  <c r="F37" i="17"/>
  <c r="F36" i="17"/>
  <c r="G37" i="17" s="1"/>
  <c r="F35" i="17"/>
  <c r="F34" i="17"/>
  <c r="G35" i="17" s="1"/>
  <c r="G33" i="17"/>
  <c r="F33" i="17"/>
  <c r="F32" i="17"/>
  <c r="F31" i="17"/>
  <c r="G32" i="17" s="1"/>
  <c r="F30" i="17"/>
  <c r="L29" i="17"/>
  <c r="F29" i="17"/>
  <c r="F28" i="17"/>
  <c r="G29" i="17" s="1"/>
  <c r="F27" i="17"/>
  <c r="F26" i="17"/>
  <c r="F25" i="17"/>
  <c r="G26" i="17" s="1"/>
  <c r="F24" i="17"/>
  <c r="G25" i="17" s="1"/>
  <c r="L23" i="17"/>
  <c r="I23" i="17"/>
  <c r="G23" i="17"/>
  <c r="K23" i="17" s="1"/>
  <c r="F23" i="17"/>
  <c r="F22" i="17"/>
  <c r="F21" i="17"/>
  <c r="G22" i="17" s="1"/>
  <c r="F20" i="17"/>
  <c r="G21" i="17" s="1"/>
  <c r="F19" i="17"/>
  <c r="F18" i="17"/>
  <c r="G19" i="17" s="1"/>
  <c r="G17" i="17"/>
  <c r="F17" i="17"/>
  <c r="F16" i="17"/>
  <c r="F15" i="17"/>
  <c r="G16" i="17" s="1"/>
  <c r="G216" i="16"/>
  <c r="I216" i="16" s="1"/>
  <c r="F216" i="16"/>
  <c r="F215" i="16"/>
  <c r="F214" i="16"/>
  <c r="G215" i="16" s="1"/>
  <c r="F213" i="16"/>
  <c r="G214" i="16" s="1"/>
  <c r="F212" i="16"/>
  <c r="G213" i="16" s="1"/>
  <c r="F211" i="16"/>
  <c r="F210" i="16"/>
  <c r="F209" i="16"/>
  <c r="G210" i="16" s="1"/>
  <c r="J210" i="16" s="1"/>
  <c r="F208" i="16"/>
  <c r="G209" i="16" s="1"/>
  <c r="G207" i="16"/>
  <c r="F207" i="16"/>
  <c r="G208" i="16" s="1"/>
  <c r="F206" i="16"/>
  <c r="F205" i="16"/>
  <c r="G206" i="16" s="1"/>
  <c r="J206" i="16" s="1"/>
  <c r="G204" i="16"/>
  <c r="I204" i="16" s="1"/>
  <c r="F204" i="16"/>
  <c r="F203" i="16"/>
  <c r="G203" i="16" s="1"/>
  <c r="F202" i="16"/>
  <c r="F201" i="16"/>
  <c r="G202" i="16" s="1"/>
  <c r="J202" i="16" s="1"/>
  <c r="F200" i="16"/>
  <c r="F199" i="16"/>
  <c r="F198" i="16"/>
  <c r="G199" i="16" s="1"/>
  <c r="L199" i="16" s="1"/>
  <c r="F197" i="16"/>
  <c r="F196" i="16"/>
  <c r="G197" i="16" s="1"/>
  <c r="F195" i="16"/>
  <c r="F194" i="16"/>
  <c r="G195" i="16" s="1"/>
  <c r="F193" i="16"/>
  <c r="G193" i="16" s="1"/>
  <c r="F186" i="16"/>
  <c r="F185" i="16"/>
  <c r="G186" i="16" s="1"/>
  <c r="G184" i="16"/>
  <c r="F184" i="16"/>
  <c r="F183" i="16"/>
  <c r="L182" i="16"/>
  <c r="J182" i="16"/>
  <c r="G182" i="16"/>
  <c r="I182" i="16" s="1"/>
  <c r="F182" i="16"/>
  <c r="F181" i="16"/>
  <c r="F180" i="16"/>
  <c r="G181" i="16" s="1"/>
  <c r="I181" i="16" s="1"/>
  <c r="F179" i="16"/>
  <c r="G180" i="16" s="1"/>
  <c r="I180" i="16" s="1"/>
  <c r="F178" i="16"/>
  <c r="F177" i="16"/>
  <c r="G178" i="16" s="1"/>
  <c r="F176" i="16"/>
  <c r="F175" i="16"/>
  <c r="G176" i="16" s="1"/>
  <c r="F174" i="16"/>
  <c r="F173" i="16"/>
  <c r="G174" i="16" s="1"/>
  <c r="F172" i="16"/>
  <c r="L171" i="16"/>
  <c r="F171" i="16"/>
  <c r="G170" i="16"/>
  <c r="F170" i="16"/>
  <c r="G171" i="16" s="1"/>
  <c r="I171" i="16" s="1"/>
  <c r="L169" i="16"/>
  <c r="F169" i="16"/>
  <c r="G168" i="16"/>
  <c r="F168" i="16"/>
  <c r="G169" i="16" s="1"/>
  <c r="I169" i="16" s="1"/>
  <c r="L167" i="16"/>
  <c r="F167" i="16"/>
  <c r="F166" i="16"/>
  <c r="G167" i="16" s="1"/>
  <c r="I167" i="16" s="1"/>
  <c r="F165" i="16"/>
  <c r="G166" i="16" s="1"/>
  <c r="F158" i="16"/>
  <c r="F157" i="16"/>
  <c r="F156" i="16"/>
  <c r="G157" i="16" s="1"/>
  <c r="G155" i="16"/>
  <c r="F155" i="16"/>
  <c r="F154" i="16"/>
  <c r="F153" i="16"/>
  <c r="F152" i="16"/>
  <c r="G153" i="16" s="1"/>
  <c r="F151" i="16"/>
  <c r="F150" i="16"/>
  <c r="G149" i="16"/>
  <c r="F149" i="16"/>
  <c r="F148" i="16"/>
  <c r="F147" i="16"/>
  <c r="F146" i="16"/>
  <c r="G147" i="16" s="1"/>
  <c r="F145" i="16"/>
  <c r="F144" i="16"/>
  <c r="G145" i="16" s="1"/>
  <c r="F143" i="16"/>
  <c r="F142" i="16"/>
  <c r="F141" i="16"/>
  <c r="G140" i="16"/>
  <c r="F140" i="16"/>
  <c r="F139" i="16"/>
  <c r="G138" i="16"/>
  <c r="K138" i="16" s="1"/>
  <c r="F138" i="16"/>
  <c r="F137" i="16"/>
  <c r="F136" i="16"/>
  <c r="G136" i="16" s="1"/>
  <c r="K129" i="16"/>
  <c r="J129" i="16"/>
  <c r="G129" i="16"/>
  <c r="F129" i="16"/>
  <c r="G128" i="16"/>
  <c r="F128" i="16"/>
  <c r="K127" i="16"/>
  <c r="F127" i="16"/>
  <c r="F126" i="16"/>
  <c r="G127" i="16" s="1"/>
  <c r="F125" i="16"/>
  <c r="G125" i="16" s="1"/>
  <c r="G124" i="16"/>
  <c r="F124" i="16"/>
  <c r="F123" i="16"/>
  <c r="G123" i="16" s="1"/>
  <c r="F122" i="16"/>
  <c r="F121" i="16"/>
  <c r="G122" i="16" s="1"/>
  <c r="G120" i="16"/>
  <c r="K120" i="16" s="1"/>
  <c r="F120" i="16"/>
  <c r="G121" i="16" s="1"/>
  <c r="L121" i="16" s="1"/>
  <c r="G119" i="16"/>
  <c r="L119" i="16" s="1"/>
  <c r="F119" i="16"/>
  <c r="F118" i="16"/>
  <c r="G118" i="16" s="1"/>
  <c r="F117" i="16"/>
  <c r="F116" i="16"/>
  <c r="F115" i="16"/>
  <c r="G114" i="16"/>
  <c r="F114" i="16"/>
  <c r="F113" i="16"/>
  <c r="F112" i="16"/>
  <c r="F111" i="16"/>
  <c r="G112" i="16" s="1"/>
  <c r="F110" i="16"/>
  <c r="G111" i="16" s="1"/>
  <c r="F109" i="16"/>
  <c r="F108" i="16"/>
  <c r="F107" i="16"/>
  <c r="F106" i="16"/>
  <c r="G106" i="16" s="1"/>
  <c r="F99" i="16"/>
  <c r="F98" i="16"/>
  <c r="G99" i="16" s="1"/>
  <c r="F97" i="16"/>
  <c r="F96" i="16"/>
  <c r="G97" i="16" s="1"/>
  <c r="F95" i="16"/>
  <c r="G96" i="16" s="1"/>
  <c r="L96" i="16" s="1"/>
  <c r="F94" i="16"/>
  <c r="F93" i="16"/>
  <c r="F92" i="16"/>
  <c r="F91" i="16"/>
  <c r="F90" i="16"/>
  <c r="F89" i="16"/>
  <c r="F88" i="16"/>
  <c r="G89" i="16" s="1"/>
  <c r="F87" i="16"/>
  <c r="F86" i="16"/>
  <c r="F85" i="16"/>
  <c r="F84" i="16"/>
  <c r="G85" i="16" s="1"/>
  <c r="F83" i="16"/>
  <c r="F82" i="16"/>
  <c r="F81" i="16"/>
  <c r="F80" i="16"/>
  <c r="G81" i="16" s="1"/>
  <c r="F79" i="16"/>
  <c r="F78" i="16"/>
  <c r="G79" i="16" s="1"/>
  <c r="J79" i="16" s="1"/>
  <c r="F77" i="16"/>
  <c r="F76" i="16"/>
  <c r="G76" i="16" s="1"/>
  <c r="G69" i="16"/>
  <c r="F69" i="16"/>
  <c r="F68" i="16"/>
  <c r="F67" i="16"/>
  <c r="G68" i="16" s="1"/>
  <c r="F66" i="16"/>
  <c r="G67" i="16" s="1"/>
  <c r="F65" i="16"/>
  <c r="F64" i="16"/>
  <c r="G63" i="16"/>
  <c r="L63" i="16" s="1"/>
  <c r="F63" i="16"/>
  <c r="G64" i="16" s="1"/>
  <c r="F62" i="16"/>
  <c r="F61" i="16"/>
  <c r="G62" i="16" s="1"/>
  <c r="F60" i="16"/>
  <c r="F59" i="16"/>
  <c r="G60" i="16" s="1"/>
  <c r="L58" i="16"/>
  <c r="I58" i="16"/>
  <c r="G58" i="16"/>
  <c r="J58" i="16" s="1"/>
  <c r="F58" i="16"/>
  <c r="F57" i="16"/>
  <c r="G56" i="16"/>
  <c r="F56" i="16"/>
  <c r="G57" i="16" s="1"/>
  <c r="F55" i="16"/>
  <c r="F54" i="16"/>
  <c r="F53" i="16"/>
  <c r="F52" i="16"/>
  <c r="G53" i="16" s="1"/>
  <c r="F51" i="16"/>
  <c r="F50" i="16"/>
  <c r="G50" i="16" s="1"/>
  <c r="F49" i="16"/>
  <c r="F48" i="16"/>
  <c r="G49" i="16" s="1"/>
  <c r="F47" i="16"/>
  <c r="F46" i="16"/>
  <c r="F45" i="16"/>
  <c r="G45" i="16" s="1"/>
  <c r="F38" i="16"/>
  <c r="F37" i="16"/>
  <c r="K36" i="16"/>
  <c r="I36" i="16"/>
  <c r="G36" i="16"/>
  <c r="L36" i="16" s="1"/>
  <c r="F36" i="16"/>
  <c r="F35" i="16"/>
  <c r="F34" i="16"/>
  <c r="G35" i="16" s="1"/>
  <c r="F33" i="16"/>
  <c r="F32" i="16"/>
  <c r="F31" i="16"/>
  <c r="F30" i="16"/>
  <c r="G29" i="16"/>
  <c r="I29" i="16" s="1"/>
  <c r="F29" i="16"/>
  <c r="G30" i="16" s="1"/>
  <c r="F28" i="16"/>
  <c r="F27" i="16"/>
  <c r="G28" i="16" s="1"/>
  <c r="F26" i="16"/>
  <c r="F25" i="16"/>
  <c r="I24" i="16"/>
  <c r="G24" i="16"/>
  <c r="L24" i="16" s="1"/>
  <c r="F24" i="16"/>
  <c r="F23" i="16"/>
  <c r="F22" i="16"/>
  <c r="G23" i="16" s="1"/>
  <c r="F21" i="16"/>
  <c r="G22" i="16" s="1"/>
  <c r="F20" i="16"/>
  <c r="F19" i="16"/>
  <c r="F18" i="16"/>
  <c r="G19" i="16" s="1"/>
  <c r="F17" i="16"/>
  <c r="F16" i="16"/>
  <c r="G16" i="16" s="1"/>
  <c r="F15" i="16"/>
  <c r="G15" i="16" s="1"/>
  <c r="F247" i="15"/>
  <c r="K246" i="15"/>
  <c r="F246" i="15"/>
  <c r="F245" i="15"/>
  <c r="G246" i="15" s="1"/>
  <c r="I246" i="15" s="1"/>
  <c r="F244" i="15"/>
  <c r="F243" i="15"/>
  <c r="F242" i="15"/>
  <c r="G243" i="15" s="1"/>
  <c r="K243" i="15" s="1"/>
  <c r="F241" i="15"/>
  <c r="F240" i="15"/>
  <c r="F239" i="15"/>
  <c r="G240" i="15" s="1"/>
  <c r="F238" i="15"/>
  <c r="F237" i="15"/>
  <c r="F236" i="15"/>
  <c r="F235" i="15"/>
  <c r="G236" i="15" s="1"/>
  <c r="K236" i="15" s="1"/>
  <c r="G234" i="15"/>
  <c r="F234" i="15"/>
  <c r="F233" i="15"/>
  <c r="F232" i="15"/>
  <c r="F231" i="15"/>
  <c r="F230" i="15"/>
  <c r="G231" i="15" s="1"/>
  <c r="K231" i="15" s="1"/>
  <c r="F229" i="15"/>
  <c r="G230" i="15" s="1"/>
  <c r="F228" i="15"/>
  <c r="F227" i="15"/>
  <c r="G228" i="15" s="1"/>
  <c r="F226" i="15"/>
  <c r="F225" i="15"/>
  <c r="F224" i="15"/>
  <c r="F223" i="15"/>
  <c r="G224" i="15" s="1"/>
  <c r="K224" i="15" s="1"/>
  <c r="F222" i="15"/>
  <c r="L221" i="15"/>
  <c r="F221" i="15"/>
  <c r="F220" i="15"/>
  <c r="G221" i="15" s="1"/>
  <c r="K221" i="15" s="1"/>
  <c r="F219" i="15"/>
  <c r="G220" i="15" s="1"/>
  <c r="F218" i="15"/>
  <c r="G217" i="15"/>
  <c r="F217" i="15"/>
  <c r="F210" i="15"/>
  <c r="F209" i="15"/>
  <c r="F208" i="15"/>
  <c r="F207" i="15"/>
  <c r="F206" i="15"/>
  <c r="F205" i="15"/>
  <c r="F204" i="15"/>
  <c r="G205" i="15" s="1"/>
  <c r="J205" i="15" s="1"/>
  <c r="F203" i="15"/>
  <c r="G204" i="15" s="1"/>
  <c r="I204" i="15" s="1"/>
  <c r="F202" i="15"/>
  <c r="F201" i="15"/>
  <c r="G200" i="15"/>
  <c r="F200" i="15"/>
  <c r="F199" i="15"/>
  <c r="F198" i="15"/>
  <c r="G199" i="15" s="1"/>
  <c r="J199" i="15" s="1"/>
  <c r="F197" i="15"/>
  <c r="G197" i="15" s="1"/>
  <c r="F196" i="15"/>
  <c r="G195" i="15"/>
  <c r="F195" i="15"/>
  <c r="G196" i="15" s="1"/>
  <c r="F194" i="15"/>
  <c r="F193" i="15"/>
  <c r="G194" i="15" s="1"/>
  <c r="F192" i="15"/>
  <c r="G193" i="15" s="1"/>
  <c r="J193" i="15" s="1"/>
  <c r="F191" i="15"/>
  <c r="F190" i="15"/>
  <c r="F189" i="15"/>
  <c r="G189" i="15" s="1"/>
  <c r="K188" i="15"/>
  <c r="J188" i="15"/>
  <c r="G188" i="15"/>
  <c r="I188" i="15" s="1"/>
  <c r="F188" i="15"/>
  <c r="F187" i="15"/>
  <c r="F186" i="15"/>
  <c r="G187" i="15" s="1"/>
  <c r="J187" i="15" s="1"/>
  <c r="F185" i="15"/>
  <c r="F184" i="15"/>
  <c r="K183" i="15"/>
  <c r="G183" i="15"/>
  <c r="J183" i="15" s="1"/>
  <c r="F183" i="15"/>
  <c r="F182" i="15"/>
  <c r="F181" i="15"/>
  <c r="G182" i="15" s="1"/>
  <c r="F174" i="15"/>
  <c r="F173" i="15"/>
  <c r="F172" i="15"/>
  <c r="F171" i="15"/>
  <c r="G170" i="15"/>
  <c r="L170" i="15" s="1"/>
  <c r="F170" i="15"/>
  <c r="F169" i="15"/>
  <c r="F168" i="15"/>
  <c r="F167" i="15"/>
  <c r="G168" i="15" s="1"/>
  <c r="F166" i="15"/>
  <c r="G167" i="15" s="1"/>
  <c r="F165" i="15"/>
  <c r="F164" i="15"/>
  <c r="F163" i="15"/>
  <c r="G162" i="15"/>
  <c r="I162" i="15" s="1"/>
  <c r="F162" i="15"/>
  <c r="G163" i="15" s="1"/>
  <c r="F161" i="15"/>
  <c r="G160" i="15"/>
  <c r="I160" i="15" s="1"/>
  <c r="F160" i="15"/>
  <c r="F159" i="15"/>
  <c r="F158" i="15"/>
  <c r="F157" i="15"/>
  <c r="G157" i="15" s="1"/>
  <c r="F156" i="15"/>
  <c r="F155" i="15"/>
  <c r="G156" i="15" s="1"/>
  <c r="F154" i="15"/>
  <c r="F153" i="15"/>
  <c r="F152" i="15"/>
  <c r="F151" i="15"/>
  <c r="G150" i="15"/>
  <c r="I150" i="15" s="1"/>
  <c r="F150" i="15"/>
  <c r="G151" i="15" s="1"/>
  <c r="F149" i="15"/>
  <c r="G148" i="15"/>
  <c r="I148" i="15" s="1"/>
  <c r="F148" i="15"/>
  <c r="F147" i="15"/>
  <c r="G147" i="15" s="1"/>
  <c r="F140" i="15"/>
  <c r="F139" i="15"/>
  <c r="F138" i="15"/>
  <c r="G137" i="15"/>
  <c r="F137" i="15"/>
  <c r="F136" i="15"/>
  <c r="F135" i="15"/>
  <c r="G136" i="15" s="1"/>
  <c r="K136" i="15" s="1"/>
  <c r="F134" i="15"/>
  <c r="F133" i="15"/>
  <c r="G134" i="15" s="1"/>
  <c r="K134" i="15" s="1"/>
  <c r="F132" i="15"/>
  <c r="F131" i="15"/>
  <c r="F130" i="15"/>
  <c r="F129" i="15"/>
  <c r="F128" i="15"/>
  <c r="G129" i="15" s="1"/>
  <c r="F127" i="15"/>
  <c r="F126" i="15"/>
  <c r="F125" i="15"/>
  <c r="J124" i="15"/>
  <c r="F124" i="15"/>
  <c r="G125" i="15" s="1"/>
  <c r="F123" i="15"/>
  <c r="G124" i="15" s="1"/>
  <c r="K124" i="15" s="1"/>
  <c r="F122" i="15"/>
  <c r="G123" i="15" s="1"/>
  <c r="F121" i="15"/>
  <c r="F120" i="15"/>
  <c r="F119" i="15"/>
  <c r="G120" i="15" s="1"/>
  <c r="K120" i="15" s="1"/>
  <c r="F118" i="15"/>
  <c r="G119" i="15" s="1"/>
  <c r="F117" i="15"/>
  <c r="G117" i="15" s="1"/>
  <c r="F110" i="15"/>
  <c r="F109" i="15"/>
  <c r="F108" i="15"/>
  <c r="F107" i="15"/>
  <c r="G108" i="15" s="1"/>
  <c r="J108" i="15" s="1"/>
  <c r="F106" i="15"/>
  <c r="G107" i="15" s="1"/>
  <c r="F105" i="15"/>
  <c r="F104" i="15"/>
  <c r="F103" i="15"/>
  <c r="G104" i="15" s="1"/>
  <c r="F102" i="15"/>
  <c r="F101" i="15"/>
  <c r="G102" i="15" s="1"/>
  <c r="F100" i="15"/>
  <c r="G99" i="15"/>
  <c r="F99" i="15"/>
  <c r="G100" i="15" s="1"/>
  <c r="F98" i="15"/>
  <c r="F97" i="15"/>
  <c r="F96" i="15"/>
  <c r="F95" i="15"/>
  <c r="G96" i="15" s="1"/>
  <c r="J96" i="15" s="1"/>
  <c r="F94" i="15"/>
  <c r="G95" i="15" s="1"/>
  <c r="L95" i="15" s="1"/>
  <c r="F93" i="15"/>
  <c r="F92" i="15"/>
  <c r="F91" i="15"/>
  <c r="G91" i="15" s="1"/>
  <c r="F90" i="15"/>
  <c r="F89" i="15"/>
  <c r="G90" i="15" s="1"/>
  <c r="K88" i="15"/>
  <c r="G88" i="15"/>
  <c r="J88" i="15" s="1"/>
  <c r="F88" i="15"/>
  <c r="F87" i="15"/>
  <c r="F86" i="15"/>
  <c r="G87" i="15" s="1"/>
  <c r="F85" i="15"/>
  <c r="F84" i="15"/>
  <c r="F83" i="15"/>
  <c r="G84" i="15" s="1"/>
  <c r="F82" i="15"/>
  <c r="F81" i="15"/>
  <c r="F74" i="15"/>
  <c r="F73" i="15"/>
  <c r="G74" i="15" s="1"/>
  <c r="F72" i="15"/>
  <c r="F71" i="15"/>
  <c r="F70" i="15"/>
  <c r="F69" i="15"/>
  <c r="F68" i="15"/>
  <c r="F67" i="15"/>
  <c r="G68" i="15" s="1"/>
  <c r="F66" i="15"/>
  <c r="G67" i="15" s="1"/>
  <c r="F65" i="15"/>
  <c r="F64" i="15"/>
  <c r="G65" i="15" s="1"/>
  <c r="F63" i="15"/>
  <c r="G64" i="15" s="1"/>
  <c r="F62" i="15"/>
  <c r="G61" i="15"/>
  <c r="F61" i="15"/>
  <c r="G62" i="15" s="1"/>
  <c r="L62" i="15" s="1"/>
  <c r="F60" i="15"/>
  <c r="F59" i="15"/>
  <c r="G60" i="15" s="1"/>
  <c r="F58" i="15"/>
  <c r="F57" i="15"/>
  <c r="F56" i="15"/>
  <c r="G57" i="15" s="1"/>
  <c r="F55" i="15"/>
  <c r="F54" i="15"/>
  <c r="G55" i="15" s="1"/>
  <c r="F53" i="15"/>
  <c r="F52" i="15"/>
  <c r="G53" i="15" s="1"/>
  <c r="F51" i="15"/>
  <c r="G50" i="15"/>
  <c r="F50" i="15"/>
  <c r="F49" i="15"/>
  <c r="G49" i="15" s="1"/>
  <c r="F42" i="15"/>
  <c r="F41" i="15"/>
  <c r="G42" i="15" s="1"/>
  <c r="F40" i="15"/>
  <c r="F39" i="15"/>
  <c r="G40" i="15" s="1"/>
  <c r="F38" i="15"/>
  <c r="G39" i="15" s="1"/>
  <c r="F37" i="15"/>
  <c r="G38" i="15" s="1"/>
  <c r="F36" i="15"/>
  <c r="F35" i="15"/>
  <c r="G36" i="15" s="1"/>
  <c r="F34" i="15"/>
  <c r="G35" i="15" s="1"/>
  <c r="F33" i="15"/>
  <c r="G34" i="15" s="1"/>
  <c r="F32" i="15"/>
  <c r="F31" i="15"/>
  <c r="G32" i="15" s="1"/>
  <c r="F30" i="15"/>
  <c r="G31" i="15" s="1"/>
  <c r="F29" i="15"/>
  <c r="G30" i="15" s="1"/>
  <c r="F28" i="15"/>
  <c r="F27" i="15"/>
  <c r="G28" i="15" s="1"/>
  <c r="F26" i="15"/>
  <c r="G27" i="15" s="1"/>
  <c r="F25" i="15"/>
  <c r="G26" i="15" s="1"/>
  <c r="F24" i="15"/>
  <c r="F23" i="15"/>
  <c r="G24" i="15" s="1"/>
  <c r="F22" i="15"/>
  <c r="G23" i="15" s="1"/>
  <c r="F21" i="15"/>
  <c r="G22" i="15" s="1"/>
  <c r="F20" i="15"/>
  <c r="F19" i="15"/>
  <c r="G20" i="15" s="1"/>
  <c r="F18" i="15"/>
  <c r="G19" i="15" s="1"/>
  <c r="F17" i="15"/>
  <c r="G18" i="15" s="1"/>
  <c r="F16" i="15"/>
  <c r="F15" i="15"/>
  <c r="G15" i="15" s="1"/>
  <c r="F244" i="14"/>
  <c r="F243" i="14"/>
  <c r="G244" i="14" s="1"/>
  <c r="G242" i="14"/>
  <c r="F242" i="14"/>
  <c r="F241" i="14"/>
  <c r="F240" i="14"/>
  <c r="G241" i="14" s="1"/>
  <c r="F239" i="14"/>
  <c r="G240" i="14" s="1"/>
  <c r="F238" i="14"/>
  <c r="G239" i="14" s="1"/>
  <c r="F237" i="14"/>
  <c r="G238" i="14" s="1"/>
  <c r="G236" i="14"/>
  <c r="F236" i="14"/>
  <c r="F235" i="14"/>
  <c r="F234" i="14"/>
  <c r="G235" i="14" s="1"/>
  <c r="F233" i="14"/>
  <c r="F232" i="14"/>
  <c r="F231" i="14"/>
  <c r="F230" i="14"/>
  <c r="F229" i="14"/>
  <c r="G230" i="14" s="1"/>
  <c r="F228" i="14"/>
  <c r="G229" i="14" s="1"/>
  <c r="I229" i="14" s="1"/>
  <c r="F227" i="14"/>
  <c r="G228" i="14" s="1"/>
  <c r="F226" i="14"/>
  <c r="F225" i="14"/>
  <c r="G226" i="14" s="1"/>
  <c r="J226" i="14" s="1"/>
  <c r="F224" i="14"/>
  <c r="F223" i="14"/>
  <c r="G224" i="14" s="1"/>
  <c r="G222" i="14"/>
  <c r="F222" i="14"/>
  <c r="F221" i="14"/>
  <c r="F220" i="14"/>
  <c r="F219" i="14"/>
  <c r="G220" i="14" s="1"/>
  <c r="F218" i="14"/>
  <c r="F217" i="14"/>
  <c r="G217" i="14" s="1"/>
  <c r="F210" i="14"/>
  <c r="K209" i="14"/>
  <c r="I209" i="14"/>
  <c r="F209" i="14"/>
  <c r="L208" i="14"/>
  <c r="J208" i="14"/>
  <c r="I208" i="14"/>
  <c r="F208" i="14"/>
  <c r="G209" i="14" s="1"/>
  <c r="F207" i="14"/>
  <c r="G208" i="14" s="1"/>
  <c r="K208" i="14" s="1"/>
  <c r="F206" i="14"/>
  <c r="G207" i="14" s="1"/>
  <c r="K207" i="14" s="1"/>
  <c r="F205" i="14"/>
  <c r="G206" i="14" s="1"/>
  <c r="L204" i="14"/>
  <c r="F204" i="14"/>
  <c r="F203" i="14"/>
  <c r="G204" i="14" s="1"/>
  <c r="K204" i="14" s="1"/>
  <c r="F202" i="14"/>
  <c r="G203" i="14" s="1"/>
  <c r="K203" i="14" s="1"/>
  <c r="F201" i="14"/>
  <c r="F200" i="14"/>
  <c r="G201" i="14" s="1"/>
  <c r="F199" i="14"/>
  <c r="F198" i="14"/>
  <c r="F197" i="14"/>
  <c r="F196" i="14"/>
  <c r="G197" i="14" s="1"/>
  <c r="F195" i="14"/>
  <c r="G196" i="14" s="1"/>
  <c r="F194" i="14"/>
  <c r="F193" i="14"/>
  <c r="G194" i="14" s="1"/>
  <c r="K194" i="14" s="1"/>
  <c r="F192" i="14"/>
  <c r="G193" i="14" s="1"/>
  <c r="K193" i="14" s="1"/>
  <c r="F191" i="14"/>
  <c r="F190" i="14"/>
  <c r="F189" i="14"/>
  <c r="F188" i="14"/>
  <c r="F187" i="14"/>
  <c r="F186" i="14"/>
  <c r="G187" i="14" s="1"/>
  <c r="K187" i="14" s="1"/>
  <c r="F185" i="14"/>
  <c r="F184" i="14"/>
  <c r="F183" i="14"/>
  <c r="F182" i="14"/>
  <c r="G183" i="14" s="1"/>
  <c r="F175" i="14"/>
  <c r="F174" i="14"/>
  <c r="F173" i="14"/>
  <c r="F172" i="14"/>
  <c r="F171" i="14"/>
  <c r="F170" i="14"/>
  <c r="G171" i="14" s="1"/>
  <c r="F169" i="14"/>
  <c r="F168" i="14"/>
  <c r="G169" i="14" s="1"/>
  <c r="F167" i="14"/>
  <c r="F166" i="14"/>
  <c r="F165" i="14"/>
  <c r="F164" i="14"/>
  <c r="F163" i="14"/>
  <c r="F162" i="14"/>
  <c r="G163" i="14" s="1"/>
  <c r="F161" i="14"/>
  <c r="F160" i="14"/>
  <c r="F159" i="14"/>
  <c r="G160" i="14" s="1"/>
  <c r="F158" i="14"/>
  <c r="F157" i="14"/>
  <c r="F156" i="14"/>
  <c r="G157" i="14" s="1"/>
  <c r="F155" i="14"/>
  <c r="G156" i="14" s="1"/>
  <c r="J156" i="14" s="1"/>
  <c r="K154" i="14"/>
  <c r="F154" i="14"/>
  <c r="F153" i="14"/>
  <c r="G154" i="14" s="1"/>
  <c r="J154" i="14" s="1"/>
  <c r="F152" i="14"/>
  <c r="G153" i="14" s="1"/>
  <c r="F151" i="14"/>
  <c r="F150" i="14"/>
  <c r="F149" i="14"/>
  <c r="G150" i="14" s="1"/>
  <c r="J150" i="14" s="1"/>
  <c r="F148" i="14"/>
  <c r="F147" i="14"/>
  <c r="F140" i="14"/>
  <c r="F139" i="14"/>
  <c r="F138" i="14"/>
  <c r="F137" i="14"/>
  <c r="F136" i="14"/>
  <c r="F135" i="14"/>
  <c r="F134" i="14"/>
  <c r="G135" i="14" s="1"/>
  <c r="F133" i="14"/>
  <c r="F132" i="14"/>
  <c r="F131" i="14"/>
  <c r="G132" i="14" s="1"/>
  <c r="K132" i="14" s="1"/>
  <c r="F130" i="14"/>
  <c r="F129" i="14"/>
  <c r="F128" i="14"/>
  <c r="F127" i="14"/>
  <c r="F126" i="14"/>
  <c r="F125" i="14"/>
  <c r="G126" i="14" s="1"/>
  <c r="K126" i="14" s="1"/>
  <c r="F124" i="14"/>
  <c r="F123" i="14"/>
  <c r="F122" i="14"/>
  <c r="G123" i="14" s="1"/>
  <c r="F121" i="14"/>
  <c r="F120" i="14"/>
  <c r="F119" i="14"/>
  <c r="G120" i="14" s="1"/>
  <c r="K120" i="14" s="1"/>
  <c r="F118" i="14"/>
  <c r="F117" i="14"/>
  <c r="F110" i="14"/>
  <c r="F109" i="14"/>
  <c r="F108" i="14"/>
  <c r="F107" i="14"/>
  <c r="F106" i="14"/>
  <c r="G107" i="14" s="1"/>
  <c r="L107" i="14" s="1"/>
  <c r="F105" i="14"/>
  <c r="F104" i="14"/>
  <c r="F103" i="14"/>
  <c r="F102" i="14"/>
  <c r="F101" i="14"/>
  <c r="F100" i="14"/>
  <c r="G101" i="14" s="1"/>
  <c r="L101" i="14" s="1"/>
  <c r="F99" i="14"/>
  <c r="F98" i="14"/>
  <c r="F97" i="14"/>
  <c r="F96" i="14"/>
  <c r="F95" i="14"/>
  <c r="F94" i="14"/>
  <c r="G95" i="14" s="1"/>
  <c r="L95" i="14" s="1"/>
  <c r="F93" i="14"/>
  <c r="F92" i="14"/>
  <c r="F91" i="14"/>
  <c r="F90" i="14"/>
  <c r="F89" i="14"/>
  <c r="F88" i="14"/>
  <c r="F87" i="14"/>
  <c r="G88" i="14" s="1"/>
  <c r="J88" i="14" s="1"/>
  <c r="F86" i="14"/>
  <c r="G87" i="14" s="1"/>
  <c r="F85" i="14"/>
  <c r="G86" i="14" s="1"/>
  <c r="J86" i="14" s="1"/>
  <c r="F84" i="14"/>
  <c r="F83" i="14"/>
  <c r="F82" i="14"/>
  <c r="F81" i="14"/>
  <c r="F74" i="14"/>
  <c r="F73" i="14"/>
  <c r="G74" i="14" s="1"/>
  <c r="F72" i="14"/>
  <c r="F71" i="14"/>
  <c r="G72" i="14" s="1"/>
  <c r="F70" i="14"/>
  <c r="G71" i="14" s="1"/>
  <c r="F69" i="14"/>
  <c r="F68" i="14"/>
  <c r="F67" i="14"/>
  <c r="G68" i="14" s="1"/>
  <c r="F66" i="14"/>
  <c r="G67" i="14" s="1"/>
  <c r="F65" i="14"/>
  <c r="G65" i="14" s="1"/>
  <c r="F64" i="14"/>
  <c r="F63" i="14"/>
  <c r="G64" i="14" s="1"/>
  <c r="F62" i="14"/>
  <c r="G63" i="14" s="1"/>
  <c r="F61" i="14"/>
  <c r="F60" i="14"/>
  <c r="F59" i="14"/>
  <c r="G60" i="14" s="1"/>
  <c r="F58" i="14"/>
  <c r="G59" i="14" s="1"/>
  <c r="F57" i="14"/>
  <c r="G58" i="14" s="1"/>
  <c r="F56" i="14"/>
  <c r="F55" i="14"/>
  <c r="G56" i="14" s="1"/>
  <c r="F54" i="14"/>
  <c r="G55" i="14" s="1"/>
  <c r="F53" i="14"/>
  <c r="G53" i="14" s="1"/>
  <c r="F52" i="14"/>
  <c r="F51" i="14"/>
  <c r="G52" i="14" s="1"/>
  <c r="F50" i="14"/>
  <c r="G50" i="14" s="1"/>
  <c r="F43" i="14"/>
  <c r="F42" i="14"/>
  <c r="F41" i="14"/>
  <c r="G42" i="14" s="1"/>
  <c r="F40" i="14"/>
  <c r="G41" i="14" s="1"/>
  <c r="F39" i="14"/>
  <c r="F38" i="14"/>
  <c r="F37" i="14"/>
  <c r="G38" i="14" s="1"/>
  <c r="F36" i="14"/>
  <c r="G37" i="14" s="1"/>
  <c r="F35" i="14"/>
  <c r="G36" i="14" s="1"/>
  <c r="F34" i="14"/>
  <c r="F33" i="14"/>
  <c r="G34" i="14" s="1"/>
  <c r="F32" i="14"/>
  <c r="G33" i="14" s="1"/>
  <c r="F31" i="14"/>
  <c r="F30" i="14"/>
  <c r="F29" i="14"/>
  <c r="G30" i="14" s="1"/>
  <c r="F28" i="14"/>
  <c r="G29" i="14" s="1"/>
  <c r="F27" i="14"/>
  <c r="G28" i="14" s="1"/>
  <c r="F26" i="14"/>
  <c r="F25" i="14"/>
  <c r="G26" i="14" s="1"/>
  <c r="F24" i="14"/>
  <c r="G25" i="14" s="1"/>
  <c r="F23" i="14"/>
  <c r="F22" i="14"/>
  <c r="F21" i="14"/>
  <c r="G22" i="14" s="1"/>
  <c r="F20" i="14"/>
  <c r="G21" i="14" s="1"/>
  <c r="F19" i="14"/>
  <c r="G20" i="14" s="1"/>
  <c r="F18" i="14"/>
  <c r="F17" i="14"/>
  <c r="G18" i="14" s="1"/>
  <c r="F16" i="14"/>
  <c r="G16" i="14" s="1"/>
  <c r="F15" i="14"/>
  <c r="G15" i="14" s="1"/>
  <c r="F236" i="13"/>
  <c r="F235" i="13"/>
  <c r="G236" i="13" s="1"/>
  <c r="I236" i="13" s="1"/>
  <c r="F234" i="13"/>
  <c r="F233" i="13"/>
  <c r="F232" i="13"/>
  <c r="G233" i="13" s="1"/>
  <c r="F231" i="13"/>
  <c r="G232" i="13" s="1"/>
  <c r="F230" i="13"/>
  <c r="G231" i="13" s="1"/>
  <c r="F229" i="13"/>
  <c r="G230" i="13" s="1"/>
  <c r="I230" i="13" s="1"/>
  <c r="F228" i="13"/>
  <c r="F227" i="13"/>
  <c r="G228" i="13" s="1"/>
  <c r="I228" i="13" s="1"/>
  <c r="G226" i="13"/>
  <c r="F226" i="13"/>
  <c r="F225" i="13"/>
  <c r="F224" i="13"/>
  <c r="F223" i="13"/>
  <c r="G224" i="13" s="1"/>
  <c r="I224" i="13" s="1"/>
  <c r="F222" i="13"/>
  <c r="F221" i="13"/>
  <c r="G222" i="13" s="1"/>
  <c r="I222" i="13" s="1"/>
  <c r="G220" i="13"/>
  <c r="F220" i="13"/>
  <c r="F219" i="13"/>
  <c r="F218" i="13"/>
  <c r="F217" i="13"/>
  <c r="G216" i="13"/>
  <c r="I216" i="13" s="1"/>
  <c r="F216" i="13"/>
  <c r="G217" i="13" s="1"/>
  <c r="F215" i="13"/>
  <c r="F214" i="13"/>
  <c r="G215" i="13" s="1"/>
  <c r="F213" i="13"/>
  <c r="G214" i="13" s="1"/>
  <c r="F212" i="13"/>
  <c r="G213" i="13" s="1"/>
  <c r="F211" i="13"/>
  <c r="G211" i="13" s="1"/>
  <c r="F204" i="13"/>
  <c r="F203" i="13"/>
  <c r="G204" i="13" s="1"/>
  <c r="K204" i="13" s="1"/>
  <c r="F202" i="13"/>
  <c r="F201" i="13"/>
  <c r="G202" i="13" s="1"/>
  <c r="J202" i="13" s="1"/>
  <c r="F200" i="13"/>
  <c r="F199" i="13"/>
  <c r="F198" i="13"/>
  <c r="G199" i="13" s="1"/>
  <c r="F197" i="13"/>
  <c r="G198" i="13" s="1"/>
  <c r="K198" i="13" s="1"/>
  <c r="J196" i="13"/>
  <c r="F196" i="13"/>
  <c r="F195" i="13"/>
  <c r="G196" i="13" s="1"/>
  <c r="F194" i="13"/>
  <c r="F193" i="13"/>
  <c r="F192" i="13"/>
  <c r="G193" i="13" s="1"/>
  <c r="F191" i="13"/>
  <c r="G192" i="13" s="1"/>
  <c r="K192" i="13" s="1"/>
  <c r="J190" i="13"/>
  <c r="F190" i="13"/>
  <c r="F189" i="13"/>
  <c r="G190" i="13" s="1"/>
  <c r="F188" i="13"/>
  <c r="G189" i="13" s="1"/>
  <c r="F187" i="13"/>
  <c r="F186" i="13"/>
  <c r="G187" i="13" s="1"/>
  <c r="F185" i="13"/>
  <c r="G186" i="13" s="1"/>
  <c r="K186" i="13" s="1"/>
  <c r="F184" i="13"/>
  <c r="F183" i="13"/>
  <c r="G184" i="13" s="1"/>
  <c r="J184" i="13" s="1"/>
  <c r="F182" i="13"/>
  <c r="F181" i="13"/>
  <c r="F180" i="13"/>
  <c r="G181" i="13" s="1"/>
  <c r="F179" i="13"/>
  <c r="G180" i="13" s="1"/>
  <c r="K180" i="13" s="1"/>
  <c r="F178" i="13"/>
  <c r="F171" i="13"/>
  <c r="F170" i="13"/>
  <c r="F169" i="13"/>
  <c r="G170" i="13" s="1"/>
  <c r="L170" i="13" s="1"/>
  <c r="F168" i="13"/>
  <c r="F167" i="13"/>
  <c r="F166" i="13"/>
  <c r="F165" i="13"/>
  <c r="G166" i="13" s="1"/>
  <c r="F164" i="13"/>
  <c r="G165" i="13" s="1"/>
  <c r="F163" i="13"/>
  <c r="F162" i="13"/>
  <c r="F161" i="13"/>
  <c r="G162" i="13" s="1"/>
  <c r="L162" i="13" s="1"/>
  <c r="F160" i="13"/>
  <c r="F159" i="13"/>
  <c r="F158" i="13"/>
  <c r="F157" i="13"/>
  <c r="F156" i="13"/>
  <c r="G157" i="13" s="1"/>
  <c r="F155" i="13"/>
  <c r="F154" i="13"/>
  <c r="F153" i="13"/>
  <c r="G154" i="13" s="1"/>
  <c r="L154" i="13" s="1"/>
  <c r="F152" i="13"/>
  <c r="F151" i="13"/>
  <c r="F150" i="13"/>
  <c r="F149" i="13"/>
  <c r="F148" i="13"/>
  <c r="G149" i="13" s="1"/>
  <c r="F147" i="13"/>
  <c r="F140" i="13"/>
  <c r="G139" i="13"/>
  <c r="F139" i="13"/>
  <c r="F138" i="13"/>
  <c r="F137" i="13"/>
  <c r="G138" i="13" s="1"/>
  <c r="F136" i="13"/>
  <c r="G137" i="13" s="1"/>
  <c r="F135" i="13"/>
  <c r="F134" i="13"/>
  <c r="F133" i="13"/>
  <c r="G134" i="13" s="1"/>
  <c r="F132" i="13"/>
  <c r="G133" i="13" s="1"/>
  <c r="F131" i="13"/>
  <c r="F130" i="13"/>
  <c r="G131" i="13" s="1"/>
  <c r="F129" i="13"/>
  <c r="F128" i="13"/>
  <c r="G129" i="13" s="1"/>
  <c r="I129" i="13" s="1"/>
  <c r="F127" i="13"/>
  <c r="F126" i="13"/>
  <c r="G125" i="13"/>
  <c r="I125" i="13" s="1"/>
  <c r="F125" i="13"/>
  <c r="G126" i="13" s="1"/>
  <c r="F124" i="13"/>
  <c r="F123" i="13"/>
  <c r="F122" i="13"/>
  <c r="G123" i="13" s="1"/>
  <c r="I123" i="13" s="1"/>
  <c r="F121" i="13"/>
  <c r="G122" i="13" s="1"/>
  <c r="K122" i="13" s="1"/>
  <c r="F120" i="13"/>
  <c r="F119" i="13"/>
  <c r="G120" i="13" s="1"/>
  <c r="K120" i="13" s="1"/>
  <c r="F118" i="13"/>
  <c r="F117" i="13"/>
  <c r="G118" i="13" s="1"/>
  <c r="K118" i="13" s="1"/>
  <c r="F116" i="13"/>
  <c r="F109" i="13"/>
  <c r="F108" i="13"/>
  <c r="F107" i="13"/>
  <c r="G108" i="13" s="1"/>
  <c r="F106" i="13"/>
  <c r="G107" i="13" s="1"/>
  <c r="K107" i="13" s="1"/>
  <c r="F105" i="13"/>
  <c r="F104" i="13"/>
  <c r="F103" i="13"/>
  <c r="G104" i="13" s="1"/>
  <c r="F102" i="13"/>
  <c r="G103" i="13" s="1"/>
  <c r="J103" i="13" s="1"/>
  <c r="F101" i="13"/>
  <c r="G102" i="13" s="1"/>
  <c r="F100" i="13"/>
  <c r="K99" i="13"/>
  <c r="J99" i="13"/>
  <c r="F99" i="13"/>
  <c r="F98" i="13"/>
  <c r="G99" i="13" s="1"/>
  <c r="F97" i="13"/>
  <c r="G98" i="13" s="1"/>
  <c r="K98" i="13" s="1"/>
  <c r="F96" i="13"/>
  <c r="F95" i="13"/>
  <c r="G96" i="13" s="1"/>
  <c r="F94" i="13"/>
  <c r="F93" i="13"/>
  <c r="G94" i="13" s="1"/>
  <c r="F92" i="13"/>
  <c r="F91" i="13"/>
  <c r="K90" i="13"/>
  <c r="F90" i="13"/>
  <c r="G91" i="13" s="1"/>
  <c r="F89" i="13"/>
  <c r="G90" i="13" s="1"/>
  <c r="F88" i="13"/>
  <c r="F87" i="13"/>
  <c r="G88" i="13" s="1"/>
  <c r="K88" i="13" s="1"/>
  <c r="F86" i="13"/>
  <c r="F85" i="13"/>
  <c r="G86" i="13" s="1"/>
  <c r="K86" i="13" s="1"/>
  <c r="F84" i="13"/>
  <c r="F77" i="13"/>
  <c r="F76" i="13"/>
  <c r="F75" i="13"/>
  <c r="G76" i="13" s="1"/>
  <c r="I76" i="13" s="1"/>
  <c r="F74" i="13"/>
  <c r="F73" i="13"/>
  <c r="I72" i="13"/>
  <c r="F72" i="13"/>
  <c r="F71" i="13"/>
  <c r="G72" i="13" s="1"/>
  <c r="K72" i="13" s="1"/>
  <c r="F70" i="13"/>
  <c r="F69" i="13"/>
  <c r="F68" i="13"/>
  <c r="F67" i="13"/>
  <c r="G68" i="13" s="1"/>
  <c r="K68" i="13" s="1"/>
  <c r="F66" i="13"/>
  <c r="F65" i="13"/>
  <c r="I64" i="13"/>
  <c r="F64" i="13"/>
  <c r="F63" i="13"/>
  <c r="G64" i="13" s="1"/>
  <c r="K64" i="13" s="1"/>
  <c r="F62" i="13"/>
  <c r="F61" i="13"/>
  <c r="F60" i="13"/>
  <c r="F59" i="13"/>
  <c r="G60" i="13" s="1"/>
  <c r="K60" i="13" s="1"/>
  <c r="F58" i="13"/>
  <c r="F57" i="13"/>
  <c r="G58" i="13" s="1"/>
  <c r="F56" i="13"/>
  <c r="F55" i="13"/>
  <c r="G56" i="13" s="1"/>
  <c r="I56" i="13" s="1"/>
  <c r="F54" i="13"/>
  <c r="F53" i="13"/>
  <c r="G54" i="13" s="1"/>
  <c r="F46" i="13"/>
  <c r="G46" i="13" s="1"/>
  <c r="F45" i="13"/>
  <c r="G44" i="13"/>
  <c r="K44" i="13" s="1"/>
  <c r="F44" i="13"/>
  <c r="F43" i="13"/>
  <c r="F42" i="13"/>
  <c r="F41" i="13"/>
  <c r="F40" i="13"/>
  <c r="F39" i="13"/>
  <c r="G40" i="13" s="1"/>
  <c r="F38" i="13"/>
  <c r="F37" i="13"/>
  <c r="G38" i="13" s="1"/>
  <c r="F36" i="13"/>
  <c r="F35" i="13"/>
  <c r="G36" i="13" s="1"/>
  <c r="F34" i="13"/>
  <c r="F33" i="13"/>
  <c r="F32" i="13"/>
  <c r="F31" i="13"/>
  <c r="F30" i="13"/>
  <c r="G31" i="13" s="1"/>
  <c r="F29" i="13"/>
  <c r="F28" i="13"/>
  <c r="G29" i="13" s="1"/>
  <c r="F27" i="13"/>
  <c r="F26" i="13"/>
  <c r="F25" i="13"/>
  <c r="F24" i="13"/>
  <c r="F23" i="13"/>
  <c r="F22" i="13"/>
  <c r="G23" i="13" s="1"/>
  <c r="F21" i="13"/>
  <c r="F20" i="13"/>
  <c r="G21" i="13" s="1"/>
  <c r="F19" i="13"/>
  <c r="F18" i="13"/>
  <c r="F17" i="13"/>
  <c r="F16" i="13"/>
  <c r="F15" i="13"/>
  <c r="G15" i="13" s="1"/>
  <c r="F250" i="12"/>
  <c r="F249" i="12"/>
  <c r="G250" i="12" s="1"/>
  <c r="F248" i="12"/>
  <c r="F247" i="12"/>
  <c r="G248" i="12" s="1"/>
  <c r="F246" i="12"/>
  <c r="F245" i="12"/>
  <c r="F244" i="12"/>
  <c r="F243" i="12"/>
  <c r="G244" i="12" s="1"/>
  <c r="F242" i="12"/>
  <c r="F241" i="12"/>
  <c r="F240" i="12"/>
  <c r="G241" i="12" s="1"/>
  <c r="F239" i="12"/>
  <c r="F238" i="12"/>
  <c r="G239" i="12" s="1"/>
  <c r="J239" i="12" s="1"/>
  <c r="F237" i="12"/>
  <c r="F236" i="12"/>
  <c r="F235" i="12"/>
  <c r="G236" i="12" s="1"/>
  <c r="F234" i="12"/>
  <c r="F233" i="12"/>
  <c r="F232" i="12"/>
  <c r="F231" i="12"/>
  <c r="G232" i="12" s="1"/>
  <c r="F230" i="12"/>
  <c r="F229" i="12"/>
  <c r="G230" i="12" s="1"/>
  <c r="F228" i="12"/>
  <c r="G229" i="12" s="1"/>
  <c r="F227" i="12"/>
  <c r="F226" i="12"/>
  <c r="F225" i="12"/>
  <c r="F224" i="12"/>
  <c r="F223" i="12"/>
  <c r="F222" i="12"/>
  <c r="G223" i="12" s="1"/>
  <c r="F221" i="12"/>
  <c r="G221" i="12" s="1"/>
  <c r="F214" i="12"/>
  <c r="F213" i="12"/>
  <c r="F212" i="12"/>
  <c r="F211" i="12"/>
  <c r="F210" i="12"/>
  <c r="F209" i="12"/>
  <c r="F208" i="12"/>
  <c r="G209" i="12" s="1"/>
  <c r="J209" i="12" s="1"/>
  <c r="F207" i="12"/>
  <c r="F206" i="12"/>
  <c r="F205" i="12"/>
  <c r="F204" i="12"/>
  <c r="G205" i="12" s="1"/>
  <c r="J205" i="12" s="1"/>
  <c r="F203" i="12"/>
  <c r="F202" i="12"/>
  <c r="G203" i="12" s="1"/>
  <c r="J203" i="12" s="1"/>
  <c r="F201" i="12"/>
  <c r="F200" i="12"/>
  <c r="G201" i="12" s="1"/>
  <c r="J201" i="12" s="1"/>
  <c r="F199" i="12"/>
  <c r="F198" i="12"/>
  <c r="G199" i="12" s="1"/>
  <c r="J199" i="12" s="1"/>
  <c r="F197" i="12"/>
  <c r="F196" i="12"/>
  <c r="G197" i="12" s="1"/>
  <c r="J197" i="12" s="1"/>
  <c r="K195" i="12"/>
  <c r="F195" i="12"/>
  <c r="F194" i="12"/>
  <c r="G195" i="12" s="1"/>
  <c r="J195" i="12" s="1"/>
  <c r="F193" i="12"/>
  <c r="F192" i="12"/>
  <c r="G193" i="12" s="1"/>
  <c r="J193" i="12" s="1"/>
  <c r="K191" i="12"/>
  <c r="F191" i="12"/>
  <c r="F190" i="12"/>
  <c r="G191" i="12" s="1"/>
  <c r="J191" i="12" s="1"/>
  <c r="F189" i="12"/>
  <c r="F188" i="12"/>
  <c r="K187" i="12"/>
  <c r="F187" i="12"/>
  <c r="F186" i="12"/>
  <c r="G187" i="12" s="1"/>
  <c r="J187" i="12" s="1"/>
  <c r="F179" i="12"/>
  <c r="F178" i="12"/>
  <c r="G178" i="12" s="1"/>
  <c r="F177" i="12"/>
  <c r="F176" i="12"/>
  <c r="G177" i="12" s="1"/>
  <c r="K177" i="12" s="1"/>
  <c r="F175" i="12"/>
  <c r="F174" i="12"/>
  <c r="G175" i="12" s="1"/>
  <c r="F173" i="12"/>
  <c r="G174" i="12" s="1"/>
  <c r="F172" i="12"/>
  <c r="F171" i="12"/>
  <c r="G172" i="12" s="1"/>
  <c r="F170" i="12"/>
  <c r="G170" i="12" s="1"/>
  <c r="F169" i="12"/>
  <c r="F168" i="12"/>
  <c r="G169" i="12" s="1"/>
  <c r="K169" i="12" s="1"/>
  <c r="F167" i="12"/>
  <c r="F166" i="12"/>
  <c r="F165" i="12"/>
  <c r="G166" i="12" s="1"/>
  <c r="F164" i="12"/>
  <c r="F163" i="12"/>
  <c r="F162" i="12"/>
  <c r="G162" i="12" s="1"/>
  <c r="F161" i="12"/>
  <c r="F160" i="12"/>
  <c r="G161" i="12" s="1"/>
  <c r="K161" i="12" s="1"/>
  <c r="F159" i="12"/>
  <c r="F158" i="12"/>
  <c r="F157" i="12"/>
  <c r="G158" i="12" s="1"/>
  <c r="F156" i="12"/>
  <c r="F155" i="12"/>
  <c r="G156" i="12" s="1"/>
  <c r="F154" i="12"/>
  <c r="G154" i="12" s="1"/>
  <c r="F153" i="12"/>
  <c r="G152" i="12"/>
  <c r="F152" i="12"/>
  <c r="F145" i="12"/>
  <c r="F144" i="12"/>
  <c r="G145" i="12" s="1"/>
  <c r="F143" i="12"/>
  <c r="G144" i="12" s="1"/>
  <c r="L144" i="12" s="1"/>
  <c r="F142" i="12"/>
  <c r="F141" i="12"/>
  <c r="F140" i="12"/>
  <c r="G139" i="12"/>
  <c r="F139" i="12"/>
  <c r="F138" i="12"/>
  <c r="F137" i="12"/>
  <c r="F136" i="12"/>
  <c r="F135" i="12"/>
  <c r="G136" i="12" s="1"/>
  <c r="L136" i="12" s="1"/>
  <c r="F134" i="12"/>
  <c r="G135" i="12" s="1"/>
  <c r="F133" i="12"/>
  <c r="G133" i="12" s="1"/>
  <c r="F132" i="12"/>
  <c r="F131" i="12"/>
  <c r="G132" i="12" s="1"/>
  <c r="L132" i="12" s="1"/>
  <c r="F130" i="12"/>
  <c r="F129" i="12"/>
  <c r="F128" i="12"/>
  <c r="G129" i="12" s="1"/>
  <c r="F127" i="12"/>
  <c r="F126" i="12"/>
  <c r="G127" i="12" s="1"/>
  <c r="F125" i="12"/>
  <c r="G125" i="12" s="1"/>
  <c r="F124" i="12"/>
  <c r="F123" i="12"/>
  <c r="G124" i="12" s="1"/>
  <c r="L124" i="12" s="1"/>
  <c r="G122" i="12"/>
  <c r="F122" i="12"/>
  <c r="G123" i="12" s="1"/>
  <c r="F115" i="12"/>
  <c r="F114" i="12"/>
  <c r="F113" i="12"/>
  <c r="G113" i="12" s="1"/>
  <c r="F112" i="12"/>
  <c r="F111" i="12"/>
  <c r="F110" i="12"/>
  <c r="F109" i="12"/>
  <c r="G110" i="12" s="1"/>
  <c r="J110" i="12" s="1"/>
  <c r="F108" i="12"/>
  <c r="F107" i="12"/>
  <c r="G108" i="12" s="1"/>
  <c r="J108" i="12" s="1"/>
  <c r="F106" i="12"/>
  <c r="F105" i="12"/>
  <c r="G105" i="12" s="1"/>
  <c r="F104" i="12"/>
  <c r="F103" i="12"/>
  <c r="F102" i="12"/>
  <c r="F101" i="12"/>
  <c r="G102" i="12" s="1"/>
  <c r="J102" i="12" s="1"/>
  <c r="F100" i="12"/>
  <c r="F99" i="12"/>
  <c r="G100" i="12" s="1"/>
  <c r="J100" i="12" s="1"/>
  <c r="F98" i="12"/>
  <c r="F97" i="12"/>
  <c r="G97" i="12" s="1"/>
  <c r="F96" i="12"/>
  <c r="F95" i="12"/>
  <c r="F94" i="12"/>
  <c r="F93" i="12"/>
  <c r="G94" i="12" s="1"/>
  <c r="J94" i="12" s="1"/>
  <c r="F92" i="12"/>
  <c r="F91" i="12"/>
  <c r="G92" i="12" s="1"/>
  <c r="J92" i="12" s="1"/>
  <c r="F90" i="12"/>
  <c r="F89" i="12"/>
  <c r="G89" i="12" s="1"/>
  <c r="F88" i="12"/>
  <c r="G88" i="12" s="1"/>
  <c r="F81" i="12"/>
  <c r="F80" i="12"/>
  <c r="G81" i="12" s="1"/>
  <c r="F79" i="12"/>
  <c r="F78" i="12"/>
  <c r="G79" i="12" s="1"/>
  <c r="F77" i="12"/>
  <c r="G78" i="12" s="1"/>
  <c r="F76" i="12"/>
  <c r="F75" i="12"/>
  <c r="F74" i="12"/>
  <c r="F73" i="12"/>
  <c r="F72" i="12"/>
  <c r="G73" i="12" s="1"/>
  <c r="F71" i="12"/>
  <c r="F70" i="12"/>
  <c r="F69" i="12"/>
  <c r="G70" i="12" s="1"/>
  <c r="F68" i="12"/>
  <c r="F67" i="12"/>
  <c r="G68" i="12" s="1"/>
  <c r="F66" i="12"/>
  <c r="F65" i="12"/>
  <c r="G66" i="12" s="1"/>
  <c r="F64" i="12"/>
  <c r="G65" i="12" s="1"/>
  <c r="F63" i="12"/>
  <c r="G64" i="12" s="1"/>
  <c r="I64" i="12" s="1"/>
  <c r="F62" i="12"/>
  <c r="F61" i="12"/>
  <c r="G62" i="12" s="1"/>
  <c r="F60" i="12"/>
  <c r="F59" i="12"/>
  <c r="F58" i="12"/>
  <c r="F57" i="12"/>
  <c r="F56" i="12"/>
  <c r="G57" i="12" s="1"/>
  <c r="F55" i="12"/>
  <c r="G56" i="12" s="1"/>
  <c r="F54" i="12"/>
  <c r="G54" i="12" s="1"/>
  <c r="G53" i="12"/>
  <c r="F53" i="12"/>
  <c r="F46" i="12"/>
  <c r="F45" i="12"/>
  <c r="G46" i="12" s="1"/>
  <c r="F44" i="12"/>
  <c r="F43" i="12"/>
  <c r="G44" i="12" s="1"/>
  <c r="F42" i="12"/>
  <c r="G43" i="12" s="1"/>
  <c r="F41" i="12"/>
  <c r="F40" i="12"/>
  <c r="G41" i="12" s="1"/>
  <c r="F39" i="12"/>
  <c r="F38" i="12"/>
  <c r="G39" i="12" s="1"/>
  <c r="F37" i="12"/>
  <c r="G38" i="12" s="1"/>
  <c r="F36" i="12"/>
  <c r="F35" i="12"/>
  <c r="G36" i="12" s="1"/>
  <c r="F34" i="12"/>
  <c r="G35" i="12" s="1"/>
  <c r="F33" i="12"/>
  <c r="F32" i="12"/>
  <c r="G33" i="12" s="1"/>
  <c r="F31" i="12"/>
  <c r="F30" i="12"/>
  <c r="G31" i="12" s="1"/>
  <c r="F29" i="12"/>
  <c r="G30" i="12" s="1"/>
  <c r="F28" i="12"/>
  <c r="F27" i="12"/>
  <c r="G28" i="12" s="1"/>
  <c r="F26" i="12"/>
  <c r="G27" i="12" s="1"/>
  <c r="F25" i="12"/>
  <c r="F24" i="12"/>
  <c r="G25" i="12" s="1"/>
  <c r="F23" i="12"/>
  <c r="F22" i="12"/>
  <c r="G23" i="12" s="1"/>
  <c r="F21" i="12"/>
  <c r="G22" i="12" s="1"/>
  <c r="F20" i="12"/>
  <c r="F19" i="12"/>
  <c r="G20" i="12" s="1"/>
  <c r="F18" i="12"/>
  <c r="G19" i="12" s="1"/>
  <c r="F17" i="12"/>
  <c r="F16" i="12"/>
  <c r="F15" i="12"/>
  <c r="G15" i="12" s="1"/>
  <c r="J205" i="4"/>
  <c r="L89" i="12" l="1"/>
  <c r="K89" i="12"/>
  <c r="J89" i="12"/>
  <c r="I89" i="12"/>
  <c r="L105" i="12"/>
  <c r="K105" i="12"/>
  <c r="J105" i="12"/>
  <c r="I105" i="12"/>
  <c r="K162" i="12"/>
  <c r="J162" i="12"/>
  <c r="I162" i="12"/>
  <c r="L113" i="12"/>
  <c r="K113" i="12"/>
  <c r="J113" i="12"/>
  <c r="I113" i="12"/>
  <c r="K178" i="12"/>
  <c r="I178" i="12"/>
  <c r="L97" i="12"/>
  <c r="K97" i="12"/>
  <c r="J97" i="12"/>
  <c r="I97" i="12"/>
  <c r="K170" i="12"/>
  <c r="I170" i="12"/>
  <c r="K81" i="12"/>
  <c r="I81" i="12"/>
  <c r="K154" i="12"/>
  <c r="J154" i="12"/>
  <c r="I154" i="12"/>
  <c r="K91" i="15"/>
  <c r="L91" i="15"/>
  <c r="G37" i="13"/>
  <c r="G136" i="13"/>
  <c r="L136" i="13" s="1"/>
  <c r="G235" i="13"/>
  <c r="K206" i="14"/>
  <c r="J206" i="14"/>
  <c r="L22" i="15"/>
  <c r="J22" i="15"/>
  <c r="L30" i="15"/>
  <c r="J30" i="15"/>
  <c r="L38" i="15"/>
  <c r="J38" i="15"/>
  <c r="L65" i="15"/>
  <c r="J65" i="15"/>
  <c r="L99" i="15"/>
  <c r="J99" i="15"/>
  <c r="G192" i="15"/>
  <c r="I192" i="15" s="1"/>
  <c r="G191" i="15"/>
  <c r="J191" i="15" s="1"/>
  <c r="L167" i="15"/>
  <c r="J167" i="15"/>
  <c r="J56" i="16"/>
  <c r="L56" i="16"/>
  <c r="K56" i="16"/>
  <c r="G200" i="18"/>
  <c r="G199" i="18"/>
  <c r="J199" i="18" s="1"/>
  <c r="G101" i="12"/>
  <c r="L101" i="12" s="1"/>
  <c r="G109" i="12"/>
  <c r="L109" i="12" s="1"/>
  <c r="G131" i="12"/>
  <c r="G21" i="12"/>
  <c r="G29" i="12"/>
  <c r="G37" i="12"/>
  <c r="G45" i="12"/>
  <c r="G58" i="12"/>
  <c r="G71" i="12"/>
  <c r="G80" i="12"/>
  <c r="K80" i="12" s="1"/>
  <c r="G128" i="12"/>
  <c r="G137" i="12"/>
  <c r="I144" i="12"/>
  <c r="G167" i="12"/>
  <c r="K167" i="12" s="1"/>
  <c r="K203" i="12"/>
  <c r="G211" i="12"/>
  <c r="G224" i="12"/>
  <c r="G238" i="12"/>
  <c r="J238" i="12" s="1"/>
  <c r="G245" i="12"/>
  <c r="G42" i="13"/>
  <c r="I60" i="13"/>
  <c r="G97" i="13"/>
  <c r="G101" i="13"/>
  <c r="K101" i="13" s="1"/>
  <c r="G121" i="13"/>
  <c r="I121" i="13" s="1"/>
  <c r="G135" i="13"/>
  <c r="I135" i="13" s="1"/>
  <c r="G234" i="13"/>
  <c r="I234" i="13" s="1"/>
  <c r="G219" i="15"/>
  <c r="K219" i="15" s="1"/>
  <c r="G218" i="15"/>
  <c r="K110" i="12"/>
  <c r="I136" i="12"/>
  <c r="K201" i="14"/>
  <c r="I201" i="14"/>
  <c r="L24" i="15"/>
  <c r="J24" i="15"/>
  <c r="L32" i="15"/>
  <c r="J32" i="15"/>
  <c r="L40" i="15"/>
  <c r="J40" i="15"/>
  <c r="L67" i="15"/>
  <c r="K67" i="15"/>
  <c r="I67" i="15"/>
  <c r="L22" i="16"/>
  <c r="K22" i="16"/>
  <c r="J22" i="16"/>
  <c r="G173" i="16"/>
  <c r="I173" i="16" s="1"/>
  <c r="G172" i="16"/>
  <c r="I172" i="16" s="1"/>
  <c r="K203" i="17"/>
  <c r="I203" i="17"/>
  <c r="L203" i="17"/>
  <c r="J203" i="17"/>
  <c r="G17" i="12"/>
  <c r="G59" i="12"/>
  <c r="L94" i="12"/>
  <c r="L102" i="12"/>
  <c r="L110" i="12"/>
  <c r="I124" i="12"/>
  <c r="J132" i="12"/>
  <c r="K136" i="12"/>
  <c r="G226" i="12"/>
  <c r="G233" i="12"/>
  <c r="G116" i="13"/>
  <c r="G117" i="13"/>
  <c r="G150" i="13"/>
  <c r="G158" i="13"/>
  <c r="G201" i="13"/>
  <c r="G212" i="13"/>
  <c r="I212" i="13" s="1"/>
  <c r="G219" i="13"/>
  <c r="G218" i="13"/>
  <c r="I218" i="13" s="1"/>
  <c r="G233" i="14"/>
  <c r="G232" i="14"/>
  <c r="L125" i="15"/>
  <c r="I125" i="15"/>
  <c r="I200" i="15"/>
  <c r="L200" i="15"/>
  <c r="K200" i="15"/>
  <c r="J200" i="15"/>
  <c r="G208" i="15"/>
  <c r="G207" i="15"/>
  <c r="L35" i="16"/>
  <c r="K35" i="16"/>
  <c r="J35" i="16"/>
  <c r="I35" i="16"/>
  <c r="G78" i="16"/>
  <c r="G77" i="16"/>
  <c r="J214" i="16"/>
  <c r="I214" i="16"/>
  <c r="G93" i="12"/>
  <c r="L93" i="12" s="1"/>
  <c r="K94" i="12"/>
  <c r="K102" i="12"/>
  <c r="I132" i="12"/>
  <c r="K144" i="12"/>
  <c r="G16" i="12"/>
  <c r="G24" i="12"/>
  <c r="G32" i="12"/>
  <c r="G40" i="12"/>
  <c r="G61" i="12"/>
  <c r="G67" i="12"/>
  <c r="G75" i="12"/>
  <c r="L75" i="12" s="1"/>
  <c r="G91" i="12"/>
  <c r="G96" i="12"/>
  <c r="G99" i="12"/>
  <c r="G104" i="12"/>
  <c r="G107" i="12"/>
  <c r="G112" i="12"/>
  <c r="G115" i="12"/>
  <c r="J124" i="12"/>
  <c r="K132" i="12"/>
  <c r="K199" i="12"/>
  <c r="G207" i="12"/>
  <c r="G213" i="12"/>
  <c r="J213" i="12" s="1"/>
  <c r="G227" i="12"/>
  <c r="I239" i="12"/>
  <c r="G247" i="12"/>
  <c r="G17" i="13"/>
  <c r="L17" i="13" s="1"/>
  <c r="G25" i="13"/>
  <c r="G33" i="13"/>
  <c r="K56" i="13"/>
  <c r="I68" i="13"/>
  <c r="G195" i="13"/>
  <c r="L18" i="15"/>
  <c r="J18" i="15"/>
  <c r="L26" i="15"/>
  <c r="J26" i="15"/>
  <c r="L34" i="15"/>
  <c r="J34" i="15"/>
  <c r="L42" i="15"/>
  <c r="J42" i="15"/>
  <c r="L137" i="15"/>
  <c r="K137" i="15"/>
  <c r="I137" i="15"/>
  <c r="G201" i="16"/>
  <c r="G200" i="16"/>
  <c r="G141" i="12"/>
  <c r="G119" i="13"/>
  <c r="I119" i="13" s="1"/>
  <c r="G128" i="13"/>
  <c r="J160" i="14"/>
  <c r="K160" i="14"/>
  <c r="K196" i="14"/>
  <c r="I196" i="14"/>
  <c r="J195" i="15"/>
  <c r="K195" i="15"/>
  <c r="L67" i="16"/>
  <c r="K67" i="16"/>
  <c r="J67" i="16"/>
  <c r="K124" i="12"/>
  <c r="G18" i="12"/>
  <c r="L18" i="12" s="1"/>
  <c r="G26" i="12"/>
  <c r="G34" i="12"/>
  <c r="G42" i="12"/>
  <c r="G63" i="12"/>
  <c r="G69" i="12"/>
  <c r="G77" i="12"/>
  <c r="G140" i="12"/>
  <c r="G143" i="12"/>
  <c r="I143" i="12" s="1"/>
  <c r="G159" i="12"/>
  <c r="G164" i="12"/>
  <c r="G189" i="12"/>
  <c r="J189" i="12" s="1"/>
  <c r="G235" i="12"/>
  <c r="G242" i="12"/>
  <c r="G249" i="12"/>
  <c r="G19" i="13"/>
  <c r="G27" i="13"/>
  <c r="L27" i="13" s="1"/>
  <c r="G35" i="13"/>
  <c r="G106" i="13"/>
  <c r="G127" i="13"/>
  <c r="G183" i="13"/>
  <c r="L20" i="15"/>
  <c r="J20" i="15"/>
  <c r="L28" i="15"/>
  <c r="J28" i="15"/>
  <c r="L36" i="15"/>
  <c r="J36" i="15"/>
  <c r="K57" i="15"/>
  <c r="L57" i="15"/>
  <c r="K125" i="15"/>
  <c r="G223" i="15"/>
  <c r="K223" i="15" s="1"/>
  <c r="G222" i="15"/>
  <c r="I97" i="16"/>
  <c r="J97" i="16"/>
  <c r="L97" i="16"/>
  <c r="K97" i="16"/>
  <c r="K195" i="16"/>
  <c r="I195" i="16"/>
  <c r="L195" i="16"/>
  <c r="J195" i="16"/>
  <c r="G71" i="15"/>
  <c r="I71" i="15" s="1"/>
  <c r="G85" i="15"/>
  <c r="G172" i="15"/>
  <c r="L124" i="16"/>
  <c r="J124" i="16"/>
  <c r="I168" i="16"/>
  <c r="L168" i="16"/>
  <c r="J168" i="16"/>
  <c r="I174" i="16"/>
  <c r="L174" i="16"/>
  <c r="K174" i="16"/>
  <c r="J174" i="16"/>
  <c r="J208" i="16"/>
  <c r="I208" i="16"/>
  <c r="I215" i="16"/>
  <c r="K215" i="16"/>
  <c r="J215" i="16"/>
  <c r="K17" i="17"/>
  <c r="L17" i="17"/>
  <c r="I17" i="17"/>
  <c r="L37" i="17"/>
  <c r="I37" i="17"/>
  <c r="G59" i="17"/>
  <c r="G58" i="17"/>
  <c r="K102" i="17"/>
  <c r="L102" i="17"/>
  <c r="K193" i="17"/>
  <c r="L193" i="17"/>
  <c r="J193" i="17"/>
  <c r="I193" i="17"/>
  <c r="G63" i="18"/>
  <c r="G62" i="18"/>
  <c r="J96" i="18"/>
  <c r="L96" i="18"/>
  <c r="G87" i="13"/>
  <c r="G92" i="13"/>
  <c r="K92" i="13" s="1"/>
  <c r="G109" i="13"/>
  <c r="G124" i="13"/>
  <c r="K124" i="13" s="1"/>
  <c r="G132" i="13"/>
  <c r="G148" i="13"/>
  <c r="L148" i="13" s="1"/>
  <c r="G156" i="13"/>
  <c r="J156" i="13" s="1"/>
  <c r="G164" i="13"/>
  <c r="G185" i="13"/>
  <c r="G191" i="13"/>
  <c r="G197" i="13"/>
  <c r="G203" i="13"/>
  <c r="G223" i="13"/>
  <c r="G227" i="13"/>
  <c r="G19" i="14"/>
  <c r="L19" i="14" s="1"/>
  <c r="G27" i="14"/>
  <c r="G35" i="14"/>
  <c r="G43" i="14"/>
  <c r="L43" i="14" s="1"/>
  <c r="G57" i="14"/>
  <c r="G73" i="14"/>
  <c r="G93" i="14"/>
  <c r="I93" i="14" s="1"/>
  <c r="G99" i="14"/>
  <c r="I99" i="14" s="1"/>
  <c r="G105" i="14"/>
  <c r="I105" i="14" s="1"/>
  <c r="G175" i="14"/>
  <c r="G192" i="14"/>
  <c r="K192" i="14" s="1"/>
  <c r="G221" i="14"/>
  <c r="K221" i="14" s="1"/>
  <c r="G225" i="14"/>
  <c r="G73" i="15"/>
  <c r="G105" i="15"/>
  <c r="G135" i="15"/>
  <c r="G174" i="15"/>
  <c r="L174" i="15" s="1"/>
  <c r="G185" i="15"/>
  <c r="L188" i="15"/>
  <c r="G203" i="15"/>
  <c r="J203" i="15" s="1"/>
  <c r="G235" i="15"/>
  <c r="K235" i="15" s="1"/>
  <c r="G21" i="16"/>
  <c r="G38" i="16"/>
  <c r="G52" i="16"/>
  <c r="J52" i="16" s="1"/>
  <c r="L112" i="16"/>
  <c r="J112" i="16"/>
  <c r="L120" i="16"/>
  <c r="K124" i="16"/>
  <c r="K207" i="16"/>
  <c r="L207" i="16"/>
  <c r="J207" i="16"/>
  <c r="I207" i="16"/>
  <c r="K19" i="17"/>
  <c r="L19" i="17"/>
  <c r="I19" i="17"/>
  <c r="G151" i="17"/>
  <c r="G150" i="17"/>
  <c r="G158" i="17"/>
  <c r="G157" i="17"/>
  <c r="I165" i="17"/>
  <c r="L165" i="17"/>
  <c r="I171" i="17"/>
  <c r="L171" i="17"/>
  <c r="K171" i="17"/>
  <c r="J171" i="17"/>
  <c r="G226" i="17"/>
  <c r="G225" i="17"/>
  <c r="I85" i="18"/>
  <c r="K85" i="18"/>
  <c r="J85" i="18"/>
  <c r="G163" i="18"/>
  <c r="G162" i="18"/>
  <c r="L162" i="18" s="1"/>
  <c r="I188" i="18"/>
  <c r="J188" i="18"/>
  <c r="K188" i="18"/>
  <c r="I120" i="19"/>
  <c r="K120" i="19"/>
  <c r="L234" i="15"/>
  <c r="K234" i="15"/>
  <c r="I234" i="15"/>
  <c r="K122" i="16"/>
  <c r="J122" i="16"/>
  <c r="L125" i="16"/>
  <c r="K125" i="16"/>
  <c r="J125" i="16"/>
  <c r="L128" i="16"/>
  <c r="K128" i="16"/>
  <c r="J128" i="16"/>
  <c r="I176" i="16"/>
  <c r="L176" i="16"/>
  <c r="J176" i="16"/>
  <c r="I184" i="16"/>
  <c r="J184" i="16"/>
  <c r="J197" i="16"/>
  <c r="L197" i="16"/>
  <c r="K197" i="16"/>
  <c r="I202" i="16"/>
  <c r="J209" i="16"/>
  <c r="L209" i="16"/>
  <c r="K209" i="16"/>
  <c r="I209" i="16"/>
  <c r="L215" i="16"/>
  <c r="K25" i="17"/>
  <c r="L25" i="17"/>
  <c r="I25" i="17"/>
  <c r="I159" i="17"/>
  <c r="L159" i="17"/>
  <c r="K187" i="17"/>
  <c r="J187" i="17"/>
  <c r="K205" i="17"/>
  <c r="L205" i="17"/>
  <c r="J205" i="17"/>
  <c r="I205" i="17"/>
  <c r="G119" i="18"/>
  <c r="G118" i="18"/>
  <c r="I127" i="18"/>
  <c r="K127" i="18"/>
  <c r="G234" i="14"/>
  <c r="G54" i="15"/>
  <c r="G58" i="15"/>
  <c r="G101" i="15"/>
  <c r="L124" i="15"/>
  <c r="K150" i="15"/>
  <c r="K162" i="15"/>
  <c r="G201" i="15"/>
  <c r="J201" i="15" s="1"/>
  <c r="G209" i="15"/>
  <c r="J24" i="16"/>
  <c r="L69" i="16"/>
  <c r="K69" i="16"/>
  <c r="K112" i="16"/>
  <c r="L127" i="16"/>
  <c r="J127" i="16"/>
  <c r="I127" i="16"/>
  <c r="I128" i="16"/>
  <c r="I186" i="16"/>
  <c r="L186" i="16"/>
  <c r="I203" i="16"/>
  <c r="L203" i="16"/>
  <c r="K203" i="16"/>
  <c r="J203" i="16"/>
  <c r="K21" i="17"/>
  <c r="L21" i="17"/>
  <c r="I21" i="17"/>
  <c r="G54" i="17"/>
  <c r="G53" i="17"/>
  <c r="K53" i="17" s="1"/>
  <c r="K104" i="17"/>
  <c r="L104" i="17"/>
  <c r="L85" i="18"/>
  <c r="G93" i="18"/>
  <c r="L93" i="18" s="1"/>
  <c r="G92" i="18"/>
  <c r="L71" i="19"/>
  <c r="I71" i="19"/>
  <c r="G229" i="13"/>
  <c r="G182" i="14"/>
  <c r="G195" i="14"/>
  <c r="G227" i="14"/>
  <c r="G231" i="14"/>
  <c r="L231" i="14" s="1"/>
  <c r="G17" i="15"/>
  <c r="G21" i="15"/>
  <c r="G25" i="15"/>
  <c r="G29" i="15"/>
  <c r="G33" i="15"/>
  <c r="G37" i="15"/>
  <c r="G41" i="15"/>
  <c r="G66" i="15"/>
  <c r="L66" i="15" s="1"/>
  <c r="G69" i="15"/>
  <c r="L69" i="15" s="1"/>
  <c r="G98" i="15"/>
  <c r="G109" i="15"/>
  <c r="G121" i="15"/>
  <c r="G131" i="15"/>
  <c r="J136" i="15"/>
  <c r="G152" i="15"/>
  <c r="G158" i="15"/>
  <c r="I158" i="15" s="1"/>
  <c r="G164" i="15"/>
  <c r="G169" i="15"/>
  <c r="G190" i="15"/>
  <c r="G206" i="15"/>
  <c r="G244" i="15"/>
  <c r="K24" i="16"/>
  <c r="G32" i="16"/>
  <c r="G55" i="16"/>
  <c r="K55" i="16" s="1"/>
  <c r="I69" i="16"/>
  <c r="I79" i="16"/>
  <c r="I122" i="16"/>
  <c r="G126" i="16"/>
  <c r="I170" i="16"/>
  <c r="L170" i="16"/>
  <c r="J170" i="16"/>
  <c r="I197" i="16"/>
  <c r="K90" i="17"/>
  <c r="L90" i="17"/>
  <c r="G161" i="17"/>
  <c r="I161" i="17" s="1"/>
  <c r="G160" i="17"/>
  <c r="K160" i="17" s="1"/>
  <c r="G179" i="17"/>
  <c r="G178" i="17"/>
  <c r="G213" i="17"/>
  <c r="G212" i="17"/>
  <c r="K138" i="19"/>
  <c r="I138" i="19"/>
  <c r="G89" i="13"/>
  <c r="G100" i="13"/>
  <c r="K100" i="13" s="1"/>
  <c r="G130" i="13"/>
  <c r="G152" i="13"/>
  <c r="G160" i="13"/>
  <c r="G168" i="13"/>
  <c r="L168" i="13" s="1"/>
  <c r="G225" i="13"/>
  <c r="G23" i="14"/>
  <c r="G31" i="14"/>
  <c r="G39" i="14"/>
  <c r="G61" i="14"/>
  <c r="G69" i="14"/>
  <c r="G83" i="14"/>
  <c r="G89" i="14"/>
  <c r="L89" i="14" s="1"/>
  <c r="I95" i="14"/>
  <c r="I101" i="14"/>
  <c r="I107" i="14"/>
  <c r="G129" i="14"/>
  <c r="G151" i="14"/>
  <c r="G165" i="14"/>
  <c r="G172" i="14"/>
  <c r="G184" i="14"/>
  <c r="J194" i="14"/>
  <c r="G199" i="14"/>
  <c r="K199" i="14" s="1"/>
  <c r="G205" i="14"/>
  <c r="G223" i="14"/>
  <c r="G237" i="14"/>
  <c r="G16" i="15"/>
  <c r="G51" i="15"/>
  <c r="G56" i="15"/>
  <c r="K56" i="15" s="1"/>
  <c r="G70" i="15"/>
  <c r="G89" i="15"/>
  <c r="G92" i="15"/>
  <c r="J120" i="15"/>
  <c r="G132" i="15"/>
  <c r="L136" i="15"/>
  <c r="G153" i="15"/>
  <c r="G159" i="15"/>
  <c r="L159" i="15" s="1"/>
  <c r="G165" i="15"/>
  <c r="G171" i="15"/>
  <c r="G184" i="15"/>
  <c r="G202" i="15"/>
  <c r="J221" i="15"/>
  <c r="G233" i="15"/>
  <c r="G245" i="15"/>
  <c r="G26" i="16"/>
  <c r="J26" i="16" s="1"/>
  <c r="G33" i="16"/>
  <c r="G37" i="16"/>
  <c r="G48" i="16"/>
  <c r="J69" i="16"/>
  <c r="K79" i="16"/>
  <c r="G87" i="16"/>
  <c r="G115" i="16"/>
  <c r="L122" i="16"/>
  <c r="L129" i="16"/>
  <c r="I129" i="16"/>
  <c r="I178" i="16"/>
  <c r="L178" i="16"/>
  <c r="J178" i="16"/>
  <c r="J186" i="16"/>
  <c r="G212" i="16"/>
  <c r="G211" i="16"/>
  <c r="L211" i="16" s="1"/>
  <c r="G28" i="17"/>
  <c r="G27" i="17"/>
  <c r="K33" i="17"/>
  <c r="L33" i="17"/>
  <c r="I33" i="17"/>
  <c r="I153" i="17"/>
  <c r="L153" i="17"/>
  <c r="G168" i="17"/>
  <c r="L168" i="17" s="1"/>
  <c r="G167" i="17"/>
  <c r="I167" i="17" s="1"/>
  <c r="K75" i="18"/>
  <c r="L75" i="18"/>
  <c r="J75" i="18"/>
  <c r="I75" i="18"/>
  <c r="K54" i="19"/>
  <c r="J54" i="19"/>
  <c r="I54" i="19"/>
  <c r="G140" i="13"/>
  <c r="G153" i="13"/>
  <c r="G161" i="13"/>
  <c r="G169" i="13"/>
  <c r="G182" i="13"/>
  <c r="G188" i="13"/>
  <c r="G194" i="13"/>
  <c r="G200" i="13"/>
  <c r="K200" i="13" s="1"/>
  <c r="G221" i="13"/>
  <c r="G24" i="14"/>
  <c r="G32" i="14"/>
  <c r="G40" i="14"/>
  <c r="G62" i="14"/>
  <c r="G70" i="14"/>
  <c r="G84" i="14"/>
  <c r="K95" i="14"/>
  <c r="K101" i="14"/>
  <c r="K107" i="14"/>
  <c r="G138" i="14"/>
  <c r="K138" i="14" s="1"/>
  <c r="G159" i="14"/>
  <c r="G166" i="14"/>
  <c r="G189" i="14"/>
  <c r="K189" i="14" s="1"/>
  <c r="L194" i="14"/>
  <c r="G219" i="14"/>
  <c r="G243" i="14"/>
  <c r="G83" i="15"/>
  <c r="G94" i="15"/>
  <c r="G103" i="15"/>
  <c r="G122" i="15"/>
  <c r="K122" i="15" s="1"/>
  <c r="G133" i="15"/>
  <c r="G149" i="15"/>
  <c r="G154" i="15"/>
  <c r="I154" i="15" s="1"/>
  <c r="G161" i="15"/>
  <c r="G166" i="15"/>
  <c r="G226" i="15"/>
  <c r="G238" i="15"/>
  <c r="G18" i="16"/>
  <c r="L18" i="16" s="1"/>
  <c r="G34" i="16"/>
  <c r="G66" i="16"/>
  <c r="L79" i="16"/>
  <c r="G109" i="16"/>
  <c r="G108" i="16"/>
  <c r="L108" i="16" s="1"/>
  <c r="L114" i="16"/>
  <c r="K114" i="16"/>
  <c r="J114" i="16"/>
  <c r="I114" i="16"/>
  <c r="L123" i="16"/>
  <c r="J123" i="16"/>
  <c r="I123" i="16"/>
  <c r="K140" i="16"/>
  <c r="L140" i="16"/>
  <c r="J140" i="16"/>
  <c r="I140" i="16"/>
  <c r="L213" i="16"/>
  <c r="J213" i="16"/>
  <c r="I213" i="16"/>
  <c r="K29" i="17"/>
  <c r="I29" i="17"/>
  <c r="K35" i="17"/>
  <c r="L35" i="17"/>
  <c r="I35" i="17"/>
  <c r="I169" i="17"/>
  <c r="K169" i="17"/>
  <c r="J169" i="17"/>
  <c r="K201" i="17"/>
  <c r="J201" i="17"/>
  <c r="I201" i="17"/>
  <c r="I67" i="18"/>
  <c r="K67" i="18"/>
  <c r="G109" i="18"/>
  <c r="G108" i="18"/>
  <c r="J108" i="18" s="1"/>
  <c r="I139" i="18"/>
  <c r="K139" i="18"/>
  <c r="K135" i="19"/>
  <c r="I135" i="19"/>
  <c r="K58" i="16"/>
  <c r="G94" i="16"/>
  <c r="L94" i="16" s="1"/>
  <c r="G144" i="16"/>
  <c r="G151" i="16"/>
  <c r="K182" i="16"/>
  <c r="G66" i="17"/>
  <c r="G91" i="17"/>
  <c r="G101" i="17"/>
  <c r="L101" i="17" s="1"/>
  <c r="G220" i="17"/>
  <c r="G239" i="17"/>
  <c r="G23" i="18"/>
  <c r="G31" i="18"/>
  <c r="G39" i="18"/>
  <c r="L39" i="18" s="1"/>
  <c r="G87" i="18"/>
  <c r="G239" i="18"/>
  <c r="G131" i="18"/>
  <c r="I196" i="18"/>
  <c r="L196" i="18"/>
  <c r="G73" i="19"/>
  <c r="L166" i="19"/>
  <c r="I166" i="19"/>
  <c r="G175" i="16"/>
  <c r="G196" i="16"/>
  <c r="G205" i="16"/>
  <c r="G31" i="17"/>
  <c r="G50" i="17"/>
  <c r="K70" i="17"/>
  <c r="G96" i="17"/>
  <c r="G154" i="17"/>
  <c r="K154" i="17" s="1"/>
  <c r="G183" i="17"/>
  <c r="I185" i="17"/>
  <c r="J195" i="17"/>
  <c r="I58" i="18"/>
  <c r="G84" i="18"/>
  <c r="J84" i="18" s="1"/>
  <c r="G88" i="18"/>
  <c r="J183" i="18"/>
  <c r="L183" i="18"/>
  <c r="J196" i="18"/>
  <c r="K227" i="18"/>
  <c r="L227" i="18"/>
  <c r="G147" i="19"/>
  <c r="G146" i="19"/>
  <c r="G116" i="16"/>
  <c r="G177" i="16"/>
  <c r="G179" i="16"/>
  <c r="J179" i="16" s="1"/>
  <c r="G194" i="16"/>
  <c r="G198" i="16"/>
  <c r="J198" i="16" s="1"/>
  <c r="G20" i="17"/>
  <c r="G36" i="17"/>
  <c r="G60" i="17"/>
  <c r="J185" i="17"/>
  <c r="L195" i="17"/>
  <c r="G199" i="17"/>
  <c r="K199" i="17" s="1"/>
  <c r="G54" i="18"/>
  <c r="G187" i="18"/>
  <c r="J187" i="18" s="1"/>
  <c r="K196" i="18"/>
  <c r="K240" i="18"/>
  <c r="G69" i="19"/>
  <c r="K126" i="19"/>
  <c r="I126" i="19"/>
  <c r="G142" i="19"/>
  <c r="K142" i="19" s="1"/>
  <c r="G141" i="19"/>
  <c r="G113" i="16"/>
  <c r="G154" i="16"/>
  <c r="G15" i="17"/>
  <c r="G30" i="17"/>
  <c r="G72" i="17"/>
  <c r="L185" i="17"/>
  <c r="G204" i="17"/>
  <c r="I204" i="17" s="1"/>
  <c r="G51" i="18"/>
  <c r="G65" i="18"/>
  <c r="J184" i="18"/>
  <c r="G208" i="18"/>
  <c r="J227" i="18"/>
  <c r="K89" i="19"/>
  <c r="J89" i="19"/>
  <c r="G123" i="19"/>
  <c r="G122" i="19"/>
  <c r="G232" i="15"/>
  <c r="G242" i="15"/>
  <c r="G25" i="16"/>
  <c r="G47" i="16"/>
  <c r="G59" i="16"/>
  <c r="G83" i="16"/>
  <c r="G91" i="16"/>
  <c r="L91" i="16" s="1"/>
  <c r="G107" i="16"/>
  <c r="G137" i="16"/>
  <c r="G148" i="16"/>
  <c r="G156" i="16"/>
  <c r="J167" i="16"/>
  <c r="J169" i="16"/>
  <c r="K171" i="16"/>
  <c r="G183" i="16"/>
  <c r="G24" i="17"/>
  <c r="G52" i="17"/>
  <c r="G63" i="17"/>
  <c r="G88" i="17"/>
  <c r="L97" i="17"/>
  <c r="G120" i="17"/>
  <c r="G128" i="17"/>
  <c r="G136" i="17"/>
  <c r="J136" i="17" s="1"/>
  <c r="G182" i="17"/>
  <c r="I182" i="17" s="1"/>
  <c r="G192" i="17"/>
  <c r="I192" i="17" s="1"/>
  <c r="G198" i="17"/>
  <c r="I198" i="17" s="1"/>
  <c r="G224" i="17"/>
  <c r="G238" i="17"/>
  <c r="G20" i="18"/>
  <c r="G28" i="18"/>
  <c r="G36" i="18"/>
  <c r="L36" i="18" s="1"/>
  <c r="G43" i="18"/>
  <c r="G71" i="18"/>
  <c r="G102" i="18"/>
  <c r="G107" i="18"/>
  <c r="G111" i="18"/>
  <c r="G161" i="18"/>
  <c r="G160" i="18"/>
  <c r="L160" i="18" s="1"/>
  <c r="K184" i="18"/>
  <c r="G203" i="18"/>
  <c r="G51" i="19"/>
  <c r="G139" i="16"/>
  <c r="G142" i="16"/>
  <c r="G150" i="16"/>
  <c r="K167" i="16"/>
  <c r="K169" i="16"/>
  <c r="G185" i="16"/>
  <c r="G18" i="17"/>
  <c r="G34" i="17"/>
  <c r="G42" i="17"/>
  <c r="L42" i="17" s="1"/>
  <c r="G64" i="17"/>
  <c r="G89" i="17"/>
  <c r="L89" i="17" s="1"/>
  <c r="G94" i="17"/>
  <c r="L103" i="17"/>
  <c r="G188" i="17"/>
  <c r="I188" i="17" s="1"/>
  <c r="G202" i="17"/>
  <c r="I202" i="17" s="1"/>
  <c r="G218" i="17"/>
  <c r="G232" i="17"/>
  <c r="G21" i="18"/>
  <c r="G29" i="18"/>
  <c r="G37" i="18"/>
  <c r="G68" i="18"/>
  <c r="G73" i="18"/>
  <c r="L73" i="18" s="1"/>
  <c r="G97" i="18"/>
  <c r="G169" i="18"/>
  <c r="G175" i="18"/>
  <c r="L184" i="18"/>
  <c r="G198" i="18"/>
  <c r="K228" i="18"/>
  <c r="G15" i="19"/>
  <c r="G53" i="19"/>
  <c r="J53" i="19" s="1"/>
  <c r="K105" i="19"/>
  <c r="J105" i="19"/>
  <c r="G129" i="19"/>
  <c r="G134" i="19"/>
  <c r="G24" i="19"/>
  <c r="G32" i="19"/>
  <c r="G40" i="19"/>
  <c r="G56" i="19"/>
  <c r="K56" i="19" s="1"/>
  <c r="G125" i="19"/>
  <c r="G158" i="19"/>
  <c r="G164" i="19"/>
  <c r="I174" i="19"/>
  <c r="G186" i="19"/>
  <c r="G192" i="19"/>
  <c r="G198" i="19"/>
  <c r="G204" i="19"/>
  <c r="L204" i="19" s="1"/>
  <c r="G210" i="19"/>
  <c r="G94" i="18"/>
  <c r="G122" i="18"/>
  <c r="K122" i="18" s="1"/>
  <c r="G134" i="18"/>
  <c r="K134" i="18" s="1"/>
  <c r="G146" i="18"/>
  <c r="G157" i="18"/>
  <c r="G164" i="18"/>
  <c r="G185" i="18"/>
  <c r="J185" i="18" s="1"/>
  <c r="G206" i="18"/>
  <c r="G222" i="18"/>
  <c r="G234" i="18"/>
  <c r="G85" i="19"/>
  <c r="G91" i="19"/>
  <c r="J109" i="19"/>
  <c r="I170" i="19"/>
  <c r="G193" i="19"/>
  <c r="J193" i="19" s="1"/>
  <c r="G199" i="19"/>
  <c r="J199" i="19" s="1"/>
  <c r="G205" i="19"/>
  <c r="J205" i="19" s="1"/>
  <c r="G211" i="19"/>
  <c r="J211" i="19" s="1"/>
  <c r="G105" i="18"/>
  <c r="G124" i="18"/>
  <c r="K124" i="18" s="1"/>
  <c r="G136" i="18"/>
  <c r="K136" i="18" s="1"/>
  <c r="G165" i="18"/>
  <c r="G172" i="18"/>
  <c r="K172" i="18" s="1"/>
  <c r="G190" i="18"/>
  <c r="G209" i="18"/>
  <c r="G224" i="18"/>
  <c r="G236" i="18"/>
  <c r="G57" i="19"/>
  <c r="G64" i="19"/>
  <c r="G93" i="19"/>
  <c r="G99" i="19"/>
  <c r="L99" i="19" s="1"/>
  <c r="G160" i="19"/>
  <c r="G173" i="19"/>
  <c r="G177" i="19"/>
  <c r="G195" i="19"/>
  <c r="G201" i="19"/>
  <c r="G207" i="19"/>
  <c r="G126" i="18"/>
  <c r="G138" i="18"/>
  <c r="G173" i="18"/>
  <c r="G218" i="18"/>
  <c r="G226" i="18"/>
  <c r="G230" i="18"/>
  <c r="G238" i="18"/>
  <c r="G66" i="19"/>
  <c r="G101" i="19"/>
  <c r="G107" i="19"/>
  <c r="K107" i="19" s="1"/>
  <c r="G162" i="19"/>
  <c r="G168" i="19"/>
  <c r="G189" i="19"/>
  <c r="G219" i="19"/>
  <c r="L36" i="19"/>
  <c r="K36" i="19"/>
  <c r="J36" i="19"/>
  <c r="I36" i="19"/>
  <c r="J57" i="19"/>
  <c r="I57" i="19"/>
  <c r="L57" i="19"/>
  <c r="K57" i="19"/>
  <c r="K67" i="19"/>
  <c r="J67" i="19"/>
  <c r="L67" i="19"/>
  <c r="I67" i="19"/>
  <c r="L16" i="19"/>
  <c r="K16" i="19"/>
  <c r="J16" i="19"/>
  <c r="I16" i="19"/>
  <c r="L26" i="19"/>
  <c r="K26" i="19"/>
  <c r="J26" i="19"/>
  <c r="I26" i="19"/>
  <c r="L38" i="19"/>
  <c r="K38" i="19"/>
  <c r="J38" i="19"/>
  <c r="I38" i="19"/>
  <c r="J61" i="19"/>
  <c r="L61" i="19"/>
  <c r="K61" i="19"/>
  <c r="I61" i="19"/>
  <c r="J59" i="19"/>
  <c r="L59" i="19"/>
  <c r="I59" i="19"/>
  <c r="K59" i="19"/>
  <c r="K17" i="19"/>
  <c r="J17" i="19"/>
  <c r="I17" i="19"/>
  <c r="L17" i="19"/>
  <c r="L28" i="19"/>
  <c r="K28" i="19"/>
  <c r="J28" i="19"/>
  <c r="I28" i="19"/>
  <c r="L40" i="19"/>
  <c r="K40" i="19"/>
  <c r="J40" i="19"/>
  <c r="I40" i="19"/>
  <c r="L24" i="19"/>
  <c r="K24" i="19"/>
  <c r="J24" i="19"/>
  <c r="I24" i="19"/>
  <c r="K63" i="19"/>
  <c r="J63" i="19"/>
  <c r="L63" i="19"/>
  <c r="I63" i="19"/>
  <c r="L18" i="19"/>
  <c r="K18" i="19"/>
  <c r="J18" i="19"/>
  <c r="I18" i="19"/>
  <c r="L30" i="19"/>
  <c r="K30" i="19"/>
  <c r="J30" i="19"/>
  <c r="I30" i="19"/>
  <c r="I42" i="19"/>
  <c r="L42" i="19"/>
  <c r="K42" i="19"/>
  <c r="J42" i="19"/>
  <c r="J64" i="19"/>
  <c r="K64" i="19"/>
  <c r="L64" i="19"/>
  <c r="I64" i="19"/>
  <c r="L20" i="19"/>
  <c r="K20" i="19"/>
  <c r="J20" i="19"/>
  <c r="I20" i="19"/>
  <c r="L32" i="19"/>
  <c r="K32" i="19"/>
  <c r="J32" i="19"/>
  <c r="I32" i="19"/>
  <c r="J66" i="19"/>
  <c r="K66" i="19"/>
  <c r="L66" i="19"/>
  <c r="I66" i="19"/>
  <c r="L22" i="19"/>
  <c r="K22" i="19"/>
  <c r="J22" i="19"/>
  <c r="I22" i="19"/>
  <c r="L34" i="19"/>
  <c r="K34" i="19"/>
  <c r="J34" i="19"/>
  <c r="I34" i="19"/>
  <c r="K44" i="19"/>
  <c r="L52" i="19"/>
  <c r="J60" i="19"/>
  <c r="K60" i="19"/>
  <c r="K69" i="19"/>
  <c r="J69" i="19"/>
  <c r="L191" i="19"/>
  <c r="K191" i="19"/>
  <c r="I191" i="19"/>
  <c r="L197" i="19"/>
  <c r="K197" i="19"/>
  <c r="I197" i="19"/>
  <c r="L203" i="19"/>
  <c r="K203" i="19"/>
  <c r="I203" i="19"/>
  <c r="L209" i="19"/>
  <c r="K209" i="19"/>
  <c r="I209" i="19"/>
  <c r="L44" i="19"/>
  <c r="I55" i="19"/>
  <c r="I60" i="19"/>
  <c r="I69" i="19"/>
  <c r="G74" i="19"/>
  <c r="L185" i="19"/>
  <c r="K185" i="19"/>
  <c r="I185" i="19"/>
  <c r="L220" i="19"/>
  <c r="K220" i="19"/>
  <c r="J220" i="19"/>
  <c r="I220" i="19"/>
  <c r="L226" i="19"/>
  <c r="K226" i="19"/>
  <c r="J226" i="19"/>
  <c r="I226" i="19"/>
  <c r="L224" i="19"/>
  <c r="K224" i="19"/>
  <c r="J224" i="19"/>
  <c r="I224" i="19"/>
  <c r="K55" i="19"/>
  <c r="L60" i="19"/>
  <c r="L69" i="19"/>
  <c r="K73" i="19"/>
  <c r="J73" i="19"/>
  <c r="L87" i="19"/>
  <c r="I87" i="19"/>
  <c r="L91" i="19"/>
  <c r="I91" i="19"/>
  <c r="L95" i="19"/>
  <c r="I95" i="19"/>
  <c r="L103" i="19"/>
  <c r="I103" i="19"/>
  <c r="L119" i="19"/>
  <c r="J119" i="19"/>
  <c r="L122" i="19"/>
  <c r="J122" i="19"/>
  <c r="L125" i="19"/>
  <c r="J125" i="19"/>
  <c r="L128" i="19"/>
  <c r="J128" i="19"/>
  <c r="L131" i="19"/>
  <c r="J131" i="19"/>
  <c r="L134" i="19"/>
  <c r="J134" i="19"/>
  <c r="L137" i="19"/>
  <c r="J137" i="19"/>
  <c r="L140" i="19"/>
  <c r="J140" i="19"/>
  <c r="L143" i="19"/>
  <c r="J143" i="19"/>
  <c r="L146" i="19"/>
  <c r="J146" i="19"/>
  <c r="G155" i="19"/>
  <c r="G156" i="19"/>
  <c r="K160" i="19"/>
  <c r="J160" i="19"/>
  <c r="K164" i="19"/>
  <c r="J164" i="19"/>
  <c r="K168" i="19"/>
  <c r="J168" i="19"/>
  <c r="K172" i="19"/>
  <c r="J172" i="19"/>
  <c r="K176" i="19"/>
  <c r="J176" i="19"/>
  <c r="L186" i="19"/>
  <c r="K186" i="19"/>
  <c r="I186" i="19"/>
  <c r="L192" i="19"/>
  <c r="K192" i="19"/>
  <c r="I192" i="19"/>
  <c r="L198" i="19"/>
  <c r="K198" i="19"/>
  <c r="I198" i="19"/>
  <c r="L210" i="19"/>
  <c r="K210" i="19"/>
  <c r="I210" i="19"/>
  <c r="L55" i="19"/>
  <c r="G58" i="19"/>
  <c r="I73" i="19"/>
  <c r="I119" i="19"/>
  <c r="I122" i="19"/>
  <c r="I125" i="19"/>
  <c r="I128" i="19"/>
  <c r="I131" i="19"/>
  <c r="I134" i="19"/>
  <c r="I137" i="19"/>
  <c r="I140" i="19"/>
  <c r="I143" i="19"/>
  <c r="I146" i="19"/>
  <c r="J191" i="19"/>
  <c r="J197" i="19"/>
  <c r="J203" i="19"/>
  <c r="J209" i="19"/>
  <c r="L221" i="19"/>
  <c r="K221" i="19"/>
  <c r="J221" i="19"/>
  <c r="I221" i="19"/>
  <c r="L227" i="19"/>
  <c r="K227" i="19"/>
  <c r="J227" i="19"/>
  <c r="I227" i="19"/>
  <c r="L233" i="19"/>
  <c r="K233" i="19"/>
  <c r="J233" i="19"/>
  <c r="I233" i="19"/>
  <c r="L239" i="19"/>
  <c r="K239" i="19"/>
  <c r="J239" i="19"/>
  <c r="I239" i="19"/>
  <c r="K65" i="19"/>
  <c r="J65" i="19"/>
  <c r="G43" i="19"/>
  <c r="G68" i="19"/>
  <c r="L73" i="19"/>
  <c r="K119" i="19"/>
  <c r="K122" i="19"/>
  <c r="K125" i="19"/>
  <c r="K128" i="19"/>
  <c r="K131" i="19"/>
  <c r="K134" i="19"/>
  <c r="K137" i="19"/>
  <c r="K140" i="19"/>
  <c r="K143" i="19"/>
  <c r="K146" i="19"/>
  <c r="L187" i="19"/>
  <c r="K187" i="19"/>
  <c r="I187" i="19"/>
  <c r="L199" i="19"/>
  <c r="K199" i="19"/>
  <c r="I199" i="19"/>
  <c r="L205" i="19"/>
  <c r="K205" i="19"/>
  <c r="I205" i="19"/>
  <c r="L211" i="19"/>
  <c r="K211" i="19"/>
  <c r="I211" i="19"/>
  <c r="K75" i="19"/>
  <c r="J75" i="19"/>
  <c r="G19" i="19"/>
  <c r="G21" i="19"/>
  <c r="G23" i="19"/>
  <c r="G25" i="19"/>
  <c r="G27" i="19"/>
  <c r="G29" i="19"/>
  <c r="G31" i="19"/>
  <c r="G33" i="19"/>
  <c r="G35" i="19"/>
  <c r="G37" i="19"/>
  <c r="G39" i="19"/>
  <c r="G41" i="19"/>
  <c r="G88" i="19"/>
  <c r="G92" i="19"/>
  <c r="G96" i="19"/>
  <c r="G100" i="19"/>
  <c r="G104" i="19"/>
  <c r="G108" i="19"/>
  <c r="G157" i="19"/>
  <c r="G161" i="19"/>
  <c r="G165" i="19"/>
  <c r="G169" i="19"/>
  <c r="J173" i="19"/>
  <c r="K173" i="19"/>
  <c r="J177" i="19"/>
  <c r="K177" i="19"/>
  <c r="J186" i="19"/>
  <c r="J192" i="19"/>
  <c r="J198" i="19"/>
  <c r="J204" i="19"/>
  <c r="J210" i="19"/>
  <c r="L222" i="19"/>
  <c r="K222" i="19"/>
  <c r="J222" i="19"/>
  <c r="I222" i="19"/>
  <c r="L228" i="19"/>
  <c r="K228" i="19"/>
  <c r="J228" i="19"/>
  <c r="I228" i="19"/>
  <c r="G72" i="19"/>
  <c r="J87" i="19"/>
  <c r="J91" i="19"/>
  <c r="J95" i="19"/>
  <c r="J103" i="19"/>
  <c r="J107" i="19"/>
  <c r="L120" i="19"/>
  <c r="J120" i="19"/>
  <c r="L126" i="19"/>
  <c r="J126" i="19"/>
  <c r="L129" i="19"/>
  <c r="J129" i="19"/>
  <c r="L132" i="19"/>
  <c r="J132" i="19"/>
  <c r="L135" i="19"/>
  <c r="J135" i="19"/>
  <c r="L138" i="19"/>
  <c r="J138" i="19"/>
  <c r="L141" i="19"/>
  <c r="J141" i="19"/>
  <c r="L144" i="19"/>
  <c r="J144" i="19"/>
  <c r="L147" i="19"/>
  <c r="J147" i="19"/>
  <c r="I160" i="19"/>
  <c r="I164" i="19"/>
  <c r="I168" i="19"/>
  <c r="I172" i="19"/>
  <c r="I176" i="19"/>
  <c r="G188" i="19"/>
  <c r="L194" i="19"/>
  <c r="K194" i="19"/>
  <c r="I194" i="19"/>
  <c r="L200" i="19"/>
  <c r="K200" i="19"/>
  <c r="I200" i="19"/>
  <c r="L206" i="19"/>
  <c r="K206" i="19"/>
  <c r="I206" i="19"/>
  <c r="K71" i="19"/>
  <c r="J71" i="19"/>
  <c r="G84" i="19"/>
  <c r="G83" i="19"/>
  <c r="K87" i="19"/>
  <c r="K91" i="19"/>
  <c r="K95" i="19"/>
  <c r="K103" i="19"/>
  <c r="L160" i="19"/>
  <c r="L164" i="19"/>
  <c r="L168" i="19"/>
  <c r="L172" i="19"/>
  <c r="L176" i="19"/>
  <c r="L223" i="19"/>
  <c r="K223" i="19"/>
  <c r="J223" i="19"/>
  <c r="I223" i="19"/>
  <c r="L229" i="19"/>
  <c r="K229" i="19"/>
  <c r="J229" i="19"/>
  <c r="I229" i="19"/>
  <c r="L235" i="19"/>
  <c r="K235" i="19"/>
  <c r="J235" i="19"/>
  <c r="I235" i="19"/>
  <c r="L241" i="19"/>
  <c r="K241" i="19"/>
  <c r="J241" i="19"/>
  <c r="I241" i="19"/>
  <c r="G76" i="19"/>
  <c r="L85" i="19"/>
  <c r="I85" i="19"/>
  <c r="L89" i="19"/>
  <c r="I89" i="19"/>
  <c r="L93" i="19"/>
  <c r="I93" i="19"/>
  <c r="L97" i="19"/>
  <c r="I97" i="19"/>
  <c r="L101" i="19"/>
  <c r="I101" i="19"/>
  <c r="L105" i="19"/>
  <c r="I105" i="19"/>
  <c r="L109" i="19"/>
  <c r="I109" i="19"/>
  <c r="K158" i="19"/>
  <c r="J158" i="19"/>
  <c r="K162" i="19"/>
  <c r="J162" i="19"/>
  <c r="K166" i="19"/>
  <c r="J166" i="19"/>
  <c r="K170" i="19"/>
  <c r="J170" i="19"/>
  <c r="K174" i="19"/>
  <c r="J174" i="19"/>
  <c r="L189" i="19"/>
  <c r="K189" i="19"/>
  <c r="I189" i="19"/>
  <c r="L195" i="19"/>
  <c r="K195" i="19"/>
  <c r="I195" i="19"/>
  <c r="L201" i="19"/>
  <c r="K201" i="19"/>
  <c r="I201" i="19"/>
  <c r="L207" i="19"/>
  <c r="K207" i="19"/>
  <c r="I207" i="19"/>
  <c r="I44" i="19"/>
  <c r="I52" i="19"/>
  <c r="L54" i="19"/>
  <c r="I65" i="19"/>
  <c r="I75" i="19"/>
  <c r="G118" i="19"/>
  <c r="L121" i="19"/>
  <c r="J121" i="19"/>
  <c r="L124" i="19"/>
  <c r="J124" i="19"/>
  <c r="L127" i="19"/>
  <c r="J127" i="19"/>
  <c r="L130" i="19"/>
  <c r="J130" i="19"/>
  <c r="L133" i="19"/>
  <c r="J133" i="19"/>
  <c r="L136" i="19"/>
  <c r="J136" i="19"/>
  <c r="L139" i="19"/>
  <c r="J139" i="19"/>
  <c r="L145" i="19"/>
  <c r="J145" i="19"/>
  <c r="G190" i="19"/>
  <c r="L196" i="19"/>
  <c r="K196" i="19"/>
  <c r="I196" i="19"/>
  <c r="L202" i="19"/>
  <c r="K202" i="19"/>
  <c r="I202" i="19"/>
  <c r="L208" i="19"/>
  <c r="K208" i="19"/>
  <c r="I208" i="19"/>
  <c r="J62" i="19"/>
  <c r="K62" i="19"/>
  <c r="J52" i="19"/>
  <c r="L62" i="19"/>
  <c r="L65" i="19"/>
  <c r="G70" i="19"/>
  <c r="L75" i="19"/>
  <c r="G86" i="19"/>
  <c r="G90" i="19"/>
  <c r="G94" i="19"/>
  <c r="G98" i="19"/>
  <c r="G102" i="19"/>
  <c r="G106" i="19"/>
  <c r="G110" i="19"/>
  <c r="I121" i="19"/>
  <c r="I124" i="19"/>
  <c r="I127" i="19"/>
  <c r="I130" i="19"/>
  <c r="I133" i="19"/>
  <c r="I136" i="19"/>
  <c r="I139" i="19"/>
  <c r="I145" i="19"/>
  <c r="G159" i="19"/>
  <c r="G163" i="19"/>
  <c r="G167" i="19"/>
  <c r="G171" i="19"/>
  <c r="J175" i="19"/>
  <c r="K175" i="19"/>
  <c r="J189" i="19"/>
  <c r="J195" i="19"/>
  <c r="J201" i="19"/>
  <c r="J207" i="19"/>
  <c r="L219" i="19"/>
  <c r="K219" i="19"/>
  <c r="J219" i="19"/>
  <c r="I219" i="19"/>
  <c r="L225" i="19"/>
  <c r="K225" i="19"/>
  <c r="J225" i="19"/>
  <c r="I225" i="19"/>
  <c r="L231" i="19"/>
  <c r="K231" i="19"/>
  <c r="J231" i="19"/>
  <c r="I231" i="19"/>
  <c r="L237" i="19"/>
  <c r="K237" i="19"/>
  <c r="J237" i="19"/>
  <c r="I237" i="19"/>
  <c r="L243" i="19"/>
  <c r="K243" i="19"/>
  <c r="J243" i="19"/>
  <c r="I243" i="19"/>
  <c r="I230" i="19"/>
  <c r="I232" i="19"/>
  <c r="I234" i="19"/>
  <c r="I236" i="19"/>
  <c r="I238" i="19"/>
  <c r="I240" i="19"/>
  <c r="I242" i="19"/>
  <c r="G184" i="19"/>
  <c r="J230" i="19"/>
  <c r="J232" i="19"/>
  <c r="J234" i="19"/>
  <c r="J236" i="19"/>
  <c r="J238" i="19"/>
  <c r="J240" i="19"/>
  <c r="J242" i="19"/>
  <c r="K230" i="19"/>
  <c r="K232" i="19"/>
  <c r="K234" i="19"/>
  <c r="K236" i="19"/>
  <c r="K238" i="19"/>
  <c r="K240" i="19"/>
  <c r="K242" i="19"/>
  <c r="L24" i="18"/>
  <c r="K24" i="18"/>
  <c r="J24" i="18"/>
  <c r="I24" i="18"/>
  <c r="K71" i="18"/>
  <c r="J71" i="18"/>
  <c r="I71" i="18"/>
  <c r="L71" i="18"/>
  <c r="J90" i="18"/>
  <c r="I90" i="18"/>
  <c r="L90" i="18"/>
  <c r="K90" i="18"/>
  <c r="L111" i="18"/>
  <c r="K111" i="18"/>
  <c r="J111" i="18"/>
  <c r="I111" i="18"/>
  <c r="L123" i="18"/>
  <c r="K123" i="18"/>
  <c r="J123" i="18"/>
  <c r="I123" i="18"/>
  <c r="L131" i="18"/>
  <c r="K131" i="18"/>
  <c r="J131" i="18"/>
  <c r="I131" i="18"/>
  <c r="L175" i="18"/>
  <c r="K175" i="18"/>
  <c r="J175" i="18"/>
  <c r="I175" i="18"/>
  <c r="J191" i="18"/>
  <c r="K191" i="18"/>
  <c r="L191" i="18"/>
  <c r="I191" i="18"/>
  <c r="J197" i="18"/>
  <c r="L197" i="18"/>
  <c r="K197" i="18"/>
  <c r="I197" i="18"/>
  <c r="K25" i="18"/>
  <c r="J25" i="18"/>
  <c r="I25" i="18"/>
  <c r="L25" i="18"/>
  <c r="K37" i="18"/>
  <c r="J37" i="18"/>
  <c r="I37" i="18"/>
  <c r="L37" i="18"/>
  <c r="L64" i="18"/>
  <c r="K64" i="18"/>
  <c r="J64" i="18"/>
  <c r="I64" i="18"/>
  <c r="K105" i="18"/>
  <c r="J105" i="18"/>
  <c r="I105" i="18"/>
  <c r="L105" i="18"/>
  <c r="K156" i="18"/>
  <c r="I156" i="18"/>
  <c r="L156" i="18"/>
  <c r="J156" i="18"/>
  <c r="L165" i="18"/>
  <c r="J165" i="18"/>
  <c r="K165" i="18"/>
  <c r="I165" i="18"/>
  <c r="J203" i="18"/>
  <c r="K203" i="18"/>
  <c r="L203" i="18"/>
  <c r="I203" i="18"/>
  <c r="J209" i="18"/>
  <c r="L209" i="18"/>
  <c r="K209" i="18"/>
  <c r="I209" i="18"/>
  <c r="L236" i="18"/>
  <c r="K236" i="18"/>
  <c r="J236" i="18"/>
  <c r="I236" i="18"/>
  <c r="L26" i="18"/>
  <c r="K26" i="18"/>
  <c r="J26" i="18"/>
  <c r="I26" i="18"/>
  <c r="L38" i="18"/>
  <c r="K38" i="18"/>
  <c r="J38" i="18"/>
  <c r="I38" i="18"/>
  <c r="J98" i="18"/>
  <c r="L98" i="18"/>
  <c r="K98" i="18"/>
  <c r="I98" i="18"/>
  <c r="L107" i="18"/>
  <c r="K107" i="18"/>
  <c r="J107" i="18"/>
  <c r="I107" i="18"/>
  <c r="I125" i="18"/>
  <c r="L125" i="18"/>
  <c r="K125" i="18"/>
  <c r="J125" i="18"/>
  <c r="L133" i="18"/>
  <c r="K133" i="18"/>
  <c r="J133" i="18"/>
  <c r="I133" i="18"/>
  <c r="K141" i="18"/>
  <c r="J141" i="18"/>
  <c r="I141" i="18"/>
  <c r="L141" i="18"/>
  <c r="L167" i="18"/>
  <c r="K167" i="18"/>
  <c r="J167" i="18"/>
  <c r="I167" i="18"/>
  <c r="I194" i="18"/>
  <c r="L194" i="18"/>
  <c r="K194" i="18"/>
  <c r="J194" i="18"/>
  <c r="K27" i="18"/>
  <c r="J27" i="18"/>
  <c r="I27" i="18"/>
  <c r="L27" i="18"/>
  <c r="L59" i="18"/>
  <c r="K59" i="18"/>
  <c r="J59" i="18"/>
  <c r="I59" i="18"/>
  <c r="L65" i="18"/>
  <c r="J65" i="18"/>
  <c r="K65" i="18"/>
  <c r="I65" i="18"/>
  <c r="L157" i="18"/>
  <c r="K157" i="18"/>
  <c r="I157" i="18"/>
  <c r="J157" i="18"/>
  <c r="I206" i="18"/>
  <c r="L206" i="18"/>
  <c r="K206" i="18"/>
  <c r="J206" i="18"/>
  <c r="K218" i="18"/>
  <c r="J218" i="18"/>
  <c r="I218" i="18"/>
  <c r="L218" i="18"/>
  <c r="L238" i="18"/>
  <c r="K238" i="18"/>
  <c r="I238" i="18"/>
  <c r="J238" i="18"/>
  <c r="L28" i="18"/>
  <c r="K28" i="18"/>
  <c r="J28" i="18"/>
  <c r="I28" i="18"/>
  <c r="J99" i="18"/>
  <c r="L99" i="18"/>
  <c r="K99" i="18"/>
  <c r="I99" i="18"/>
  <c r="L135" i="18"/>
  <c r="K135" i="18"/>
  <c r="J135" i="18"/>
  <c r="I135" i="18"/>
  <c r="L143" i="18"/>
  <c r="K143" i="18"/>
  <c r="J143" i="18"/>
  <c r="I143" i="18"/>
  <c r="L159" i="18"/>
  <c r="K159" i="18"/>
  <c r="J159" i="18"/>
  <c r="I159" i="18"/>
  <c r="L169" i="18"/>
  <c r="K169" i="18"/>
  <c r="J169" i="18"/>
  <c r="I169" i="18"/>
  <c r="K17" i="18"/>
  <c r="J17" i="18"/>
  <c r="I17" i="18"/>
  <c r="L17" i="18"/>
  <c r="K29" i="18"/>
  <c r="J29" i="18"/>
  <c r="I29" i="18"/>
  <c r="L29" i="18"/>
  <c r="L68" i="18"/>
  <c r="K68" i="18"/>
  <c r="J68" i="18"/>
  <c r="I68" i="18"/>
  <c r="L220" i="18"/>
  <c r="K220" i="18"/>
  <c r="J220" i="18"/>
  <c r="I220" i="18"/>
  <c r="L18" i="18"/>
  <c r="K18" i="18"/>
  <c r="J18" i="18"/>
  <c r="I18" i="18"/>
  <c r="L30" i="18"/>
  <c r="K30" i="18"/>
  <c r="J30" i="18"/>
  <c r="I30" i="18"/>
  <c r="L60" i="18"/>
  <c r="K60" i="18"/>
  <c r="J60" i="18"/>
  <c r="I60" i="18"/>
  <c r="J102" i="18"/>
  <c r="L102" i="18"/>
  <c r="K102" i="18"/>
  <c r="I102" i="18"/>
  <c r="I137" i="18"/>
  <c r="L137" i="18"/>
  <c r="K137" i="18"/>
  <c r="J137" i="18"/>
  <c r="L145" i="18"/>
  <c r="K145" i="18"/>
  <c r="J145" i="18"/>
  <c r="I145" i="18"/>
  <c r="L161" i="18"/>
  <c r="K161" i="18"/>
  <c r="J161" i="18"/>
  <c r="I161" i="18"/>
  <c r="K19" i="18"/>
  <c r="J19" i="18"/>
  <c r="I19" i="18"/>
  <c r="L19" i="18"/>
  <c r="K31" i="18"/>
  <c r="J31" i="18"/>
  <c r="I31" i="18"/>
  <c r="L31" i="18"/>
  <c r="I42" i="18"/>
  <c r="L42" i="18"/>
  <c r="K42" i="18"/>
  <c r="J42" i="18"/>
  <c r="J94" i="18"/>
  <c r="L94" i="18"/>
  <c r="K94" i="18"/>
  <c r="I94" i="18"/>
  <c r="L171" i="18"/>
  <c r="K171" i="18"/>
  <c r="J171" i="18"/>
  <c r="I171" i="18"/>
  <c r="L222" i="18"/>
  <c r="K222" i="18"/>
  <c r="J222" i="18"/>
  <c r="I222" i="18"/>
  <c r="K230" i="18"/>
  <c r="J230" i="18"/>
  <c r="I230" i="18"/>
  <c r="L230" i="18"/>
  <c r="L20" i="18"/>
  <c r="K20" i="18"/>
  <c r="J20" i="18"/>
  <c r="I20" i="18"/>
  <c r="L32" i="18"/>
  <c r="K32" i="18"/>
  <c r="J32" i="18"/>
  <c r="I32" i="18"/>
  <c r="L53" i="18"/>
  <c r="K53" i="18"/>
  <c r="J53" i="18"/>
  <c r="I53" i="18"/>
  <c r="J69" i="18"/>
  <c r="I69" i="18"/>
  <c r="L69" i="18"/>
  <c r="K69" i="18"/>
  <c r="L147" i="18"/>
  <c r="K147" i="18"/>
  <c r="J147" i="18"/>
  <c r="I147" i="18"/>
  <c r="K21" i="18"/>
  <c r="J21" i="18"/>
  <c r="I21" i="18"/>
  <c r="L21" i="18"/>
  <c r="K33" i="18"/>
  <c r="J33" i="18"/>
  <c r="I33" i="18"/>
  <c r="L33" i="18"/>
  <c r="L87" i="18"/>
  <c r="K87" i="18"/>
  <c r="J87" i="18"/>
  <c r="I87" i="18"/>
  <c r="J103" i="18"/>
  <c r="I103" i="18"/>
  <c r="L103" i="18"/>
  <c r="K103" i="18"/>
  <c r="L163" i="18"/>
  <c r="K163" i="18"/>
  <c r="J163" i="18"/>
  <c r="I163" i="18"/>
  <c r="I190" i="18"/>
  <c r="L190" i="18"/>
  <c r="K190" i="18"/>
  <c r="J190" i="18"/>
  <c r="L224" i="18"/>
  <c r="K224" i="18"/>
  <c r="J224" i="18"/>
  <c r="I224" i="18"/>
  <c r="L232" i="18"/>
  <c r="K232" i="18"/>
  <c r="J232" i="18"/>
  <c r="I232" i="18"/>
  <c r="L22" i="18"/>
  <c r="K22" i="18"/>
  <c r="J22" i="18"/>
  <c r="I22" i="18"/>
  <c r="L34" i="18"/>
  <c r="K34" i="18"/>
  <c r="J34" i="18"/>
  <c r="I34" i="18"/>
  <c r="L54" i="18"/>
  <c r="J54" i="18"/>
  <c r="K54" i="18"/>
  <c r="I54" i="18"/>
  <c r="I63" i="18"/>
  <c r="L63" i="18"/>
  <c r="K63" i="18"/>
  <c r="J63" i="18"/>
  <c r="L121" i="18"/>
  <c r="K121" i="18"/>
  <c r="J121" i="18"/>
  <c r="I121" i="18"/>
  <c r="K129" i="18"/>
  <c r="J129" i="18"/>
  <c r="I129" i="18"/>
  <c r="L129" i="18"/>
  <c r="I202" i="18"/>
  <c r="L202" i="18"/>
  <c r="K202" i="18"/>
  <c r="J202" i="18"/>
  <c r="K23" i="18"/>
  <c r="J23" i="18"/>
  <c r="I23" i="18"/>
  <c r="L23" i="18"/>
  <c r="K35" i="18"/>
  <c r="J35" i="18"/>
  <c r="I35" i="18"/>
  <c r="L35" i="18"/>
  <c r="L56" i="18"/>
  <c r="I56" i="18"/>
  <c r="K56" i="18"/>
  <c r="J56" i="18"/>
  <c r="L76" i="18"/>
  <c r="I76" i="18"/>
  <c r="K76" i="18"/>
  <c r="J76" i="18"/>
  <c r="J88" i="18"/>
  <c r="K88" i="18"/>
  <c r="L88" i="18"/>
  <c r="I88" i="18"/>
  <c r="I97" i="18"/>
  <c r="L97" i="18"/>
  <c r="K97" i="18"/>
  <c r="J97" i="18"/>
  <c r="K164" i="18"/>
  <c r="I164" i="18"/>
  <c r="L164" i="18"/>
  <c r="J164" i="18"/>
  <c r="L173" i="18"/>
  <c r="J173" i="18"/>
  <c r="K173" i="18"/>
  <c r="I173" i="18"/>
  <c r="I185" i="18"/>
  <c r="I226" i="18"/>
  <c r="L226" i="18"/>
  <c r="K226" i="18"/>
  <c r="J226" i="18"/>
  <c r="L234" i="18"/>
  <c r="K234" i="18"/>
  <c r="J234" i="18"/>
  <c r="I234" i="18"/>
  <c r="G41" i="18"/>
  <c r="G52" i="18"/>
  <c r="K58" i="18"/>
  <c r="J67" i="18"/>
  <c r="G86" i="18"/>
  <c r="L92" i="18"/>
  <c r="J101" i="18"/>
  <c r="G110" i="18"/>
  <c r="L122" i="18"/>
  <c r="J127" i="18"/>
  <c r="L134" i="18"/>
  <c r="J139" i="18"/>
  <c r="L146" i="18"/>
  <c r="K186" i="18"/>
  <c r="L193" i="18"/>
  <c r="K198" i="18"/>
  <c r="L205" i="18"/>
  <c r="J228" i="18"/>
  <c r="J240" i="18"/>
  <c r="G16" i="18"/>
  <c r="I40" i="18"/>
  <c r="I61" i="18"/>
  <c r="L67" i="18"/>
  <c r="G72" i="18"/>
  <c r="I74" i="18"/>
  <c r="I84" i="18"/>
  <c r="I95" i="18"/>
  <c r="L101" i="18"/>
  <c r="G106" i="18"/>
  <c r="I108" i="18"/>
  <c r="L127" i="18"/>
  <c r="L139" i="18"/>
  <c r="G155" i="18"/>
  <c r="J160" i="18"/>
  <c r="J168" i="18"/>
  <c r="I189" i="18"/>
  <c r="I201" i="18"/>
  <c r="G216" i="18"/>
  <c r="L228" i="18"/>
  <c r="L240" i="18"/>
  <c r="J40" i="18"/>
  <c r="J61" i="18"/>
  <c r="J74" i="18"/>
  <c r="K84" i="18"/>
  <c r="J95" i="18"/>
  <c r="K108" i="18"/>
  <c r="K189" i="18"/>
  <c r="K201" i="18"/>
  <c r="G223" i="18"/>
  <c r="G235" i="18"/>
  <c r="K160" i="18"/>
  <c r="I160" i="18"/>
  <c r="K40" i="18"/>
  <c r="G55" i="18"/>
  <c r="I57" i="18"/>
  <c r="K61" i="18"/>
  <c r="I70" i="18"/>
  <c r="K74" i="18"/>
  <c r="L84" i="18"/>
  <c r="G89" i="18"/>
  <c r="I91" i="18"/>
  <c r="K95" i="18"/>
  <c r="I104" i="18"/>
  <c r="L108" i="18"/>
  <c r="G158" i="18"/>
  <c r="G166" i="18"/>
  <c r="G174" i="18"/>
  <c r="I187" i="18"/>
  <c r="L189" i="18"/>
  <c r="G192" i="18"/>
  <c r="I199" i="18"/>
  <c r="L201" i="18"/>
  <c r="G204" i="18"/>
  <c r="I217" i="18"/>
  <c r="J57" i="18"/>
  <c r="G66" i="18"/>
  <c r="J70" i="18"/>
  <c r="J91" i="18"/>
  <c r="G100" i="18"/>
  <c r="K104" i="18"/>
  <c r="G120" i="18"/>
  <c r="G132" i="18"/>
  <c r="G144" i="18"/>
  <c r="K187" i="18"/>
  <c r="K199" i="18"/>
  <c r="J217" i="18"/>
  <c r="G221" i="18"/>
  <c r="G233" i="18"/>
  <c r="K57" i="18"/>
  <c r="K70" i="18"/>
  <c r="K91" i="18"/>
  <c r="L104" i="18"/>
  <c r="I126" i="18"/>
  <c r="L187" i="18"/>
  <c r="L199" i="18"/>
  <c r="L217" i="18"/>
  <c r="I227" i="18"/>
  <c r="I239" i="18"/>
  <c r="G130" i="18"/>
  <c r="G142" i="18"/>
  <c r="G219" i="18"/>
  <c r="G231" i="18"/>
  <c r="I39" i="18"/>
  <c r="I62" i="18"/>
  <c r="I96" i="18"/>
  <c r="I124" i="18"/>
  <c r="I136" i="18"/>
  <c r="I183" i="18"/>
  <c r="I195" i="18"/>
  <c r="I207" i="18"/>
  <c r="I225" i="18"/>
  <c r="I237" i="18"/>
  <c r="J62" i="18"/>
  <c r="K96" i="18"/>
  <c r="J124" i="18"/>
  <c r="G128" i="18"/>
  <c r="J136" i="18"/>
  <c r="G140" i="18"/>
  <c r="K183" i="18"/>
  <c r="K195" i="18"/>
  <c r="K207" i="18"/>
  <c r="J225" i="18"/>
  <c r="G229" i="18"/>
  <c r="J237" i="18"/>
  <c r="G241" i="18"/>
  <c r="K168" i="18"/>
  <c r="I168" i="18"/>
  <c r="I122" i="18"/>
  <c r="L124" i="18"/>
  <c r="I134" i="18"/>
  <c r="L136" i="18"/>
  <c r="K162" i="18"/>
  <c r="I162" i="18"/>
  <c r="K170" i="18"/>
  <c r="I170" i="18"/>
  <c r="I193" i="18"/>
  <c r="L195" i="18"/>
  <c r="I205" i="18"/>
  <c r="L207" i="18"/>
  <c r="L225" i="18"/>
  <c r="L237" i="18"/>
  <c r="J58" i="18"/>
  <c r="K92" i="18"/>
  <c r="J122" i="18"/>
  <c r="J134" i="18"/>
  <c r="J146" i="18"/>
  <c r="J162" i="18"/>
  <c r="J170" i="18"/>
  <c r="J186" i="18"/>
  <c r="L188" i="18"/>
  <c r="K193" i="18"/>
  <c r="J198" i="18"/>
  <c r="L200" i="18"/>
  <c r="K205" i="18"/>
  <c r="L55" i="17"/>
  <c r="J55" i="17"/>
  <c r="K55" i="17"/>
  <c r="I55" i="17"/>
  <c r="L63" i="17"/>
  <c r="J63" i="17"/>
  <c r="I63" i="17"/>
  <c r="K63" i="17"/>
  <c r="K88" i="17"/>
  <c r="J88" i="17"/>
  <c r="L88" i="17"/>
  <c r="I88" i="17"/>
  <c r="L128" i="17"/>
  <c r="K128" i="17"/>
  <c r="I128" i="17"/>
  <c r="J128" i="17"/>
  <c r="L140" i="17"/>
  <c r="K140" i="17"/>
  <c r="I140" i="17"/>
  <c r="J140" i="17"/>
  <c r="I26" i="17"/>
  <c r="L26" i="17"/>
  <c r="K26" i="17"/>
  <c r="J26" i="17"/>
  <c r="L56" i="17"/>
  <c r="K56" i="17"/>
  <c r="I56" i="17"/>
  <c r="J56" i="17"/>
  <c r="L64" i="17"/>
  <c r="K64" i="17"/>
  <c r="J64" i="17"/>
  <c r="I64" i="17"/>
  <c r="L16" i="17"/>
  <c r="K16" i="17"/>
  <c r="J16" i="17"/>
  <c r="I16" i="17"/>
  <c r="I36" i="17"/>
  <c r="L36" i="17"/>
  <c r="K36" i="17"/>
  <c r="J36" i="17"/>
  <c r="L118" i="17"/>
  <c r="K118" i="17"/>
  <c r="I118" i="17"/>
  <c r="J118" i="17"/>
  <c r="L130" i="17"/>
  <c r="K130" i="17"/>
  <c r="I130" i="17"/>
  <c r="J130" i="17"/>
  <c r="L142" i="17"/>
  <c r="K142" i="17"/>
  <c r="I142" i="17"/>
  <c r="J142" i="17"/>
  <c r="I22" i="17"/>
  <c r="L22" i="17"/>
  <c r="K22" i="17"/>
  <c r="J22" i="17"/>
  <c r="L66" i="17"/>
  <c r="K66" i="17"/>
  <c r="J66" i="17"/>
  <c r="I66" i="17"/>
  <c r="K72" i="17"/>
  <c r="J72" i="17"/>
  <c r="I72" i="17"/>
  <c r="L72" i="17"/>
  <c r="I32" i="17"/>
  <c r="L32" i="17"/>
  <c r="K32" i="17"/>
  <c r="J32" i="17"/>
  <c r="L51" i="17"/>
  <c r="J51" i="17"/>
  <c r="I51" i="17"/>
  <c r="K51" i="17"/>
  <c r="L120" i="17"/>
  <c r="K120" i="17"/>
  <c r="I120" i="17"/>
  <c r="J120" i="17"/>
  <c r="L132" i="17"/>
  <c r="K132" i="17"/>
  <c r="I132" i="17"/>
  <c r="J132" i="17"/>
  <c r="I18" i="17"/>
  <c r="L18" i="17"/>
  <c r="K18" i="17"/>
  <c r="J18" i="17"/>
  <c r="L67" i="17"/>
  <c r="J67" i="17"/>
  <c r="K67" i="17"/>
  <c r="I67" i="17"/>
  <c r="K106" i="17"/>
  <c r="J106" i="17"/>
  <c r="L106" i="17"/>
  <c r="I106" i="17"/>
  <c r="L28" i="17"/>
  <c r="K28" i="17"/>
  <c r="I28" i="17"/>
  <c r="J28" i="17"/>
  <c r="L59" i="17"/>
  <c r="J59" i="17"/>
  <c r="K59" i="17"/>
  <c r="I59" i="17"/>
  <c r="I68" i="17"/>
  <c r="L68" i="17"/>
  <c r="K68" i="17"/>
  <c r="J68" i="17"/>
  <c r="L82" i="17"/>
  <c r="K82" i="17"/>
  <c r="J82" i="17"/>
  <c r="I82" i="17"/>
  <c r="K100" i="17"/>
  <c r="J100" i="17"/>
  <c r="L100" i="17"/>
  <c r="I100" i="17"/>
  <c r="L122" i="17"/>
  <c r="K122" i="17"/>
  <c r="I122" i="17"/>
  <c r="J122" i="17"/>
  <c r="L134" i="17"/>
  <c r="K134" i="17"/>
  <c r="I134" i="17"/>
  <c r="J134" i="17"/>
  <c r="I24" i="17"/>
  <c r="L24" i="17"/>
  <c r="K24" i="17"/>
  <c r="J24" i="17"/>
  <c r="L52" i="17"/>
  <c r="K52" i="17"/>
  <c r="J52" i="17"/>
  <c r="I52" i="17"/>
  <c r="L84" i="17"/>
  <c r="K84" i="17"/>
  <c r="J84" i="17"/>
  <c r="I84" i="17"/>
  <c r="L124" i="17"/>
  <c r="K124" i="17"/>
  <c r="I124" i="17"/>
  <c r="J124" i="17"/>
  <c r="I136" i="17"/>
  <c r="I34" i="17"/>
  <c r="L34" i="17"/>
  <c r="K34" i="17"/>
  <c r="J34" i="17"/>
  <c r="K94" i="17"/>
  <c r="J94" i="17"/>
  <c r="L94" i="17"/>
  <c r="I94" i="17"/>
  <c r="I20" i="17"/>
  <c r="L20" i="17"/>
  <c r="K20" i="17"/>
  <c r="J20" i="17"/>
  <c r="L39" i="17"/>
  <c r="K39" i="17"/>
  <c r="J39" i="17"/>
  <c r="I39" i="17"/>
  <c r="L54" i="17"/>
  <c r="K54" i="17"/>
  <c r="J54" i="17"/>
  <c r="I54" i="17"/>
  <c r="K60" i="17"/>
  <c r="J60" i="17"/>
  <c r="I60" i="17"/>
  <c r="L60" i="17"/>
  <c r="L126" i="17"/>
  <c r="K126" i="17"/>
  <c r="I126" i="17"/>
  <c r="J126" i="17"/>
  <c r="L138" i="17"/>
  <c r="K138" i="17"/>
  <c r="I138" i="17"/>
  <c r="J138" i="17"/>
  <c r="L30" i="17"/>
  <c r="K30" i="17"/>
  <c r="J30" i="17"/>
  <c r="I30" i="17"/>
  <c r="L62" i="17"/>
  <c r="K62" i="17"/>
  <c r="J62" i="17"/>
  <c r="I62" i="17"/>
  <c r="L71" i="17"/>
  <c r="J71" i="17"/>
  <c r="K71" i="17"/>
  <c r="I71" i="17"/>
  <c r="L239" i="17"/>
  <c r="K239" i="17"/>
  <c r="I239" i="17"/>
  <c r="J239" i="17"/>
  <c r="J58" i="17"/>
  <c r="J70" i="17"/>
  <c r="K151" i="17"/>
  <c r="K157" i="17"/>
  <c r="K163" i="17"/>
  <c r="J181" i="17"/>
  <c r="L191" i="17"/>
  <c r="I195" i="17"/>
  <c r="L200" i="17"/>
  <c r="K200" i="17"/>
  <c r="J200" i="17"/>
  <c r="L236" i="17"/>
  <c r="K236" i="17"/>
  <c r="J236" i="17"/>
  <c r="I236" i="17"/>
  <c r="G41" i="17"/>
  <c r="L58" i="17"/>
  <c r="G61" i="17"/>
  <c r="L70" i="17"/>
  <c r="G73" i="17"/>
  <c r="G86" i="17"/>
  <c r="G93" i="17"/>
  <c r="G99" i="17"/>
  <c r="G105" i="17"/>
  <c r="L180" i="17"/>
  <c r="K180" i="17"/>
  <c r="J180" i="17"/>
  <c r="J204" i="17"/>
  <c r="G217" i="17"/>
  <c r="G223" i="17"/>
  <c r="G229" i="17"/>
  <c r="G235" i="17"/>
  <c r="L230" i="17"/>
  <c r="K230" i="17"/>
  <c r="J230" i="17"/>
  <c r="I230" i="17"/>
  <c r="G40" i="17"/>
  <c r="G85" i="17"/>
  <c r="G92" i="17"/>
  <c r="G98" i="17"/>
  <c r="L152" i="17"/>
  <c r="J152" i="17"/>
  <c r="I152" i="17"/>
  <c r="J155" i="17"/>
  <c r="L158" i="17"/>
  <c r="J158" i="17"/>
  <c r="I158" i="17"/>
  <c r="J161" i="17"/>
  <c r="L164" i="17"/>
  <c r="J164" i="17"/>
  <c r="I164" i="17"/>
  <c r="J167" i="17"/>
  <c r="L170" i="17"/>
  <c r="J170" i="17"/>
  <c r="I170" i="17"/>
  <c r="I189" i="17"/>
  <c r="L194" i="17"/>
  <c r="K194" i="17"/>
  <c r="J194" i="17"/>
  <c r="J199" i="17"/>
  <c r="L224" i="17"/>
  <c r="K224" i="17"/>
  <c r="J224" i="17"/>
  <c r="I224" i="17"/>
  <c r="I89" i="17"/>
  <c r="I95" i="17"/>
  <c r="I101" i="17"/>
  <c r="I104" i="17"/>
  <c r="I107" i="17"/>
  <c r="G117" i="17"/>
  <c r="G121" i="17"/>
  <c r="G125" i="17"/>
  <c r="G129" i="17"/>
  <c r="G133" i="17"/>
  <c r="G137" i="17"/>
  <c r="G141" i="17"/>
  <c r="K152" i="17"/>
  <c r="K155" i="17"/>
  <c r="K158" i="17"/>
  <c r="K161" i="17"/>
  <c r="K164" i="17"/>
  <c r="K167" i="17"/>
  <c r="K170" i="17"/>
  <c r="I179" i="17"/>
  <c r="L184" i="17"/>
  <c r="K184" i="17"/>
  <c r="J184" i="17"/>
  <c r="J189" i="17"/>
  <c r="L218" i="17"/>
  <c r="K218" i="17"/>
  <c r="J218" i="17"/>
  <c r="I218" i="17"/>
  <c r="G38" i="17"/>
  <c r="G83" i="17"/>
  <c r="J104" i="17"/>
  <c r="G116" i="17"/>
  <c r="L155" i="17"/>
  <c r="L161" i="17"/>
  <c r="L167" i="17"/>
  <c r="J179" i="17"/>
  <c r="L189" i="17"/>
  <c r="L198" i="17"/>
  <c r="K198" i="17"/>
  <c r="J198" i="17"/>
  <c r="L214" i="17"/>
  <c r="K214" i="17"/>
  <c r="J214" i="17"/>
  <c r="I214" i="17"/>
  <c r="L220" i="17"/>
  <c r="K220" i="17"/>
  <c r="J220" i="17"/>
  <c r="I220" i="17"/>
  <c r="L226" i="17"/>
  <c r="K226" i="17"/>
  <c r="J226" i="17"/>
  <c r="I226" i="17"/>
  <c r="L232" i="17"/>
  <c r="K232" i="17"/>
  <c r="J232" i="17"/>
  <c r="I232" i="17"/>
  <c r="L238" i="17"/>
  <c r="K238" i="17"/>
  <c r="J238" i="17"/>
  <c r="I238" i="17"/>
  <c r="L57" i="17"/>
  <c r="J57" i="17"/>
  <c r="L69" i="17"/>
  <c r="J69" i="17"/>
  <c r="K91" i="17"/>
  <c r="J91" i="17"/>
  <c r="K97" i="17"/>
  <c r="J97" i="17"/>
  <c r="K103" i="17"/>
  <c r="J103" i="17"/>
  <c r="L213" i="17"/>
  <c r="K213" i="17"/>
  <c r="I213" i="17"/>
  <c r="L219" i="17"/>
  <c r="K219" i="17"/>
  <c r="I219" i="17"/>
  <c r="L225" i="17"/>
  <c r="K225" i="17"/>
  <c r="I225" i="17"/>
  <c r="L231" i="17"/>
  <c r="K231" i="17"/>
  <c r="I231" i="17"/>
  <c r="L237" i="17"/>
  <c r="K237" i="17"/>
  <c r="I237" i="17"/>
  <c r="I42" i="17"/>
  <c r="L150" i="17"/>
  <c r="J150" i="17"/>
  <c r="I150" i="17"/>
  <c r="J153" i="17"/>
  <c r="L156" i="17"/>
  <c r="J156" i="17"/>
  <c r="I156" i="17"/>
  <c r="J159" i="17"/>
  <c r="L162" i="17"/>
  <c r="J162" i="17"/>
  <c r="I162" i="17"/>
  <c r="J165" i="17"/>
  <c r="I197" i="17"/>
  <c r="L202" i="17"/>
  <c r="K202" i="17"/>
  <c r="J202" i="17"/>
  <c r="J213" i="17"/>
  <c r="J219" i="17"/>
  <c r="J225" i="17"/>
  <c r="J231" i="17"/>
  <c r="J237" i="17"/>
  <c r="K87" i="17"/>
  <c r="J87" i="17"/>
  <c r="J17" i="17"/>
  <c r="J19" i="17"/>
  <c r="J21" i="17"/>
  <c r="J23" i="17"/>
  <c r="J25" i="17"/>
  <c r="J27" i="17"/>
  <c r="J29" i="17"/>
  <c r="J31" i="17"/>
  <c r="J33" i="17"/>
  <c r="J35" i="17"/>
  <c r="J37" i="17"/>
  <c r="J42" i="17"/>
  <c r="J50" i="17"/>
  <c r="K57" i="17"/>
  <c r="K69" i="17"/>
  <c r="I87" i="17"/>
  <c r="I90" i="17"/>
  <c r="I96" i="17"/>
  <c r="I102" i="17"/>
  <c r="I108" i="17"/>
  <c r="K150" i="17"/>
  <c r="K153" i="17"/>
  <c r="K156" i="17"/>
  <c r="K159" i="17"/>
  <c r="K162" i="17"/>
  <c r="K165" i="17"/>
  <c r="I180" i="17"/>
  <c r="I187" i="17"/>
  <c r="L192" i="17"/>
  <c r="K192" i="17"/>
  <c r="J192" i="17"/>
  <c r="J197" i="17"/>
  <c r="K37" i="17"/>
  <c r="K42" i="17"/>
  <c r="L87" i="17"/>
  <c r="J90" i="17"/>
  <c r="J96" i="17"/>
  <c r="J102" i="17"/>
  <c r="J108" i="17"/>
  <c r="L182" i="17"/>
  <c r="K182" i="17"/>
  <c r="J182" i="17"/>
  <c r="L216" i="17"/>
  <c r="K216" i="17"/>
  <c r="J216" i="17"/>
  <c r="I216" i="17"/>
  <c r="L222" i="17"/>
  <c r="K222" i="17"/>
  <c r="J222" i="17"/>
  <c r="I222" i="17"/>
  <c r="L228" i="17"/>
  <c r="K228" i="17"/>
  <c r="J228" i="17"/>
  <c r="I228" i="17"/>
  <c r="L234" i="17"/>
  <c r="K234" i="17"/>
  <c r="J234" i="17"/>
  <c r="I234" i="17"/>
  <c r="L53" i="17"/>
  <c r="J53" i="17"/>
  <c r="L65" i="17"/>
  <c r="J65" i="17"/>
  <c r="K89" i="17"/>
  <c r="J89" i="17"/>
  <c r="K95" i="17"/>
  <c r="J95" i="17"/>
  <c r="K101" i="17"/>
  <c r="J101" i="17"/>
  <c r="K107" i="17"/>
  <c r="J107" i="17"/>
  <c r="G119" i="17"/>
  <c r="G123" i="17"/>
  <c r="G127" i="17"/>
  <c r="G131" i="17"/>
  <c r="G135" i="17"/>
  <c r="G139" i="17"/>
  <c r="L187" i="17"/>
  <c r="I191" i="17"/>
  <c r="L196" i="17"/>
  <c r="K196" i="17"/>
  <c r="J196" i="17"/>
  <c r="G215" i="17"/>
  <c r="G221" i="17"/>
  <c r="G227" i="17"/>
  <c r="G233" i="17"/>
  <c r="L190" i="17"/>
  <c r="K190" i="17"/>
  <c r="J190" i="17"/>
  <c r="I53" i="17"/>
  <c r="I65" i="17"/>
  <c r="G81" i="17"/>
  <c r="J151" i="17"/>
  <c r="J154" i="17"/>
  <c r="J157" i="17"/>
  <c r="L160" i="17"/>
  <c r="J160" i="17"/>
  <c r="I160" i="17"/>
  <c r="J163" i="17"/>
  <c r="L166" i="17"/>
  <c r="J166" i="17"/>
  <c r="I166" i="17"/>
  <c r="I181" i="17"/>
  <c r="L186" i="17"/>
  <c r="K186" i="17"/>
  <c r="J186" i="17"/>
  <c r="J191" i="17"/>
  <c r="L201" i="17"/>
  <c r="L85" i="16"/>
  <c r="K85" i="16"/>
  <c r="J85" i="16"/>
  <c r="I85" i="16"/>
  <c r="L109" i="16"/>
  <c r="K109" i="16"/>
  <c r="J109" i="16"/>
  <c r="I109" i="16"/>
  <c r="K147" i="16"/>
  <c r="J147" i="16"/>
  <c r="I147" i="16"/>
  <c r="L147" i="16"/>
  <c r="K157" i="16"/>
  <c r="J157" i="16"/>
  <c r="I157" i="16"/>
  <c r="L157" i="16"/>
  <c r="J47" i="16"/>
  <c r="I47" i="16"/>
  <c r="L47" i="16"/>
  <c r="K47" i="16"/>
  <c r="L87" i="16"/>
  <c r="K87" i="16"/>
  <c r="J87" i="16"/>
  <c r="I87" i="16"/>
  <c r="K148" i="16"/>
  <c r="L148" i="16"/>
  <c r="J148" i="16"/>
  <c r="I148" i="16"/>
  <c r="L28" i="16"/>
  <c r="K28" i="16"/>
  <c r="J28" i="16"/>
  <c r="I28" i="16"/>
  <c r="L57" i="16"/>
  <c r="K57" i="16"/>
  <c r="J57" i="16"/>
  <c r="I57" i="16"/>
  <c r="J48" i="16"/>
  <c r="L48" i="16"/>
  <c r="K48" i="16"/>
  <c r="I48" i="16"/>
  <c r="J64" i="16"/>
  <c r="L64" i="16"/>
  <c r="K64" i="16"/>
  <c r="I64" i="16"/>
  <c r="L111" i="16"/>
  <c r="K111" i="16"/>
  <c r="J111" i="16"/>
  <c r="I111" i="16"/>
  <c r="K150" i="16"/>
  <c r="L150" i="16"/>
  <c r="J150" i="16"/>
  <c r="I150" i="16"/>
  <c r="I166" i="16"/>
  <c r="J166" i="16"/>
  <c r="L166" i="16"/>
  <c r="K166" i="16"/>
  <c r="K49" i="16"/>
  <c r="J49" i="16"/>
  <c r="I49" i="16"/>
  <c r="L49" i="16"/>
  <c r="L89" i="16"/>
  <c r="K89" i="16"/>
  <c r="J89" i="16"/>
  <c r="I89" i="16"/>
  <c r="L113" i="16"/>
  <c r="K113" i="16"/>
  <c r="J113" i="16"/>
  <c r="I113" i="16"/>
  <c r="K151" i="16"/>
  <c r="J151" i="16"/>
  <c r="I151" i="16"/>
  <c r="L151" i="16"/>
  <c r="L16" i="16"/>
  <c r="K16" i="16"/>
  <c r="J16" i="16"/>
  <c r="I16" i="16"/>
  <c r="L25" i="16"/>
  <c r="K25" i="16"/>
  <c r="J25" i="16"/>
  <c r="I25" i="16"/>
  <c r="L32" i="16"/>
  <c r="K32" i="16"/>
  <c r="J32" i="16"/>
  <c r="I32" i="16"/>
  <c r="J50" i="16"/>
  <c r="L50" i="16"/>
  <c r="K50" i="16"/>
  <c r="I50" i="16"/>
  <c r="L59" i="16"/>
  <c r="K59" i="16"/>
  <c r="J59" i="16"/>
  <c r="I59" i="16"/>
  <c r="J66" i="16"/>
  <c r="L66" i="16"/>
  <c r="K66" i="16"/>
  <c r="I66" i="16"/>
  <c r="I91" i="16"/>
  <c r="I99" i="16"/>
  <c r="L99" i="16"/>
  <c r="K99" i="16"/>
  <c r="J99" i="16"/>
  <c r="J37" i="16"/>
  <c r="I37" i="16"/>
  <c r="K37" i="16"/>
  <c r="L37" i="16"/>
  <c r="K142" i="16"/>
  <c r="L142" i="16"/>
  <c r="J142" i="16"/>
  <c r="I142" i="16"/>
  <c r="K153" i="16"/>
  <c r="J153" i="16"/>
  <c r="I153" i="16"/>
  <c r="L153" i="16"/>
  <c r="L19" i="16"/>
  <c r="K19" i="16"/>
  <c r="J19" i="16"/>
  <c r="I19" i="16"/>
  <c r="L34" i="16"/>
  <c r="K34" i="16"/>
  <c r="J34" i="16"/>
  <c r="I34" i="16"/>
  <c r="L53" i="16"/>
  <c r="K53" i="16"/>
  <c r="J53" i="16"/>
  <c r="I53" i="16"/>
  <c r="J81" i="16"/>
  <c r="I81" i="16"/>
  <c r="L81" i="16"/>
  <c r="K81" i="16"/>
  <c r="J116" i="16"/>
  <c r="I116" i="16"/>
  <c r="L116" i="16"/>
  <c r="K116" i="16"/>
  <c r="L23" i="16"/>
  <c r="K23" i="16"/>
  <c r="J23" i="16"/>
  <c r="I23" i="16"/>
  <c r="J62" i="16"/>
  <c r="L62" i="16"/>
  <c r="K62" i="16"/>
  <c r="I62" i="16"/>
  <c r="J68" i="16"/>
  <c r="L68" i="16"/>
  <c r="K68" i="16"/>
  <c r="I68" i="16"/>
  <c r="K144" i="16"/>
  <c r="L144" i="16"/>
  <c r="J144" i="16"/>
  <c r="I144" i="16"/>
  <c r="K154" i="16"/>
  <c r="L154" i="16"/>
  <c r="J154" i="16"/>
  <c r="I154" i="16"/>
  <c r="K83" i="16"/>
  <c r="J83" i="16"/>
  <c r="I83" i="16"/>
  <c r="L83" i="16"/>
  <c r="K118" i="16"/>
  <c r="J118" i="16"/>
  <c r="I118" i="16"/>
  <c r="L118" i="16"/>
  <c r="K137" i="16"/>
  <c r="J137" i="16"/>
  <c r="L137" i="16"/>
  <c r="I137" i="16"/>
  <c r="K145" i="16"/>
  <c r="J145" i="16"/>
  <c r="I145" i="16"/>
  <c r="L145" i="16"/>
  <c r="K156" i="16"/>
  <c r="L156" i="16"/>
  <c r="J156" i="16"/>
  <c r="I156" i="16"/>
  <c r="L30" i="16"/>
  <c r="K30" i="16"/>
  <c r="J30" i="16"/>
  <c r="I30" i="16"/>
  <c r="L21" i="16"/>
  <c r="K21" i="16"/>
  <c r="J21" i="16"/>
  <c r="I21" i="16"/>
  <c r="L26" i="16"/>
  <c r="L38" i="16"/>
  <c r="K38" i="16"/>
  <c r="J38" i="16"/>
  <c r="I38" i="16"/>
  <c r="L55" i="16"/>
  <c r="J60" i="16"/>
  <c r="K60" i="16"/>
  <c r="I60" i="16"/>
  <c r="L60" i="16"/>
  <c r="K139" i="16"/>
  <c r="J139" i="16"/>
  <c r="L139" i="16"/>
  <c r="I139" i="16"/>
  <c r="K155" i="16"/>
  <c r="J155" i="16"/>
  <c r="I155" i="16"/>
  <c r="L194" i="16"/>
  <c r="K194" i="16"/>
  <c r="G20" i="16"/>
  <c r="I22" i="16"/>
  <c r="G31" i="16"/>
  <c r="I33" i="16"/>
  <c r="G54" i="16"/>
  <c r="I56" i="16"/>
  <c r="G65" i="16"/>
  <c r="I67" i="16"/>
  <c r="I77" i="16"/>
  <c r="G95" i="16"/>
  <c r="G110" i="16"/>
  <c r="I112" i="16"/>
  <c r="I125" i="16"/>
  <c r="G143" i="16"/>
  <c r="G146" i="16"/>
  <c r="G152" i="16"/>
  <c r="G158" i="16"/>
  <c r="L196" i="16"/>
  <c r="K196" i="16"/>
  <c r="L208" i="16"/>
  <c r="K208" i="16"/>
  <c r="K149" i="16"/>
  <c r="J149" i="16"/>
  <c r="I149" i="16"/>
  <c r="G27" i="16"/>
  <c r="I52" i="16"/>
  <c r="I63" i="16"/>
  <c r="I108" i="16"/>
  <c r="L155" i="16"/>
  <c r="J180" i="16"/>
  <c r="J18" i="16"/>
  <c r="J29" i="16"/>
  <c r="K52" i="16"/>
  <c r="J63" i="16"/>
  <c r="G92" i="16"/>
  <c r="J108" i="16"/>
  <c r="G117" i="16"/>
  <c r="I119" i="16"/>
  <c r="J121" i="16"/>
  <c r="K123" i="16"/>
  <c r="J138" i="16"/>
  <c r="G141" i="16"/>
  <c r="K172" i="16"/>
  <c r="K180" i="16"/>
  <c r="I194" i="16"/>
  <c r="I199" i="16"/>
  <c r="K201" i="16"/>
  <c r="I206" i="16"/>
  <c r="K213" i="16"/>
  <c r="K18" i="16"/>
  <c r="K29" i="16"/>
  <c r="G46" i="16"/>
  <c r="L52" i="16"/>
  <c r="K63" i="16"/>
  <c r="G90" i="16"/>
  <c r="K108" i="16"/>
  <c r="J119" i="16"/>
  <c r="K121" i="16"/>
  <c r="L138" i="16"/>
  <c r="L172" i="16"/>
  <c r="L180" i="16"/>
  <c r="J194" i="16"/>
  <c r="J199" i="16"/>
  <c r="L204" i="16"/>
  <c r="K204" i="16"/>
  <c r="L216" i="16"/>
  <c r="K216" i="16"/>
  <c r="L29" i="16"/>
  <c r="I78" i="16"/>
  <c r="G88" i="16"/>
  <c r="I96" i="16"/>
  <c r="K119" i="16"/>
  <c r="K199" i="16"/>
  <c r="J36" i="16"/>
  <c r="J78" i="16"/>
  <c r="G86" i="16"/>
  <c r="J96" i="16"/>
  <c r="J115" i="16"/>
  <c r="I124" i="16"/>
  <c r="K170" i="16"/>
  <c r="J173" i="16"/>
  <c r="K178" i="16"/>
  <c r="J181" i="16"/>
  <c r="K186" i="16"/>
  <c r="L202" i="16"/>
  <c r="K202" i="16"/>
  <c r="J204" i="16"/>
  <c r="L214" i="16"/>
  <c r="K214" i="16"/>
  <c r="J216" i="16"/>
  <c r="I18" i="16"/>
  <c r="G61" i="16"/>
  <c r="I121" i="16"/>
  <c r="L149" i="16"/>
  <c r="G17" i="16"/>
  <c r="G51" i="16"/>
  <c r="G84" i="16"/>
  <c r="I94" i="16"/>
  <c r="K96" i="16"/>
  <c r="K173" i="16"/>
  <c r="K181" i="16"/>
  <c r="G82" i="16"/>
  <c r="J94" i="16"/>
  <c r="I120" i="16"/>
  <c r="G165" i="16"/>
  <c r="L173" i="16"/>
  <c r="L181" i="16"/>
  <c r="L200" i="16"/>
  <c r="K200" i="16"/>
  <c r="L212" i="16"/>
  <c r="K212" i="16"/>
  <c r="I138" i="16"/>
  <c r="J172" i="16"/>
  <c r="G80" i="16"/>
  <c r="K94" i="16"/>
  <c r="G98" i="16"/>
  <c r="I107" i="16"/>
  <c r="J120" i="16"/>
  <c r="K168" i="16"/>
  <c r="J171" i="16"/>
  <c r="K176" i="16"/>
  <c r="K184" i="16"/>
  <c r="I200" i="16"/>
  <c r="I205" i="16"/>
  <c r="I212" i="16"/>
  <c r="G93" i="16"/>
  <c r="L206" i="16"/>
  <c r="K206" i="16"/>
  <c r="J107" i="16"/>
  <c r="L184" i="16"/>
  <c r="L198" i="16"/>
  <c r="K198" i="16"/>
  <c r="J200" i="16"/>
  <c r="J205" i="16"/>
  <c r="L210" i="16"/>
  <c r="K210" i="16"/>
  <c r="J212" i="16"/>
  <c r="I198" i="16"/>
  <c r="I210" i="16"/>
  <c r="L60" i="15"/>
  <c r="K60" i="15"/>
  <c r="J60" i="15"/>
  <c r="I60" i="15"/>
  <c r="J104" i="15"/>
  <c r="L104" i="15"/>
  <c r="K104" i="15"/>
  <c r="I104" i="15"/>
  <c r="I182" i="15"/>
  <c r="L182" i="15"/>
  <c r="K182" i="15"/>
  <c r="J182" i="15"/>
  <c r="I194" i="15"/>
  <c r="L194" i="15"/>
  <c r="K194" i="15"/>
  <c r="J194" i="15"/>
  <c r="L74" i="15"/>
  <c r="K74" i="15"/>
  <c r="J74" i="15"/>
  <c r="I74" i="15"/>
  <c r="J98" i="15"/>
  <c r="L98" i="15"/>
  <c r="K98" i="15"/>
  <c r="I98" i="15"/>
  <c r="K168" i="15"/>
  <c r="I168" i="15"/>
  <c r="L168" i="15"/>
  <c r="J168" i="15"/>
  <c r="L242" i="15"/>
  <c r="K242" i="15"/>
  <c r="J242" i="15"/>
  <c r="I242" i="15"/>
  <c r="L55" i="15"/>
  <c r="K55" i="15"/>
  <c r="J55" i="15"/>
  <c r="I55" i="15"/>
  <c r="G82" i="15"/>
  <c r="K105" i="15"/>
  <c r="J105" i="15"/>
  <c r="I105" i="15"/>
  <c r="L105" i="15"/>
  <c r="L151" i="15"/>
  <c r="K151" i="15"/>
  <c r="J151" i="15"/>
  <c r="I151" i="15"/>
  <c r="I159" i="15"/>
  <c r="I184" i="15"/>
  <c r="L184" i="15"/>
  <c r="K184" i="15"/>
  <c r="J184" i="15"/>
  <c r="L19" i="15"/>
  <c r="K19" i="15"/>
  <c r="J19" i="15"/>
  <c r="I19" i="15"/>
  <c r="L25" i="15"/>
  <c r="K25" i="15"/>
  <c r="J25" i="15"/>
  <c r="I25" i="15"/>
  <c r="L31" i="15"/>
  <c r="K31" i="15"/>
  <c r="J31" i="15"/>
  <c r="I31" i="15"/>
  <c r="L37" i="15"/>
  <c r="K37" i="15"/>
  <c r="J37" i="15"/>
  <c r="I37" i="15"/>
  <c r="L61" i="15"/>
  <c r="K61" i="15"/>
  <c r="J61" i="15"/>
  <c r="I61" i="15"/>
  <c r="L83" i="15"/>
  <c r="K83" i="15"/>
  <c r="J83" i="15"/>
  <c r="I83" i="15"/>
  <c r="J100" i="15"/>
  <c r="L100" i="15"/>
  <c r="K100" i="15"/>
  <c r="I100" i="15"/>
  <c r="L107" i="15"/>
  <c r="K107" i="15"/>
  <c r="J107" i="15"/>
  <c r="I107" i="15"/>
  <c r="L129" i="15"/>
  <c r="K129" i="15"/>
  <c r="J129" i="15"/>
  <c r="I129" i="15"/>
  <c r="L161" i="15"/>
  <c r="K161" i="15"/>
  <c r="J161" i="15"/>
  <c r="I161" i="15"/>
  <c r="J189" i="15"/>
  <c r="L189" i="15"/>
  <c r="K189" i="15"/>
  <c r="I189" i="15"/>
  <c r="I196" i="15"/>
  <c r="L196" i="15"/>
  <c r="K196" i="15"/>
  <c r="J196" i="15"/>
  <c r="I220" i="15"/>
  <c r="L220" i="15"/>
  <c r="K220" i="15"/>
  <c r="J220" i="15"/>
  <c r="L226" i="15"/>
  <c r="K226" i="15"/>
  <c r="J226" i="15"/>
  <c r="I226" i="15"/>
  <c r="L244" i="15"/>
  <c r="I244" i="15"/>
  <c r="K244" i="15"/>
  <c r="J244" i="15"/>
  <c r="L68" i="15"/>
  <c r="K68" i="15"/>
  <c r="J68" i="15"/>
  <c r="I68" i="15"/>
  <c r="L121" i="15"/>
  <c r="K121" i="15"/>
  <c r="J121" i="15"/>
  <c r="I121" i="15"/>
  <c r="I123" i="15"/>
  <c r="L123" i="15"/>
  <c r="K123" i="15"/>
  <c r="J123" i="15"/>
  <c r="I208" i="15"/>
  <c r="L208" i="15"/>
  <c r="K208" i="15"/>
  <c r="J208" i="15"/>
  <c r="J90" i="15"/>
  <c r="I90" i="15"/>
  <c r="L90" i="15"/>
  <c r="K90" i="15"/>
  <c r="I201" i="15"/>
  <c r="J69" i="15"/>
  <c r="I69" i="15"/>
  <c r="K69" i="15"/>
  <c r="L85" i="15"/>
  <c r="K85" i="15"/>
  <c r="J85" i="15"/>
  <c r="I85" i="15"/>
  <c r="L109" i="15"/>
  <c r="K109" i="15"/>
  <c r="J109" i="15"/>
  <c r="I109" i="15"/>
  <c r="L131" i="15"/>
  <c r="K131" i="15"/>
  <c r="J131" i="15"/>
  <c r="I131" i="15"/>
  <c r="I152" i="15"/>
  <c r="K152" i="15"/>
  <c r="J152" i="15"/>
  <c r="L152" i="15"/>
  <c r="L169" i="15"/>
  <c r="K169" i="15"/>
  <c r="J169" i="15"/>
  <c r="I169" i="15"/>
  <c r="L228" i="15"/>
  <c r="K228" i="15"/>
  <c r="J228" i="15"/>
  <c r="I228" i="15"/>
  <c r="L64" i="15"/>
  <c r="K64" i="15"/>
  <c r="J64" i="15"/>
  <c r="I64" i="15"/>
  <c r="L70" i="15"/>
  <c r="K70" i="15"/>
  <c r="J70" i="15"/>
  <c r="I70" i="15"/>
  <c r="J84" i="15"/>
  <c r="L84" i="15"/>
  <c r="K84" i="15"/>
  <c r="I84" i="15"/>
  <c r="J92" i="15"/>
  <c r="K92" i="15"/>
  <c r="I92" i="15"/>
  <c r="L92" i="15"/>
  <c r="L153" i="15"/>
  <c r="K153" i="15"/>
  <c r="J153" i="15"/>
  <c r="I153" i="15"/>
  <c r="L163" i="15"/>
  <c r="K163" i="15"/>
  <c r="J163" i="15"/>
  <c r="I163" i="15"/>
  <c r="L171" i="15"/>
  <c r="K171" i="15"/>
  <c r="J171" i="15"/>
  <c r="I171" i="15"/>
  <c r="J185" i="15"/>
  <c r="K185" i="15"/>
  <c r="I185" i="15"/>
  <c r="L185" i="15"/>
  <c r="L21" i="15"/>
  <c r="K21" i="15"/>
  <c r="J21" i="15"/>
  <c r="I21" i="15"/>
  <c r="L27" i="15"/>
  <c r="K27" i="15"/>
  <c r="J27" i="15"/>
  <c r="I27" i="15"/>
  <c r="L33" i="15"/>
  <c r="K33" i="15"/>
  <c r="J33" i="15"/>
  <c r="I33" i="15"/>
  <c r="L39" i="15"/>
  <c r="K39" i="15"/>
  <c r="J39" i="15"/>
  <c r="I39" i="15"/>
  <c r="J94" i="15"/>
  <c r="L94" i="15"/>
  <c r="K94" i="15"/>
  <c r="I94" i="15"/>
  <c r="J102" i="15"/>
  <c r="L102" i="15"/>
  <c r="K102" i="15"/>
  <c r="I102" i="15"/>
  <c r="L133" i="15"/>
  <c r="K133" i="15"/>
  <c r="J133" i="15"/>
  <c r="I133" i="15"/>
  <c r="J197" i="15"/>
  <c r="K197" i="15"/>
  <c r="I197" i="15"/>
  <c r="L197" i="15"/>
  <c r="L230" i="15"/>
  <c r="K230" i="15"/>
  <c r="J230" i="15"/>
  <c r="I230" i="15"/>
  <c r="I206" i="15"/>
  <c r="L206" i="15"/>
  <c r="K206" i="15"/>
  <c r="J206" i="15"/>
  <c r="L51" i="15"/>
  <c r="K51" i="15"/>
  <c r="J51" i="15"/>
  <c r="I51" i="15"/>
  <c r="L87" i="15"/>
  <c r="K87" i="15"/>
  <c r="J87" i="15"/>
  <c r="I87" i="15"/>
  <c r="J209" i="15"/>
  <c r="K209" i="15"/>
  <c r="I209" i="15"/>
  <c r="L209" i="15"/>
  <c r="L50" i="15"/>
  <c r="K50" i="15"/>
  <c r="J50" i="15"/>
  <c r="I50" i="15"/>
  <c r="J71" i="15"/>
  <c r="I156" i="15"/>
  <c r="L156" i="15"/>
  <c r="K156" i="15"/>
  <c r="J156" i="15"/>
  <c r="I164" i="15"/>
  <c r="K164" i="15"/>
  <c r="J164" i="15"/>
  <c r="L164" i="15"/>
  <c r="K172" i="15"/>
  <c r="I172" i="15"/>
  <c r="J172" i="15"/>
  <c r="L172" i="15"/>
  <c r="I232" i="15"/>
  <c r="L232" i="15"/>
  <c r="K232" i="15"/>
  <c r="J232" i="15"/>
  <c r="L238" i="15"/>
  <c r="K238" i="15"/>
  <c r="J238" i="15"/>
  <c r="I238" i="15"/>
  <c r="L73" i="15"/>
  <c r="K73" i="15"/>
  <c r="J73" i="15"/>
  <c r="I73" i="15"/>
  <c r="L89" i="15"/>
  <c r="K89" i="15"/>
  <c r="J89" i="15"/>
  <c r="I89" i="15"/>
  <c r="L135" i="15"/>
  <c r="K135" i="15"/>
  <c r="J135" i="15"/>
  <c r="I135" i="15"/>
  <c r="L165" i="15"/>
  <c r="K165" i="15"/>
  <c r="J165" i="15"/>
  <c r="I165" i="15"/>
  <c r="I174" i="15"/>
  <c r="L17" i="15"/>
  <c r="K17" i="15"/>
  <c r="J17" i="15"/>
  <c r="I17" i="15"/>
  <c r="L23" i="15"/>
  <c r="K23" i="15"/>
  <c r="J23" i="15"/>
  <c r="I23" i="15"/>
  <c r="L29" i="15"/>
  <c r="K29" i="15"/>
  <c r="J29" i="15"/>
  <c r="I29" i="15"/>
  <c r="L35" i="15"/>
  <c r="K35" i="15"/>
  <c r="J35" i="15"/>
  <c r="I35" i="15"/>
  <c r="L41" i="15"/>
  <c r="K41" i="15"/>
  <c r="J41" i="15"/>
  <c r="I41" i="15"/>
  <c r="L53" i="15"/>
  <c r="K53" i="15"/>
  <c r="J53" i="15"/>
  <c r="I53" i="15"/>
  <c r="L58" i="15"/>
  <c r="J58" i="15"/>
  <c r="I58" i="15"/>
  <c r="K58" i="15"/>
  <c r="J103" i="15"/>
  <c r="L103" i="15"/>
  <c r="I103" i="15"/>
  <c r="K103" i="15"/>
  <c r="L119" i="15"/>
  <c r="K119" i="15"/>
  <c r="J119" i="15"/>
  <c r="I119" i="15"/>
  <c r="L149" i="15"/>
  <c r="K149" i="15"/>
  <c r="J149" i="15"/>
  <c r="I149" i="15"/>
  <c r="L157" i="15"/>
  <c r="I157" i="15"/>
  <c r="K157" i="15"/>
  <c r="J157" i="15"/>
  <c r="K166" i="15"/>
  <c r="I166" i="15"/>
  <c r="L166" i="15"/>
  <c r="J166" i="15"/>
  <c r="L240" i="15"/>
  <c r="K240" i="15"/>
  <c r="J240" i="15"/>
  <c r="I240" i="15"/>
  <c r="I16" i="15"/>
  <c r="I18" i="15"/>
  <c r="I20" i="15"/>
  <c r="I22" i="15"/>
  <c r="I24" i="15"/>
  <c r="I26" i="15"/>
  <c r="I28" i="15"/>
  <c r="I30" i="15"/>
  <c r="I32" i="15"/>
  <c r="I34" i="15"/>
  <c r="I36" i="15"/>
  <c r="I38" i="15"/>
  <c r="I40" i="15"/>
  <c r="I42" i="15"/>
  <c r="G52" i="15"/>
  <c r="I54" i="15"/>
  <c r="G63" i="15"/>
  <c r="I65" i="15"/>
  <c r="J67" i="15"/>
  <c r="G81" i="15"/>
  <c r="G86" i="15"/>
  <c r="I88" i="15"/>
  <c r="G97" i="15"/>
  <c r="I99" i="15"/>
  <c r="J101" i="15"/>
  <c r="G110" i="15"/>
  <c r="L120" i="15"/>
  <c r="J125" i="15"/>
  <c r="L132" i="15"/>
  <c r="J137" i="15"/>
  <c r="J150" i="15"/>
  <c r="G155" i="15"/>
  <c r="J162" i="15"/>
  <c r="I167" i="15"/>
  <c r="I183" i="15"/>
  <c r="K190" i="15"/>
  <c r="I195" i="15"/>
  <c r="K202" i="15"/>
  <c r="I207" i="15"/>
  <c r="J222" i="15"/>
  <c r="L224" i="15"/>
  <c r="J234" i="15"/>
  <c r="L236" i="15"/>
  <c r="J246" i="15"/>
  <c r="K16" i="15"/>
  <c r="K18" i="15"/>
  <c r="K20" i="15"/>
  <c r="K22" i="15"/>
  <c r="K24" i="15"/>
  <c r="K26" i="15"/>
  <c r="K28" i="15"/>
  <c r="K30" i="15"/>
  <c r="K32" i="15"/>
  <c r="K34" i="15"/>
  <c r="K36" i="15"/>
  <c r="K38" i="15"/>
  <c r="K40" i="15"/>
  <c r="K42" i="15"/>
  <c r="K54" i="15"/>
  <c r="G59" i="15"/>
  <c r="K65" i="15"/>
  <c r="G72" i="15"/>
  <c r="L88" i="15"/>
  <c r="G93" i="15"/>
  <c r="I95" i="15"/>
  <c r="K99" i="15"/>
  <c r="G106" i="15"/>
  <c r="I108" i="15"/>
  <c r="J148" i="15"/>
  <c r="L150" i="15"/>
  <c r="J160" i="15"/>
  <c r="L162" i="15"/>
  <c r="K167" i="15"/>
  <c r="J170" i="15"/>
  <c r="G173" i="15"/>
  <c r="L183" i="15"/>
  <c r="G186" i="15"/>
  <c r="I193" i="15"/>
  <c r="L195" i="15"/>
  <c r="G198" i="15"/>
  <c r="I205" i="15"/>
  <c r="L207" i="15"/>
  <c r="G210" i="15"/>
  <c r="L246" i="15"/>
  <c r="J95" i="15"/>
  <c r="K108" i="15"/>
  <c r="K148" i="15"/>
  <c r="K160" i="15"/>
  <c r="K193" i="15"/>
  <c r="K205" i="15"/>
  <c r="G229" i="15"/>
  <c r="G241" i="15"/>
  <c r="K170" i="15"/>
  <c r="I170" i="15"/>
  <c r="I57" i="15"/>
  <c r="I91" i="15"/>
  <c r="K95" i="15"/>
  <c r="L108" i="15"/>
  <c r="L148" i="15"/>
  <c r="L160" i="15"/>
  <c r="G181" i="15"/>
  <c r="I191" i="15"/>
  <c r="L193" i="15"/>
  <c r="I203" i="15"/>
  <c r="L205" i="15"/>
  <c r="J218" i="15"/>
  <c r="I223" i="15"/>
  <c r="I235" i="15"/>
  <c r="J57" i="15"/>
  <c r="J91" i="15"/>
  <c r="G130" i="15"/>
  <c r="K191" i="15"/>
  <c r="K203" i="15"/>
  <c r="K218" i="15"/>
  <c r="J223" i="15"/>
  <c r="G227" i="15"/>
  <c r="J235" i="15"/>
  <c r="G239" i="15"/>
  <c r="I124" i="15"/>
  <c r="I136" i="15"/>
  <c r="L191" i="15"/>
  <c r="L203" i="15"/>
  <c r="I221" i="15"/>
  <c r="L223" i="15"/>
  <c r="I233" i="15"/>
  <c r="L235" i="15"/>
  <c r="I245" i="15"/>
  <c r="G128" i="15"/>
  <c r="G140" i="15"/>
  <c r="G225" i="15"/>
  <c r="G237" i="15"/>
  <c r="I62" i="15"/>
  <c r="I96" i="15"/>
  <c r="I122" i="15"/>
  <c r="G127" i="15"/>
  <c r="I134" i="15"/>
  <c r="G139" i="15"/>
  <c r="I187" i="15"/>
  <c r="I199" i="15"/>
  <c r="I219" i="15"/>
  <c r="I231" i="15"/>
  <c r="I243" i="15"/>
  <c r="J62" i="15"/>
  <c r="K96" i="15"/>
  <c r="G118" i="15"/>
  <c r="J122" i="15"/>
  <c r="G126" i="15"/>
  <c r="J134" i="15"/>
  <c r="G138" i="15"/>
  <c r="K187" i="15"/>
  <c r="J192" i="15"/>
  <c r="K199" i="15"/>
  <c r="J204" i="15"/>
  <c r="J219" i="15"/>
  <c r="I224" i="15"/>
  <c r="J231" i="15"/>
  <c r="I236" i="15"/>
  <c r="J243" i="15"/>
  <c r="G247" i="15"/>
  <c r="K62" i="15"/>
  <c r="L96" i="15"/>
  <c r="I120" i="15"/>
  <c r="L122" i="15"/>
  <c r="I132" i="15"/>
  <c r="L134" i="15"/>
  <c r="L187" i="15"/>
  <c r="K192" i="15"/>
  <c r="L199" i="15"/>
  <c r="K204" i="15"/>
  <c r="L219" i="15"/>
  <c r="J224" i="15"/>
  <c r="L231" i="15"/>
  <c r="J236" i="15"/>
  <c r="L243" i="15"/>
  <c r="L192" i="15"/>
  <c r="L204" i="15"/>
  <c r="L62" i="14"/>
  <c r="J62" i="14"/>
  <c r="K62" i="14"/>
  <c r="I62" i="14"/>
  <c r="L21" i="14"/>
  <c r="K21" i="14"/>
  <c r="J21" i="14"/>
  <c r="I21" i="14"/>
  <c r="L33" i="14"/>
  <c r="K33" i="14"/>
  <c r="J33" i="14"/>
  <c r="I33" i="14"/>
  <c r="L63" i="14"/>
  <c r="K63" i="14"/>
  <c r="J63" i="14"/>
  <c r="I63" i="14"/>
  <c r="K22" i="14"/>
  <c r="J22" i="14"/>
  <c r="I22" i="14"/>
  <c r="L22" i="14"/>
  <c r="K34" i="14"/>
  <c r="J34" i="14"/>
  <c r="I34" i="14"/>
  <c r="L34" i="14"/>
  <c r="L52" i="14"/>
  <c r="J52" i="14"/>
  <c r="K52" i="14"/>
  <c r="I52" i="14"/>
  <c r="L64" i="14"/>
  <c r="J64" i="14"/>
  <c r="K64" i="14"/>
  <c r="I64" i="14"/>
  <c r="L157" i="14"/>
  <c r="J157" i="14"/>
  <c r="K157" i="14"/>
  <c r="I157" i="14"/>
  <c r="L23" i="14"/>
  <c r="K23" i="14"/>
  <c r="J23" i="14"/>
  <c r="I23" i="14"/>
  <c r="L35" i="14"/>
  <c r="K35" i="14"/>
  <c r="J35" i="14"/>
  <c r="I35" i="14"/>
  <c r="L83" i="14"/>
  <c r="K83" i="14"/>
  <c r="J83" i="14"/>
  <c r="I83" i="14"/>
  <c r="L129" i="14"/>
  <c r="K129" i="14"/>
  <c r="J129" i="14"/>
  <c r="I129" i="14"/>
  <c r="K24" i="14"/>
  <c r="J24" i="14"/>
  <c r="I24" i="14"/>
  <c r="L24" i="14"/>
  <c r="I65" i="14"/>
  <c r="L65" i="14"/>
  <c r="K65" i="14"/>
  <c r="J65" i="14"/>
  <c r="L159" i="14"/>
  <c r="J159" i="14"/>
  <c r="K159" i="14"/>
  <c r="I159" i="14"/>
  <c r="L169" i="14"/>
  <c r="J169" i="14"/>
  <c r="K169" i="14"/>
  <c r="I169" i="14"/>
  <c r="L25" i="14"/>
  <c r="K25" i="14"/>
  <c r="J25" i="14"/>
  <c r="I25" i="14"/>
  <c r="K67" i="14"/>
  <c r="J67" i="14"/>
  <c r="I67" i="14"/>
  <c r="L67" i="14"/>
  <c r="K26" i="14"/>
  <c r="J26" i="14"/>
  <c r="I26" i="14"/>
  <c r="L26" i="14"/>
  <c r="K38" i="14"/>
  <c r="J38" i="14"/>
  <c r="I38" i="14"/>
  <c r="L38" i="14"/>
  <c r="L56" i="14"/>
  <c r="J56" i="14"/>
  <c r="K56" i="14"/>
  <c r="I56" i="14"/>
  <c r="L68" i="14"/>
  <c r="J68" i="14"/>
  <c r="K68" i="14"/>
  <c r="I68" i="14"/>
  <c r="L171" i="14"/>
  <c r="J171" i="14"/>
  <c r="K171" i="14"/>
  <c r="I171" i="14"/>
  <c r="I53" i="14"/>
  <c r="L53" i="14"/>
  <c r="K53" i="14"/>
  <c r="J53" i="14"/>
  <c r="L37" i="14"/>
  <c r="K37" i="14"/>
  <c r="J37" i="14"/>
  <c r="I37" i="14"/>
  <c r="L27" i="14"/>
  <c r="K27" i="14"/>
  <c r="J27" i="14"/>
  <c r="I27" i="14"/>
  <c r="L39" i="14"/>
  <c r="K39" i="14"/>
  <c r="J39" i="14"/>
  <c r="I39" i="14"/>
  <c r="L57" i="14"/>
  <c r="K57" i="14"/>
  <c r="J57" i="14"/>
  <c r="I57" i="14"/>
  <c r="L69" i="14"/>
  <c r="K69" i="14"/>
  <c r="J69" i="14"/>
  <c r="I69" i="14"/>
  <c r="L151" i="14"/>
  <c r="J151" i="14"/>
  <c r="K151" i="14"/>
  <c r="I151" i="14"/>
  <c r="K36" i="14"/>
  <c r="J36" i="14"/>
  <c r="I36" i="14"/>
  <c r="L36" i="14"/>
  <c r="K55" i="14"/>
  <c r="J55" i="14"/>
  <c r="I55" i="14"/>
  <c r="L55" i="14"/>
  <c r="K28" i="14"/>
  <c r="J28" i="14"/>
  <c r="I28" i="14"/>
  <c r="L28" i="14"/>
  <c r="K40" i="14"/>
  <c r="J40" i="14"/>
  <c r="I40" i="14"/>
  <c r="L40" i="14"/>
  <c r="L58" i="14"/>
  <c r="J58" i="14"/>
  <c r="K58" i="14"/>
  <c r="I58" i="14"/>
  <c r="L70" i="14"/>
  <c r="J70" i="14"/>
  <c r="K70" i="14"/>
  <c r="I70" i="14"/>
  <c r="K16" i="14"/>
  <c r="J16" i="14"/>
  <c r="I16" i="14"/>
  <c r="L16" i="14"/>
  <c r="L29" i="14"/>
  <c r="K29" i="14"/>
  <c r="J29" i="14"/>
  <c r="I29" i="14"/>
  <c r="L41" i="14"/>
  <c r="K41" i="14"/>
  <c r="J41" i="14"/>
  <c r="I41" i="14"/>
  <c r="L59" i="14"/>
  <c r="K59" i="14"/>
  <c r="J59" i="14"/>
  <c r="I59" i="14"/>
  <c r="L71" i="14"/>
  <c r="K71" i="14"/>
  <c r="J71" i="14"/>
  <c r="I71" i="14"/>
  <c r="K87" i="14"/>
  <c r="J87" i="14"/>
  <c r="I87" i="14"/>
  <c r="L87" i="14"/>
  <c r="L123" i="14"/>
  <c r="K123" i="14"/>
  <c r="J123" i="14"/>
  <c r="I123" i="14"/>
  <c r="L135" i="14"/>
  <c r="K135" i="14"/>
  <c r="J135" i="14"/>
  <c r="I135" i="14"/>
  <c r="L153" i="14"/>
  <c r="J153" i="14"/>
  <c r="K153" i="14"/>
  <c r="I153" i="14"/>
  <c r="L163" i="14"/>
  <c r="J163" i="14"/>
  <c r="K163" i="14"/>
  <c r="I163" i="14"/>
  <c r="K18" i="14"/>
  <c r="J18" i="14"/>
  <c r="I18" i="14"/>
  <c r="L18" i="14"/>
  <c r="K30" i="14"/>
  <c r="J30" i="14"/>
  <c r="I30" i="14"/>
  <c r="L30" i="14"/>
  <c r="L42" i="14"/>
  <c r="K42" i="14"/>
  <c r="J42" i="14"/>
  <c r="I42" i="14"/>
  <c r="L60" i="14"/>
  <c r="J60" i="14"/>
  <c r="I60" i="14"/>
  <c r="K60" i="14"/>
  <c r="L72" i="14"/>
  <c r="J72" i="14"/>
  <c r="I72" i="14"/>
  <c r="K72" i="14"/>
  <c r="L31" i="14"/>
  <c r="K31" i="14"/>
  <c r="J31" i="14"/>
  <c r="I31" i="14"/>
  <c r="L61" i="14"/>
  <c r="K61" i="14"/>
  <c r="J61" i="14"/>
  <c r="I61" i="14"/>
  <c r="L73" i="14"/>
  <c r="K73" i="14"/>
  <c r="J73" i="14"/>
  <c r="I73" i="14"/>
  <c r="L165" i="14"/>
  <c r="J165" i="14"/>
  <c r="K165" i="14"/>
  <c r="I165" i="14"/>
  <c r="L175" i="14"/>
  <c r="J175" i="14"/>
  <c r="K175" i="14"/>
  <c r="I175" i="14"/>
  <c r="K20" i="14"/>
  <c r="J20" i="14"/>
  <c r="I20" i="14"/>
  <c r="L20" i="14"/>
  <c r="K32" i="14"/>
  <c r="J32" i="14"/>
  <c r="I32" i="14"/>
  <c r="L32" i="14"/>
  <c r="L74" i="14"/>
  <c r="J74" i="14"/>
  <c r="K74" i="14"/>
  <c r="I74" i="14"/>
  <c r="G51" i="14"/>
  <c r="J93" i="14"/>
  <c r="J99" i="14"/>
  <c r="G190" i="14"/>
  <c r="J192" i="14"/>
  <c r="L197" i="14"/>
  <c r="J197" i="14"/>
  <c r="I199" i="14"/>
  <c r="I206" i="14"/>
  <c r="L229" i="14"/>
  <c r="K229" i="14"/>
  <c r="J229" i="14"/>
  <c r="I43" i="14"/>
  <c r="K93" i="14"/>
  <c r="K99" i="14"/>
  <c r="I120" i="14"/>
  <c r="I126" i="14"/>
  <c r="I132" i="14"/>
  <c r="I138" i="14"/>
  <c r="L183" i="14"/>
  <c r="J183" i="14"/>
  <c r="L187" i="14"/>
  <c r="J187" i="14"/>
  <c r="I189" i="14"/>
  <c r="L192" i="14"/>
  <c r="L228" i="14"/>
  <c r="K228" i="14"/>
  <c r="I228" i="14"/>
  <c r="L235" i="14"/>
  <c r="K235" i="14"/>
  <c r="J235" i="14"/>
  <c r="I235" i="14"/>
  <c r="L241" i="14"/>
  <c r="K241" i="14"/>
  <c r="J241" i="14"/>
  <c r="I241" i="14"/>
  <c r="G17" i="14"/>
  <c r="J43" i="14"/>
  <c r="I88" i="14"/>
  <c r="G92" i="14"/>
  <c r="L93" i="14"/>
  <c r="G98" i="14"/>
  <c r="L99" i="14"/>
  <c r="G104" i="14"/>
  <c r="L105" i="14"/>
  <c r="G110" i="14"/>
  <c r="I150" i="14"/>
  <c r="I156" i="14"/>
  <c r="J196" i="14"/>
  <c r="L201" i="14"/>
  <c r="J201" i="14"/>
  <c r="I203" i="14"/>
  <c r="L206" i="14"/>
  <c r="L221" i="14"/>
  <c r="J221" i="14"/>
  <c r="L225" i="14"/>
  <c r="K225" i="14"/>
  <c r="J225" i="14"/>
  <c r="J228" i="14"/>
  <c r="L234" i="14"/>
  <c r="K234" i="14"/>
  <c r="I234" i="14"/>
  <c r="L240" i="14"/>
  <c r="K240" i="14"/>
  <c r="I240" i="14"/>
  <c r="K43" i="14"/>
  <c r="K88" i="14"/>
  <c r="G118" i="14"/>
  <c r="G117" i="14"/>
  <c r="G122" i="14"/>
  <c r="G128" i="14"/>
  <c r="G134" i="14"/>
  <c r="G140" i="14"/>
  <c r="K150" i="14"/>
  <c r="K156" i="14"/>
  <c r="G191" i="14"/>
  <c r="I193" i="14"/>
  <c r="L196" i="14"/>
  <c r="L220" i="14"/>
  <c r="K220" i="14"/>
  <c r="I220" i="14"/>
  <c r="L224" i="14"/>
  <c r="K224" i="14"/>
  <c r="I224" i="14"/>
  <c r="J234" i="14"/>
  <c r="J240" i="14"/>
  <c r="G54" i="14"/>
  <c r="G66" i="14"/>
  <c r="I86" i="14"/>
  <c r="L88" i="14"/>
  <c r="G121" i="14"/>
  <c r="G127" i="14"/>
  <c r="G133" i="14"/>
  <c r="G139" i="14"/>
  <c r="G148" i="14"/>
  <c r="G147" i="14"/>
  <c r="L150" i="14"/>
  <c r="L156" i="14"/>
  <c r="I183" i="14"/>
  <c r="G198" i="14"/>
  <c r="L205" i="14"/>
  <c r="J205" i="14"/>
  <c r="I207" i="14"/>
  <c r="J220" i="14"/>
  <c r="J224" i="14"/>
  <c r="G82" i="14"/>
  <c r="K86" i="14"/>
  <c r="G90" i="14"/>
  <c r="G152" i="14"/>
  <c r="G158" i="14"/>
  <c r="G164" i="14"/>
  <c r="G170" i="14"/>
  <c r="K183" i="14"/>
  <c r="G188" i="14"/>
  <c r="L195" i="14"/>
  <c r="J195" i="14"/>
  <c r="I197" i="14"/>
  <c r="I204" i="14"/>
  <c r="L237" i="14"/>
  <c r="K237" i="14"/>
  <c r="J237" i="14"/>
  <c r="I237" i="14"/>
  <c r="L243" i="14"/>
  <c r="K243" i="14"/>
  <c r="J243" i="14"/>
  <c r="I243" i="14"/>
  <c r="G81" i="14"/>
  <c r="I84" i="14"/>
  <c r="L86" i="14"/>
  <c r="G96" i="14"/>
  <c r="G102" i="14"/>
  <c r="G108" i="14"/>
  <c r="I154" i="14"/>
  <c r="I160" i="14"/>
  <c r="I166" i="14"/>
  <c r="I172" i="14"/>
  <c r="G185" i="14"/>
  <c r="I187" i="14"/>
  <c r="I194" i="14"/>
  <c r="K197" i="14"/>
  <c r="G202" i="14"/>
  <c r="J204" i="14"/>
  <c r="L209" i="14"/>
  <c r="J209" i="14"/>
  <c r="I221" i="14"/>
  <c r="I225" i="14"/>
  <c r="L230" i="14"/>
  <c r="K230" i="14"/>
  <c r="I230" i="14"/>
  <c r="L236" i="14"/>
  <c r="K236" i="14"/>
  <c r="I236" i="14"/>
  <c r="L242" i="14"/>
  <c r="K242" i="14"/>
  <c r="I242" i="14"/>
  <c r="L120" i="14"/>
  <c r="J120" i="14"/>
  <c r="L126" i="14"/>
  <c r="J126" i="14"/>
  <c r="L132" i="14"/>
  <c r="J132" i="14"/>
  <c r="L138" i="14"/>
  <c r="J138" i="14"/>
  <c r="L199" i="14"/>
  <c r="J199" i="14"/>
  <c r="L227" i="14"/>
  <c r="K227" i="14"/>
  <c r="J227" i="14"/>
  <c r="J230" i="14"/>
  <c r="J236" i="14"/>
  <c r="J242" i="14"/>
  <c r="J95" i="14"/>
  <c r="J101" i="14"/>
  <c r="J107" i="14"/>
  <c r="G119" i="14"/>
  <c r="G125" i="14"/>
  <c r="G131" i="14"/>
  <c r="G137" i="14"/>
  <c r="L154" i="14"/>
  <c r="L160" i="14"/>
  <c r="L166" i="14"/>
  <c r="L172" i="14"/>
  <c r="L189" i="14"/>
  <c r="J189" i="14"/>
  <c r="L219" i="14"/>
  <c r="L223" i="14"/>
  <c r="J223" i="14"/>
  <c r="L226" i="14"/>
  <c r="K226" i="14"/>
  <c r="I226" i="14"/>
  <c r="G162" i="14"/>
  <c r="G168" i="14"/>
  <c r="G174" i="14"/>
  <c r="L203" i="14"/>
  <c r="J203" i="14"/>
  <c r="G218" i="14"/>
  <c r="L222" i="14"/>
  <c r="K222" i="14"/>
  <c r="I222" i="14"/>
  <c r="L233" i="14"/>
  <c r="K233" i="14"/>
  <c r="J233" i="14"/>
  <c r="I233" i="14"/>
  <c r="L239" i="14"/>
  <c r="K239" i="14"/>
  <c r="J239" i="14"/>
  <c r="I239" i="14"/>
  <c r="G85" i="14"/>
  <c r="G94" i="14"/>
  <c r="G100" i="14"/>
  <c r="G106" i="14"/>
  <c r="G149" i="14"/>
  <c r="G155" i="14"/>
  <c r="G161" i="14"/>
  <c r="G167" i="14"/>
  <c r="G173" i="14"/>
  <c r="G186" i="14"/>
  <c r="L193" i="14"/>
  <c r="J193" i="14"/>
  <c r="G210" i="14"/>
  <c r="J222" i="14"/>
  <c r="L232" i="14"/>
  <c r="K232" i="14"/>
  <c r="I232" i="14"/>
  <c r="L238" i="14"/>
  <c r="K238" i="14"/>
  <c r="I238" i="14"/>
  <c r="L244" i="14"/>
  <c r="K244" i="14"/>
  <c r="I244" i="14"/>
  <c r="G91" i="14"/>
  <c r="G97" i="14"/>
  <c r="G103" i="14"/>
  <c r="G109" i="14"/>
  <c r="G124" i="14"/>
  <c r="G130" i="14"/>
  <c r="G136" i="14"/>
  <c r="I192" i="14"/>
  <c r="G200" i="14"/>
  <c r="L207" i="14"/>
  <c r="J207" i="14"/>
  <c r="I227" i="14"/>
  <c r="J232" i="14"/>
  <c r="J238" i="14"/>
  <c r="J244" i="14"/>
  <c r="I27" i="13"/>
  <c r="L46" i="13"/>
  <c r="J46" i="13"/>
  <c r="K46" i="13"/>
  <c r="I46" i="13"/>
  <c r="I17" i="13"/>
  <c r="K29" i="13"/>
  <c r="J29" i="13"/>
  <c r="I29" i="13"/>
  <c r="L29" i="13"/>
  <c r="K19" i="13"/>
  <c r="J19" i="13"/>
  <c r="I19" i="13"/>
  <c r="L19" i="13"/>
  <c r="K31" i="13"/>
  <c r="J31" i="13"/>
  <c r="I31" i="13"/>
  <c r="L31" i="13"/>
  <c r="L40" i="13"/>
  <c r="J40" i="13"/>
  <c r="K40" i="13"/>
  <c r="I40" i="13"/>
  <c r="K21" i="13"/>
  <c r="J21" i="13"/>
  <c r="I21" i="13"/>
  <c r="L21" i="13"/>
  <c r="K33" i="13"/>
  <c r="J33" i="13"/>
  <c r="I33" i="13"/>
  <c r="L33" i="13"/>
  <c r="L42" i="13"/>
  <c r="J42" i="13"/>
  <c r="K42" i="13"/>
  <c r="I42" i="13"/>
  <c r="K23" i="13"/>
  <c r="J23" i="13"/>
  <c r="I23" i="13"/>
  <c r="L23" i="13"/>
  <c r="K25" i="13"/>
  <c r="J25" i="13"/>
  <c r="I25" i="13"/>
  <c r="L25" i="13"/>
  <c r="J164" i="13"/>
  <c r="I164" i="13"/>
  <c r="K164" i="13"/>
  <c r="G45" i="13"/>
  <c r="G61" i="13"/>
  <c r="G65" i="13"/>
  <c r="G69" i="13"/>
  <c r="G73" i="13"/>
  <c r="G93" i="13"/>
  <c r="L98" i="13"/>
  <c r="J98" i="13"/>
  <c r="I98" i="13"/>
  <c r="L119" i="13"/>
  <c r="K119" i="13"/>
  <c r="J119" i="13"/>
  <c r="L129" i="13"/>
  <c r="K129" i="13"/>
  <c r="J129" i="13"/>
  <c r="L135" i="13"/>
  <c r="K135" i="13"/>
  <c r="J135" i="13"/>
  <c r="L184" i="13"/>
  <c r="I184" i="13"/>
  <c r="L190" i="13"/>
  <c r="I190" i="13"/>
  <c r="L196" i="13"/>
  <c r="I196" i="13"/>
  <c r="L202" i="13"/>
  <c r="I202" i="13"/>
  <c r="L109" i="13"/>
  <c r="I109" i="13"/>
  <c r="L233" i="13"/>
  <c r="K233" i="13"/>
  <c r="J233" i="13"/>
  <c r="I233" i="13"/>
  <c r="G16" i="13"/>
  <c r="G18" i="13"/>
  <c r="G20" i="13"/>
  <c r="G22" i="13"/>
  <c r="G24" i="13"/>
  <c r="G26" i="13"/>
  <c r="G28" i="13"/>
  <c r="G30" i="13"/>
  <c r="G32" i="13"/>
  <c r="G34" i="13"/>
  <c r="I44" i="13"/>
  <c r="L54" i="13"/>
  <c r="J54" i="13"/>
  <c r="L58" i="13"/>
  <c r="J58" i="13"/>
  <c r="L89" i="13"/>
  <c r="I89" i="13"/>
  <c r="L94" i="13"/>
  <c r="J94" i="13"/>
  <c r="I94" i="13"/>
  <c r="L104" i="13"/>
  <c r="K104" i="13"/>
  <c r="J104" i="13"/>
  <c r="I104" i="13"/>
  <c r="L126" i="13"/>
  <c r="J126" i="13"/>
  <c r="I126" i="13"/>
  <c r="L149" i="13"/>
  <c r="K149" i="13"/>
  <c r="J149" i="13"/>
  <c r="I149" i="13"/>
  <c r="L157" i="13"/>
  <c r="K157" i="13"/>
  <c r="J157" i="13"/>
  <c r="I157" i="13"/>
  <c r="L165" i="13"/>
  <c r="K165" i="13"/>
  <c r="J165" i="13"/>
  <c r="I165" i="13"/>
  <c r="L214" i="13"/>
  <c r="K214" i="13"/>
  <c r="J214" i="13"/>
  <c r="L220" i="13"/>
  <c r="K220" i="13"/>
  <c r="J220" i="13"/>
  <c r="L226" i="13"/>
  <c r="K226" i="13"/>
  <c r="J226" i="13"/>
  <c r="L232" i="13"/>
  <c r="K232" i="13"/>
  <c r="J232" i="13"/>
  <c r="L227" i="13"/>
  <c r="K227" i="13"/>
  <c r="J227" i="13"/>
  <c r="I227" i="13"/>
  <c r="G39" i="13"/>
  <c r="G53" i="13"/>
  <c r="G62" i="13"/>
  <c r="G66" i="13"/>
  <c r="G70" i="13"/>
  <c r="G74" i="13"/>
  <c r="L99" i="13"/>
  <c r="I99" i="13"/>
  <c r="J109" i="13"/>
  <c r="L125" i="13"/>
  <c r="K125" i="13"/>
  <c r="J125" i="13"/>
  <c r="L132" i="13"/>
  <c r="K132" i="13"/>
  <c r="J132" i="13"/>
  <c r="I132" i="13"/>
  <c r="L138" i="13"/>
  <c r="K138" i="13"/>
  <c r="J138" i="13"/>
  <c r="I138" i="13"/>
  <c r="L164" i="13"/>
  <c r="G179" i="13"/>
  <c r="G178" i="13"/>
  <c r="K184" i="13"/>
  <c r="K190" i="13"/>
  <c r="K196" i="13"/>
  <c r="K202" i="13"/>
  <c r="I214" i="13"/>
  <c r="I220" i="13"/>
  <c r="I226" i="13"/>
  <c r="I232" i="13"/>
  <c r="L44" i="13"/>
  <c r="J44" i="13"/>
  <c r="L103" i="13"/>
  <c r="I103" i="13"/>
  <c r="L221" i="13"/>
  <c r="K221" i="13"/>
  <c r="J221" i="13"/>
  <c r="I221" i="13"/>
  <c r="L38" i="13"/>
  <c r="J38" i="13"/>
  <c r="G55" i="13"/>
  <c r="L90" i="13"/>
  <c r="J90" i="13"/>
  <c r="I90" i="13"/>
  <c r="K103" i="13"/>
  <c r="K109" i="13"/>
  <c r="L122" i="13"/>
  <c r="J122" i="13"/>
  <c r="I122" i="13"/>
  <c r="L131" i="13"/>
  <c r="K131" i="13"/>
  <c r="J131" i="13"/>
  <c r="L137" i="13"/>
  <c r="K137" i="13"/>
  <c r="J137" i="13"/>
  <c r="J150" i="13"/>
  <c r="I150" i="13"/>
  <c r="K150" i="13"/>
  <c r="J158" i="13"/>
  <c r="I158" i="13"/>
  <c r="K158" i="13"/>
  <c r="J166" i="13"/>
  <c r="I166" i="13"/>
  <c r="K166" i="13"/>
  <c r="L180" i="13"/>
  <c r="I180" i="13"/>
  <c r="L186" i="13"/>
  <c r="I186" i="13"/>
  <c r="L192" i="13"/>
  <c r="I192" i="13"/>
  <c r="L198" i="13"/>
  <c r="I198" i="13"/>
  <c r="L204" i="13"/>
  <c r="I204" i="13"/>
  <c r="L35" i="13"/>
  <c r="J35" i="13"/>
  <c r="J148" i="13"/>
  <c r="I148" i="13"/>
  <c r="K148" i="13"/>
  <c r="L215" i="13"/>
  <c r="K215" i="13"/>
  <c r="J215" i="13"/>
  <c r="I215" i="13"/>
  <c r="I38" i="13"/>
  <c r="G43" i="13"/>
  <c r="I54" i="13"/>
  <c r="G85" i="13"/>
  <c r="G84" i="13"/>
  <c r="J89" i="13"/>
  <c r="G95" i="13"/>
  <c r="L100" i="13"/>
  <c r="J100" i="13"/>
  <c r="I100" i="13"/>
  <c r="G105" i="13"/>
  <c r="L121" i="13"/>
  <c r="K121" i="13"/>
  <c r="J121" i="13"/>
  <c r="I131" i="13"/>
  <c r="I137" i="13"/>
  <c r="G151" i="13"/>
  <c r="G159" i="13"/>
  <c r="G167" i="13"/>
  <c r="L181" i="13"/>
  <c r="K181" i="13"/>
  <c r="J181" i="13"/>
  <c r="I181" i="13"/>
  <c r="L187" i="13"/>
  <c r="K187" i="13"/>
  <c r="J187" i="13"/>
  <c r="I187" i="13"/>
  <c r="L193" i="13"/>
  <c r="K193" i="13"/>
  <c r="J193" i="13"/>
  <c r="I193" i="13"/>
  <c r="L199" i="13"/>
  <c r="K199" i="13"/>
  <c r="J199" i="13"/>
  <c r="I199" i="13"/>
  <c r="L217" i="13"/>
  <c r="K217" i="13"/>
  <c r="J217" i="13"/>
  <c r="I217" i="13"/>
  <c r="L223" i="13"/>
  <c r="K223" i="13"/>
  <c r="J223" i="13"/>
  <c r="I223" i="13"/>
  <c r="L229" i="13"/>
  <c r="K229" i="13"/>
  <c r="J229" i="13"/>
  <c r="I229" i="13"/>
  <c r="L235" i="13"/>
  <c r="K235" i="13"/>
  <c r="J235" i="13"/>
  <c r="I235" i="13"/>
  <c r="I35" i="13"/>
  <c r="K38" i="13"/>
  <c r="K54" i="13"/>
  <c r="G59" i="13"/>
  <c r="G63" i="13"/>
  <c r="G67" i="13"/>
  <c r="G71" i="13"/>
  <c r="G75" i="13"/>
  <c r="L86" i="13"/>
  <c r="J86" i="13"/>
  <c r="I86" i="13"/>
  <c r="K89" i="13"/>
  <c r="K94" i="13"/>
  <c r="L106" i="13"/>
  <c r="K106" i="13"/>
  <c r="J106" i="13"/>
  <c r="I106" i="13"/>
  <c r="L118" i="13"/>
  <c r="J118" i="13"/>
  <c r="I118" i="13"/>
  <c r="K126" i="13"/>
  <c r="L150" i="13"/>
  <c r="L158" i="13"/>
  <c r="L166" i="13"/>
  <c r="J180" i="13"/>
  <c r="J186" i="13"/>
  <c r="J192" i="13"/>
  <c r="J198" i="13"/>
  <c r="J204" i="13"/>
  <c r="L216" i="13"/>
  <c r="K216" i="13"/>
  <c r="J216" i="13"/>
  <c r="L222" i="13"/>
  <c r="K222" i="13"/>
  <c r="J222" i="13"/>
  <c r="L228" i="13"/>
  <c r="K228" i="13"/>
  <c r="J228" i="13"/>
  <c r="L197" i="13"/>
  <c r="K197" i="13"/>
  <c r="J197" i="13"/>
  <c r="I197" i="13"/>
  <c r="K35" i="13"/>
  <c r="L56" i="13"/>
  <c r="J56" i="13"/>
  <c r="I58" i="13"/>
  <c r="L91" i="13"/>
  <c r="I91" i="13"/>
  <c r="L96" i="13"/>
  <c r="J96" i="13"/>
  <c r="I96" i="13"/>
  <c r="L117" i="13"/>
  <c r="K117" i="13"/>
  <c r="J117" i="13"/>
  <c r="L128" i="13"/>
  <c r="K128" i="13"/>
  <c r="J128" i="13"/>
  <c r="I128" i="13"/>
  <c r="L134" i="13"/>
  <c r="K134" i="13"/>
  <c r="J134" i="13"/>
  <c r="I134" i="13"/>
  <c r="L140" i="13"/>
  <c r="K140" i="13"/>
  <c r="J140" i="13"/>
  <c r="I140" i="13"/>
  <c r="J152" i="13"/>
  <c r="I152" i="13"/>
  <c r="K152" i="13"/>
  <c r="J160" i="13"/>
  <c r="I160" i="13"/>
  <c r="K160" i="13"/>
  <c r="K168" i="13"/>
  <c r="L37" i="13"/>
  <c r="J37" i="13"/>
  <c r="K58" i="13"/>
  <c r="L76" i="13"/>
  <c r="K76" i="13"/>
  <c r="J76" i="13"/>
  <c r="L101" i="13"/>
  <c r="I101" i="13"/>
  <c r="I117" i="13"/>
  <c r="L127" i="13"/>
  <c r="K127" i="13"/>
  <c r="J127" i="13"/>
  <c r="L133" i="13"/>
  <c r="K133" i="13"/>
  <c r="J133" i="13"/>
  <c r="L139" i="13"/>
  <c r="K139" i="13"/>
  <c r="J139" i="13"/>
  <c r="L153" i="13"/>
  <c r="K153" i="13"/>
  <c r="J153" i="13"/>
  <c r="I153" i="13"/>
  <c r="L161" i="13"/>
  <c r="K161" i="13"/>
  <c r="J161" i="13"/>
  <c r="I161" i="13"/>
  <c r="L169" i="13"/>
  <c r="K169" i="13"/>
  <c r="J169" i="13"/>
  <c r="I169" i="13"/>
  <c r="L182" i="13"/>
  <c r="I182" i="13"/>
  <c r="L188" i="13"/>
  <c r="I188" i="13"/>
  <c r="L194" i="13"/>
  <c r="I194" i="13"/>
  <c r="L203" i="13"/>
  <c r="K203" i="13"/>
  <c r="J203" i="13"/>
  <c r="I203" i="13"/>
  <c r="L36" i="13"/>
  <c r="J36" i="13"/>
  <c r="L60" i="13"/>
  <c r="J60" i="13"/>
  <c r="L64" i="13"/>
  <c r="J64" i="13"/>
  <c r="L68" i="13"/>
  <c r="J68" i="13"/>
  <c r="L72" i="13"/>
  <c r="J72" i="13"/>
  <c r="L87" i="13"/>
  <c r="I87" i="13"/>
  <c r="L92" i="13"/>
  <c r="J92" i="13"/>
  <c r="I92" i="13"/>
  <c r="L107" i="13"/>
  <c r="I107" i="13"/>
  <c r="L124" i="13"/>
  <c r="J124" i="13"/>
  <c r="I124" i="13"/>
  <c r="I127" i="13"/>
  <c r="I133" i="13"/>
  <c r="I139" i="13"/>
  <c r="L152" i="13"/>
  <c r="L160" i="13"/>
  <c r="L183" i="13"/>
  <c r="K183" i="13"/>
  <c r="J183" i="13"/>
  <c r="I183" i="13"/>
  <c r="L189" i="13"/>
  <c r="K189" i="13"/>
  <c r="J189" i="13"/>
  <c r="I189" i="13"/>
  <c r="L195" i="13"/>
  <c r="K195" i="13"/>
  <c r="J195" i="13"/>
  <c r="I195" i="13"/>
  <c r="L201" i="13"/>
  <c r="K201" i="13"/>
  <c r="J201" i="13"/>
  <c r="I201" i="13"/>
  <c r="L213" i="13"/>
  <c r="K213" i="13"/>
  <c r="J213" i="13"/>
  <c r="I213" i="13"/>
  <c r="I238" i="13" s="1"/>
  <c r="L219" i="13"/>
  <c r="K219" i="13"/>
  <c r="J219" i="13"/>
  <c r="I219" i="13"/>
  <c r="L225" i="13"/>
  <c r="K225" i="13"/>
  <c r="J225" i="13"/>
  <c r="I225" i="13"/>
  <c r="L231" i="13"/>
  <c r="K231" i="13"/>
  <c r="J231" i="13"/>
  <c r="I231" i="13"/>
  <c r="L191" i="13"/>
  <c r="K191" i="13"/>
  <c r="J191" i="13"/>
  <c r="I191" i="13"/>
  <c r="I36" i="13"/>
  <c r="G41" i="13"/>
  <c r="J91" i="13"/>
  <c r="L97" i="13"/>
  <c r="I97" i="13"/>
  <c r="L102" i="13"/>
  <c r="K102" i="13"/>
  <c r="J102" i="13"/>
  <c r="I102" i="13"/>
  <c r="L108" i="13"/>
  <c r="K108" i="13"/>
  <c r="J108" i="13"/>
  <c r="I108" i="13"/>
  <c r="L123" i="13"/>
  <c r="K123" i="13"/>
  <c r="J123" i="13"/>
  <c r="J154" i="13"/>
  <c r="I154" i="13"/>
  <c r="K154" i="13"/>
  <c r="J162" i="13"/>
  <c r="I162" i="13"/>
  <c r="K162" i="13"/>
  <c r="J170" i="13"/>
  <c r="I170" i="13"/>
  <c r="K170" i="13"/>
  <c r="J182" i="13"/>
  <c r="J188" i="13"/>
  <c r="J194" i="13"/>
  <c r="J212" i="13"/>
  <c r="L218" i="13"/>
  <c r="K218" i="13"/>
  <c r="J218" i="13"/>
  <c r="L224" i="13"/>
  <c r="K224" i="13"/>
  <c r="J224" i="13"/>
  <c r="L230" i="13"/>
  <c r="K230" i="13"/>
  <c r="J230" i="13"/>
  <c r="L236" i="13"/>
  <c r="K236" i="13"/>
  <c r="J236" i="13"/>
  <c r="L185" i="13"/>
  <c r="K185" i="13"/>
  <c r="J185" i="13"/>
  <c r="I185" i="13"/>
  <c r="K36" i="13"/>
  <c r="G57" i="13"/>
  <c r="G77" i="13"/>
  <c r="L88" i="13"/>
  <c r="J88" i="13"/>
  <c r="I88" i="13"/>
  <c r="K91" i="13"/>
  <c r="K96" i="13"/>
  <c r="J101" i="13"/>
  <c r="J107" i="13"/>
  <c r="L120" i="13"/>
  <c r="J120" i="13"/>
  <c r="I120" i="13"/>
  <c r="L130" i="13"/>
  <c r="K130" i="13"/>
  <c r="J130" i="13"/>
  <c r="I130" i="13"/>
  <c r="G155" i="13"/>
  <c r="G163" i="13"/>
  <c r="G171" i="13"/>
  <c r="K182" i="13"/>
  <c r="K188" i="13"/>
  <c r="K194" i="13"/>
  <c r="G147" i="13"/>
  <c r="I18" i="12"/>
  <c r="L19" i="12"/>
  <c r="K19" i="12"/>
  <c r="J19" i="12"/>
  <c r="I19" i="12"/>
  <c r="L31" i="12"/>
  <c r="K31" i="12"/>
  <c r="J31" i="12"/>
  <c r="I31" i="12"/>
  <c r="L43" i="12"/>
  <c r="K43" i="12"/>
  <c r="J43" i="12"/>
  <c r="I43" i="12"/>
  <c r="I59" i="12"/>
  <c r="L59" i="12"/>
  <c r="J59" i="12"/>
  <c r="K59" i="12"/>
  <c r="L70" i="12"/>
  <c r="J70" i="12"/>
  <c r="K70" i="12"/>
  <c r="I70" i="12"/>
  <c r="L135" i="12"/>
  <c r="J135" i="12"/>
  <c r="K135" i="12"/>
  <c r="I135" i="12"/>
  <c r="K20" i="12"/>
  <c r="J20" i="12"/>
  <c r="I20" i="12"/>
  <c r="L20" i="12"/>
  <c r="K44" i="12"/>
  <c r="J44" i="12"/>
  <c r="I44" i="12"/>
  <c r="L44" i="12"/>
  <c r="K61" i="12"/>
  <c r="J61" i="12"/>
  <c r="I61" i="12"/>
  <c r="L61" i="12"/>
  <c r="L99" i="12"/>
  <c r="K99" i="12"/>
  <c r="J99" i="12"/>
  <c r="I99" i="12"/>
  <c r="L172" i="12"/>
  <c r="K172" i="12"/>
  <c r="J172" i="12"/>
  <c r="I172" i="12"/>
  <c r="L21" i="12"/>
  <c r="K21" i="12"/>
  <c r="J21" i="12"/>
  <c r="I21" i="12"/>
  <c r="L33" i="12"/>
  <c r="K33" i="12"/>
  <c r="J33" i="12"/>
  <c r="I33" i="12"/>
  <c r="L45" i="12"/>
  <c r="K45" i="12"/>
  <c r="J45" i="12"/>
  <c r="I45" i="12"/>
  <c r="L62" i="12"/>
  <c r="J62" i="12"/>
  <c r="K62" i="12"/>
  <c r="I62" i="12"/>
  <c r="I71" i="12"/>
  <c r="K71" i="12"/>
  <c r="L71" i="12"/>
  <c r="J71" i="12"/>
  <c r="L137" i="12"/>
  <c r="J137" i="12"/>
  <c r="K137" i="12"/>
  <c r="I137" i="12"/>
  <c r="L141" i="12"/>
  <c r="J141" i="12"/>
  <c r="I141" i="12"/>
  <c r="K141" i="12"/>
  <c r="K32" i="12"/>
  <c r="J32" i="12"/>
  <c r="I32" i="12"/>
  <c r="L32" i="12"/>
  <c r="K22" i="12"/>
  <c r="J22" i="12"/>
  <c r="I22" i="12"/>
  <c r="L22" i="12"/>
  <c r="K73" i="12"/>
  <c r="J73" i="12"/>
  <c r="I73" i="12"/>
  <c r="L73" i="12"/>
  <c r="K143" i="12"/>
  <c r="L174" i="12"/>
  <c r="K174" i="12"/>
  <c r="J174" i="12"/>
  <c r="I174" i="12"/>
  <c r="L164" i="12"/>
  <c r="K164" i="12"/>
  <c r="J164" i="12"/>
  <c r="I164" i="12"/>
  <c r="L23" i="12"/>
  <c r="K23" i="12"/>
  <c r="J23" i="12"/>
  <c r="I23" i="12"/>
  <c r="L35" i="12"/>
  <c r="K35" i="12"/>
  <c r="J35" i="12"/>
  <c r="I35" i="12"/>
  <c r="L156" i="12"/>
  <c r="K156" i="12"/>
  <c r="J156" i="12"/>
  <c r="I156" i="12"/>
  <c r="K24" i="12"/>
  <c r="J24" i="12"/>
  <c r="I24" i="12"/>
  <c r="L24" i="12"/>
  <c r="K36" i="12"/>
  <c r="J36" i="12"/>
  <c r="I36" i="12"/>
  <c r="L36" i="12"/>
  <c r="L65" i="12"/>
  <c r="K65" i="12"/>
  <c r="J65" i="12"/>
  <c r="I65" i="12"/>
  <c r="L107" i="12"/>
  <c r="K107" i="12"/>
  <c r="J107" i="12"/>
  <c r="I107" i="12"/>
  <c r="L145" i="12"/>
  <c r="J145" i="12"/>
  <c r="K145" i="12"/>
  <c r="I145" i="12"/>
  <c r="L166" i="12"/>
  <c r="K166" i="12"/>
  <c r="J166" i="12"/>
  <c r="I166" i="12"/>
  <c r="L25" i="12"/>
  <c r="K25" i="12"/>
  <c r="J25" i="12"/>
  <c r="I25" i="12"/>
  <c r="L37" i="12"/>
  <c r="K37" i="12"/>
  <c r="J37" i="12"/>
  <c r="I37" i="12"/>
  <c r="L158" i="12"/>
  <c r="K158" i="12"/>
  <c r="J158" i="12"/>
  <c r="I158" i="12"/>
  <c r="K34" i="12"/>
  <c r="J34" i="12"/>
  <c r="I34" i="12"/>
  <c r="L34" i="12"/>
  <c r="K26" i="12"/>
  <c r="J26" i="12"/>
  <c r="I26" i="12"/>
  <c r="L26" i="12"/>
  <c r="K38" i="12"/>
  <c r="J38" i="12"/>
  <c r="I38" i="12"/>
  <c r="L38" i="12"/>
  <c r="L54" i="12"/>
  <c r="J54" i="12"/>
  <c r="I54" i="12"/>
  <c r="K54" i="12"/>
  <c r="L77" i="12"/>
  <c r="K77" i="12"/>
  <c r="J77" i="12"/>
  <c r="I77" i="12"/>
  <c r="L17" i="12"/>
  <c r="K17" i="12"/>
  <c r="J17" i="12"/>
  <c r="I17" i="12"/>
  <c r="L27" i="12"/>
  <c r="K27" i="12"/>
  <c r="J27" i="12"/>
  <c r="I27" i="12"/>
  <c r="L39" i="12"/>
  <c r="K39" i="12"/>
  <c r="J39" i="12"/>
  <c r="I39" i="12"/>
  <c r="L56" i="12"/>
  <c r="J56" i="12"/>
  <c r="K56" i="12"/>
  <c r="I56" i="12"/>
  <c r="L66" i="12"/>
  <c r="J66" i="12"/>
  <c r="I66" i="12"/>
  <c r="K66" i="12"/>
  <c r="L125" i="12"/>
  <c r="J125" i="12"/>
  <c r="I125" i="12"/>
  <c r="K125" i="12"/>
  <c r="L63" i="12"/>
  <c r="K63" i="12"/>
  <c r="J63" i="12"/>
  <c r="I63" i="12"/>
  <c r="K28" i="12"/>
  <c r="J28" i="12"/>
  <c r="I28" i="12"/>
  <c r="L28" i="12"/>
  <c r="K40" i="12"/>
  <c r="J40" i="12"/>
  <c r="I40" i="12"/>
  <c r="L40" i="12"/>
  <c r="I57" i="12"/>
  <c r="L57" i="12"/>
  <c r="K57" i="12"/>
  <c r="J57" i="12"/>
  <c r="L67" i="12"/>
  <c r="K67" i="12"/>
  <c r="J67" i="12"/>
  <c r="I67" i="12"/>
  <c r="L79" i="12"/>
  <c r="K79" i="12"/>
  <c r="I79" i="12"/>
  <c r="J79" i="12"/>
  <c r="L91" i="12"/>
  <c r="K91" i="12"/>
  <c r="J91" i="12"/>
  <c r="I91" i="12"/>
  <c r="L115" i="12"/>
  <c r="K115" i="12"/>
  <c r="J115" i="12"/>
  <c r="I115" i="12"/>
  <c r="L127" i="12"/>
  <c r="J127" i="12"/>
  <c r="K127" i="12"/>
  <c r="I127" i="12"/>
  <c r="K46" i="12"/>
  <c r="J46" i="12"/>
  <c r="I46" i="12"/>
  <c r="L46" i="12"/>
  <c r="L29" i="12"/>
  <c r="K29" i="12"/>
  <c r="J29" i="12"/>
  <c r="I29" i="12"/>
  <c r="L41" i="12"/>
  <c r="K41" i="12"/>
  <c r="J41" i="12"/>
  <c r="I41" i="12"/>
  <c r="L58" i="12"/>
  <c r="J58" i="12"/>
  <c r="K58" i="12"/>
  <c r="I58" i="12"/>
  <c r="L68" i="12"/>
  <c r="J68" i="12"/>
  <c r="K68" i="12"/>
  <c r="I68" i="12"/>
  <c r="K30" i="12"/>
  <c r="J30" i="12"/>
  <c r="I30" i="12"/>
  <c r="L30" i="12"/>
  <c r="K42" i="12"/>
  <c r="J42" i="12"/>
  <c r="I42" i="12"/>
  <c r="L42" i="12"/>
  <c r="I69" i="12"/>
  <c r="L69" i="12"/>
  <c r="K69" i="12"/>
  <c r="J69" i="12"/>
  <c r="L129" i="12"/>
  <c r="J129" i="12"/>
  <c r="K129" i="12"/>
  <c r="I129" i="12"/>
  <c r="L133" i="12"/>
  <c r="J133" i="12"/>
  <c r="K133" i="12"/>
  <c r="I133" i="12"/>
  <c r="L16" i="12"/>
  <c r="L64" i="12"/>
  <c r="J64" i="12"/>
  <c r="L81" i="12"/>
  <c r="L154" i="12"/>
  <c r="L162" i="12"/>
  <c r="L170" i="12"/>
  <c r="L178" i="12"/>
  <c r="I187" i="12"/>
  <c r="I191" i="12"/>
  <c r="I195" i="12"/>
  <c r="I199" i="12"/>
  <c r="I203" i="12"/>
  <c r="I207" i="12"/>
  <c r="I211" i="12"/>
  <c r="G228" i="12"/>
  <c r="G234" i="12"/>
  <c r="G240" i="12"/>
  <c r="G246" i="12"/>
  <c r="G55" i="12"/>
  <c r="K64" i="12"/>
  <c r="I93" i="12"/>
  <c r="I101" i="12"/>
  <c r="J128" i="12"/>
  <c r="J136" i="12"/>
  <c r="J144" i="12"/>
  <c r="G153" i="12"/>
  <c r="L187" i="12"/>
  <c r="L191" i="12"/>
  <c r="L195" i="12"/>
  <c r="L199" i="12"/>
  <c r="L203" i="12"/>
  <c r="L207" i="12"/>
  <c r="L211" i="12"/>
  <c r="L175" i="12"/>
  <c r="J175" i="12"/>
  <c r="J93" i="12"/>
  <c r="J101" i="12"/>
  <c r="L123" i="12"/>
  <c r="J123" i="12"/>
  <c r="L131" i="12"/>
  <c r="J131" i="12"/>
  <c r="L139" i="12"/>
  <c r="J139" i="12"/>
  <c r="L223" i="12"/>
  <c r="K223" i="12"/>
  <c r="L229" i="12"/>
  <c r="K229" i="12"/>
  <c r="L235" i="12"/>
  <c r="K235" i="12"/>
  <c r="L241" i="12"/>
  <c r="K241" i="12"/>
  <c r="L247" i="12"/>
  <c r="K247" i="12"/>
  <c r="G60" i="12"/>
  <c r="G72" i="12"/>
  <c r="G76" i="12"/>
  <c r="K93" i="12"/>
  <c r="K96" i="12"/>
  <c r="K101" i="12"/>
  <c r="K104" i="12"/>
  <c r="K112" i="12"/>
  <c r="I123" i="12"/>
  <c r="I131" i="12"/>
  <c r="I139" i="12"/>
  <c r="G157" i="12"/>
  <c r="G165" i="12"/>
  <c r="G173" i="12"/>
  <c r="L224" i="12"/>
  <c r="K224" i="12"/>
  <c r="J224" i="12"/>
  <c r="I224" i="12"/>
  <c r="L230" i="12"/>
  <c r="K230" i="12"/>
  <c r="J230" i="12"/>
  <c r="I230" i="12"/>
  <c r="L236" i="12"/>
  <c r="K236" i="12"/>
  <c r="J236" i="12"/>
  <c r="I236" i="12"/>
  <c r="L242" i="12"/>
  <c r="K242" i="12"/>
  <c r="J242" i="12"/>
  <c r="I242" i="12"/>
  <c r="L248" i="12"/>
  <c r="K248" i="12"/>
  <c r="J248" i="12"/>
  <c r="I248" i="12"/>
  <c r="L78" i="12"/>
  <c r="J78" i="12"/>
  <c r="L159" i="12"/>
  <c r="J159" i="12"/>
  <c r="L96" i="12"/>
  <c r="L104" i="12"/>
  <c r="L112" i="12"/>
  <c r="K123" i="12"/>
  <c r="G130" i="12"/>
  <c r="K131" i="12"/>
  <c r="G138" i="12"/>
  <c r="K139" i="12"/>
  <c r="I161" i="12"/>
  <c r="I169" i="12"/>
  <c r="I177" i="12"/>
  <c r="G190" i="12"/>
  <c r="G194" i="12"/>
  <c r="G198" i="12"/>
  <c r="G202" i="12"/>
  <c r="G206" i="12"/>
  <c r="G210" i="12"/>
  <c r="G214" i="12"/>
  <c r="I223" i="12"/>
  <c r="I229" i="12"/>
  <c r="I235" i="12"/>
  <c r="I241" i="12"/>
  <c r="I247" i="12"/>
  <c r="G90" i="12"/>
  <c r="I94" i="12"/>
  <c r="G98" i="12"/>
  <c r="I102" i="12"/>
  <c r="G106" i="12"/>
  <c r="I110" i="12"/>
  <c r="G114" i="12"/>
  <c r="I189" i="12"/>
  <c r="I193" i="12"/>
  <c r="I197" i="12"/>
  <c r="I201" i="12"/>
  <c r="I205" i="12"/>
  <c r="I209" i="12"/>
  <c r="I213" i="12"/>
  <c r="J223" i="12"/>
  <c r="J229" i="12"/>
  <c r="J235" i="12"/>
  <c r="J241" i="12"/>
  <c r="J247" i="12"/>
  <c r="G74" i="12"/>
  <c r="G155" i="12"/>
  <c r="G163" i="12"/>
  <c r="G171" i="12"/>
  <c r="G179" i="12"/>
  <c r="K189" i="12"/>
  <c r="K193" i="12"/>
  <c r="K197" i="12"/>
  <c r="K201" i="12"/>
  <c r="K205" i="12"/>
  <c r="K209" i="12"/>
  <c r="K213" i="12"/>
  <c r="G225" i="12"/>
  <c r="G231" i="12"/>
  <c r="G237" i="12"/>
  <c r="G243" i="12"/>
  <c r="L249" i="12"/>
  <c r="K249" i="12"/>
  <c r="I78" i="12"/>
  <c r="I159" i="12"/>
  <c r="I167" i="12"/>
  <c r="I175" i="12"/>
  <c r="L189" i="12"/>
  <c r="L193" i="12"/>
  <c r="L197" i="12"/>
  <c r="L201" i="12"/>
  <c r="L205" i="12"/>
  <c r="L209" i="12"/>
  <c r="L213" i="12"/>
  <c r="L226" i="12"/>
  <c r="K226" i="12"/>
  <c r="J226" i="12"/>
  <c r="I226" i="12"/>
  <c r="L232" i="12"/>
  <c r="K232" i="12"/>
  <c r="J232" i="12"/>
  <c r="I232" i="12"/>
  <c r="I238" i="12"/>
  <c r="L244" i="12"/>
  <c r="K244" i="12"/>
  <c r="J244" i="12"/>
  <c r="I244" i="12"/>
  <c r="L250" i="12"/>
  <c r="K250" i="12"/>
  <c r="J250" i="12"/>
  <c r="I250" i="12"/>
  <c r="K78" i="12"/>
  <c r="I92" i="12"/>
  <c r="I100" i="12"/>
  <c r="I108" i="12"/>
  <c r="K159" i="12"/>
  <c r="K175" i="12"/>
  <c r="J16" i="12"/>
  <c r="L80" i="12"/>
  <c r="J81" i="12"/>
  <c r="K92" i="12"/>
  <c r="G95" i="12"/>
  <c r="K100" i="12"/>
  <c r="G103" i="12"/>
  <c r="K108" i="12"/>
  <c r="G111" i="12"/>
  <c r="L161" i="12"/>
  <c r="J161" i="12"/>
  <c r="L169" i="12"/>
  <c r="J169" i="12"/>
  <c r="J170" i="12"/>
  <c r="L177" i="12"/>
  <c r="J177" i="12"/>
  <c r="J178" i="12"/>
  <c r="L167" i="12"/>
  <c r="J167" i="12"/>
  <c r="L92" i="12"/>
  <c r="L100" i="12"/>
  <c r="L108" i="12"/>
  <c r="G126" i="12"/>
  <c r="G134" i="12"/>
  <c r="G142" i="12"/>
  <c r="G160" i="12"/>
  <c r="G168" i="12"/>
  <c r="G176" i="12"/>
  <c r="G188" i="12"/>
  <c r="G192" i="12"/>
  <c r="G196" i="12"/>
  <c r="G200" i="12"/>
  <c r="G204" i="12"/>
  <c r="G208" i="12"/>
  <c r="G212" i="12"/>
  <c r="L227" i="12"/>
  <c r="K227" i="12"/>
  <c r="L233" i="12"/>
  <c r="K233" i="12"/>
  <c r="L239" i="12"/>
  <c r="K239" i="12"/>
  <c r="L245" i="12"/>
  <c r="K245" i="12"/>
  <c r="G222" i="12"/>
  <c r="G186" i="12"/>
  <c r="I183" i="16" l="1"/>
  <c r="L183" i="16"/>
  <c r="K183" i="16"/>
  <c r="J183" i="16"/>
  <c r="I168" i="13"/>
  <c r="L156" i="13"/>
  <c r="K156" i="13"/>
  <c r="J17" i="13"/>
  <c r="J27" i="13"/>
  <c r="K158" i="15"/>
  <c r="K174" i="15"/>
  <c r="K71" i="15"/>
  <c r="K201" i="15"/>
  <c r="J159" i="15"/>
  <c r="L154" i="17"/>
  <c r="L173" i="17" s="1"/>
  <c r="K204" i="17"/>
  <c r="K136" i="17"/>
  <c r="K185" i="18"/>
  <c r="I142" i="19"/>
  <c r="I53" i="19"/>
  <c r="I107" i="19"/>
  <c r="K101" i="19"/>
  <c r="J101" i="19"/>
  <c r="K126" i="18"/>
  <c r="L126" i="18"/>
  <c r="J126" i="18"/>
  <c r="K93" i="19"/>
  <c r="J93" i="19"/>
  <c r="I177" i="16"/>
  <c r="L177" i="16"/>
  <c r="J177" i="16"/>
  <c r="K177" i="16"/>
  <c r="K96" i="17"/>
  <c r="L96" i="17"/>
  <c r="J84" i="14"/>
  <c r="L84" i="14"/>
  <c r="K84" i="14"/>
  <c r="L115" i="16"/>
  <c r="K115" i="16"/>
  <c r="I115" i="16"/>
  <c r="K245" i="15"/>
  <c r="L245" i="15"/>
  <c r="J245" i="15"/>
  <c r="J172" i="14"/>
  <c r="K172" i="14"/>
  <c r="L62" i="18"/>
  <c r="K62" i="18"/>
  <c r="I58" i="17"/>
  <c r="K58" i="17"/>
  <c r="L222" i="15"/>
  <c r="K222" i="15"/>
  <c r="I222" i="15"/>
  <c r="L140" i="12"/>
  <c r="K140" i="12"/>
  <c r="J140" i="12"/>
  <c r="I140" i="12"/>
  <c r="K37" i="13"/>
  <c r="I37" i="13"/>
  <c r="K138" i="18"/>
  <c r="L138" i="18"/>
  <c r="J138" i="18"/>
  <c r="J18" i="12"/>
  <c r="J48" i="12" s="1"/>
  <c r="K212" i="13"/>
  <c r="L143" i="12"/>
  <c r="K18" i="12"/>
  <c r="L212" i="13"/>
  <c r="I200" i="13"/>
  <c r="J168" i="13"/>
  <c r="I156" i="13"/>
  <c r="K17" i="13"/>
  <c r="K27" i="13"/>
  <c r="I66" i="15"/>
  <c r="J154" i="15"/>
  <c r="L201" i="15"/>
  <c r="K159" i="15"/>
  <c r="J188" i="17"/>
  <c r="L204" i="17"/>
  <c r="L136" i="17"/>
  <c r="I138" i="18"/>
  <c r="L185" i="18"/>
  <c r="J99" i="19"/>
  <c r="L53" i="19"/>
  <c r="I193" i="19"/>
  <c r="L107" i="19"/>
  <c r="J109" i="18"/>
  <c r="L109" i="18"/>
  <c r="K109" i="18"/>
  <c r="I109" i="18"/>
  <c r="K233" i="15"/>
  <c r="L233" i="15"/>
  <c r="J233" i="15"/>
  <c r="L16" i="15"/>
  <c r="J16" i="15"/>
  <c r="K195" i="14"/>
  <c r="I195" i="14"/>
  <c r="I157" i="17"/>
  <c r="L157" i="17"/>
  <c r="J249" i="12"/>
  <c r="I249" i="12"/>
  <c r="J112" i="12"/>
  <c r="I112" i="12"/>
  <c r="J211" i="12"/>
  <c r="K211" i="12"/>
  <c r="K123" i="19"/>
  <c r="I123" i="19"/>
  <c r="J143" i="12"/>
  <c r="K238" i="12"/>
  <c r="L238" i="12"/>
  <c r="I80" i="12"/>
  <c r="K109" i="12"/>
  <c r="J109" i="12"/>
  <c r="I109" i="12"/>
  <c r="I75" i="12"/>
  <c r="I136" i="13"/>
  <c r="J200" i="13"/>
  <c r="L200" i="13"/>
  <c r="I231" i="14"/>
  <c r="J105" i="14"/>
  <c r="I89" i="14"/>
  <c r="I19" i="14"/>
  <c r="J44" i="15"/>
  <c r="J66" i="15"/>
  <c r="K154" i="15"/>
  <c r="I168" i="17"/>
  <c r="K188" i="17"/>
  <c r="L199" i="17"/>
  <c r="I199" i="17"/>
  <c r="J142" i="19"/>
  <c r="K193" i="19"/>
  <c r="K146" i="18"/>
  <c r="I146" i="18"/>
  <c r="I198" i="18"/>
  <c r="L198" i="18"/>
  <c r="K50" i="17"/>
  <c r="L50" i="17"/>
  <c r="I50" i="17"/>
  <c r="J166" i="14"/>
  <c r="K166" i="14"/>
  <c r="K132" i="15"/>
  <c r="J132" i="15"/>
  <c r="K179" i="17"/>
  <c r="K207" i="17" s="1"/>
  <c r="K208" i="17" s="1"/>
  <c r="D7" i="17" s="1"/>
  <c r="L179" i="17"/>
  <c r="J119" i="18"/>
  <c r="L119" i="18"/>
  <c r="K119" i="18"/>
  <c r="I119" i="18"/>
  <c r="J227" i="12"/>
  <c r="I227" i="12"/>
  <c r="I200" i="18"/>
  <c r="I211" i="18" s="1"/>
  <c r="K200" i="18"/>
  <c r="J200" i="18"/>
  <c r="J75" i="12"/>
  <c r="J136" i="13"/>
  <c r="J231" i="14"/>
  <c r="J89" i="14"/>
  <c r="J19" i="14"/>
  <c r="K66" i="15"/>
  <c r="L154" i="15"/>
  <c r="K211" i="16"/>
  <c r="J168" i="17"/>
  <c r="L188" i="17"/>
  <c r="J172" i="18"/>
  <c r="I93" i="18"/>
  <c r="I73" i="18"/>
  <c r="I36" i="18"/>
  <c r="L142" i="19"/>
  <c r="J123" i="19"/>
  <c r="L193" i="19"/>
  <c r="K53" i="19"/>
  <c r="I56" i="19"/>
  <c r="K85" i="19"/>
  <c r="J85" i="19"/>
  <c r="I208" i="18"/>
  <c r="K208" i="18"/>
  <c r="L208" i="18"/>
  <c r="J208" i="18"/>
  <c r="K147" i="19"/>
  <c r="I147" i="19"/>
  <c r="K31" i="17"/>
  <c r="L31" i="17"/>
  <c r="I31" i="17"/>
  <c r="I202" i="15"/>
  <c r="J202" i="15"/>
  <c r="L202" i="15"/>
  <c r="I223" i="14"/>
  <c r="K223" i="14"/>
  <c r="J126" i="16"/>
  <c r="I126" i="16"/>
  <c r="L126" i="16"/>
  <c r="K126" i="16"/>
  <c r="L101" i="15"/>
  <c r="K101" i="15"/>
  <c r="I101" i="15"/>
  <c r="J104" i="12"/>
  <c r="I104" i="12"/>
  <c r="J207" i="15"/>
  <c r="J212" i="15" s="1"/>
  <c r="K207" i="15"/>
  <c r="J97" i="13"/>
  <c r="K97" i="13"/>
  <c r="I185" i="16"/>
  <c r="L185" i="16"/>
  <c r="K185" i="16"/>
  <c r="J185" i="16"/>
  <c r="K184" i="14"/>
  <c r="K212" i="14" s="1"/>
  <c r="L184" i="14"/>
  <c r="J184" i="14"/>
  <c r="I184" i="14"/>
  <c r="K75" i="12"/>
  <c r="K136" i="13"/>
  <c r="J234" i="13"/>
  <c r="K231" i="14"/>
  <c r="K89" i="14"/>
  <c r="K19" i="14"/>
  <c r="L44" i="15"/>
  <c r="J56" i="15"/>
  <c r="J211" i="16"/>
  <c r="I55" i="16"/>
  <c r="K26" i="16"/>
  <c r="J91" i="16"/>
  <c r="K168" i="17"/>
  <c r="L172" i="18"/>
  <c r="J93" i="18"/>
  <c r="J73" i="18"/>
  <c r="J36" i="18"/>
  <c r="K99" i="19"/>
  <c r="L123" i="19"/>
  <c r="I204" i="19"/>
  <c r="I99" i="19"/>
  <c r="J56" i="19"/>
  <c r="I177" i="19"/>
  <c r="L177" i="19"/>
  <c r="K129" i="19"/>
  <c r="I129" i="19"/>
  <c r="K205" i="16"/>
  <c r="L205" i="16"/>
  <c r="K205" i="14"/>
  <c r="I205" i="14"/>
  <c r="I190" i="15"/>
  <c r="L190" i="15"/>
  <c r="J190" i="15"/>
  <c r="I151" i="17"/>
  <c r="L151" i="17"/>
  <c r="J207" i="12"/>
  <c r="K207" i="12"/>
  <c r="I179" i="16"/>
  <c r="K179" i="16"/>
  <c r="L179" i="16"/>
  <c r="K234" i="13"/>
  <c r="K105" i="14"/>
  <c r="J158" i="15"/>
  <c r="J174" i="15"/>
  <c r="L71" i="15"/>
  <c r="I56" i="15"/>
  <c r="J55" i="16"/>
  <c r="I26" i="16"/>
  <c r="K91" i="16"/>
  <c r="L207" i="17"/>
  <c r="K39" i="18"/>
  <c r="J39" i="18"/>
  <c r="I172" i="18"/>
  <c r="K93" i="18"/>
  <c r="K73" i="18"/>
  <c r="K36" i="18"/>
  <c r="K204" i="19"/>
  <c r="L56" i="19"/>
  <c r="I173" i="19"/>
  <c r="L173" i="19"/>
  <c r="L158" i="19"/>
  <c r="I158" i="19"/>
  <c r="J196" i="16"/>
  <c r="I196" i="16"/>
  <c r="K239" i="18"/>
  <c r="L239" i="18"/>
  <c r="J239" i="18"/>
  <c r="I91" i="17"/>
  <c r="L91" i="17"/>
  <c r="K27" i="17"/>
  <c r="L27" i="17"/>
  <c r="I27" i="17"/>
  <c r="L54" i="15"/>
  <c r="J54" i="15"/>
  <c r="J87" i="13"/>
  <c r="K87" i="13"/>
  <c r="J96" i="12"/>
  <c r="I96" i="12"/>
  <c r="K16" i="12"/>
  <c r="K48" i="12" s="1"/>
  <c r="I16" i="12"/>
  <c r="I48" i="12" s="1"/>
  <c r="L77" i="16"/>
  <c r="K77" i="16"/>
  <c r="J77" i="16"/>
  <c r="J233" i="12"/>
  <c r="I233" i="12"/>
  <c r="L218" i="15"/>
  <c r="I218" i="15"/>
  <c r="I219" i="14"/>
  <c r="K219" i="14"/>
  <c r="J80" i="12"/>
  <c r="L234" i="13"/>
  <c r="J219" i="14"/>
  <c r="L158" i="15"/>
  <c r="L56" i="15"/>
  <c r="I211" i="16"/>
  <c r="I154" i="17"/>
  <c r="L162" i="19"/>
  <c r="I162" i="19"/>
  <c r="I43" i="18"/>
  <c r="L43" i="18"/>
  <c r="K43" i="18"/>
  <c r="J43" i="18"/>
  <c r="L107" i="16"/>
  <c r="K107" i="16"/>
  <c r="J51" i="18"/>
  <c r="I51" i="18"/>
  <c r="L51" i="18"/>
  <c r="K51" i="18"/>
  <c r="K141" i="19"/>
  <c r="I141" i="19"/>
  <c r="K183" i="17"/>
  <c r="L183" i="17"/>
  <c r="J183" i="17"/>
  <c r="I183" i="17"/>
  <c r="I175" i="16"/>
  <c r="I188" i="16" s="1"/>
  <c r="L175" i="16"/>
  <c r="J175" i="16"/>
  <c r="J188" i="16" s="1"/>
  <c r="I189" i="16" s="1"/>
  <c r="B7" i="16" s="1"/>
  <c r="C7" i="16" s="1"/>
  <c r="K175" i="16"/>
  <c r="L33" i="16"/>
  <c r="J33" i="16"/>
  <c r="K33" i="16"/>
  <c r="J92" i="18"/>
  <c r="I92" i="18"/>
  <c r="L201" i="16"/>
  <c r="J201" i="16"/>
  <c r="J218" i="16" s="1"/>
  <c r="I219" i="16" s="1"/>
  <c r="B8" i="16" s="1"/>
  <c r="C8" i="16" s="1"/>
  <c r="I201" i="16"/>
  <c r="K78" i="16"/>
  <c r="L78" i="16"/>
  <c r="J245" i="12"/>
  <c r="I245" i="12"/>
  <c r="L128" i="12"/>
  <c r="K128" i="12"/>
  <c r="I128" i="12"/>
  <c r="I245" i="19"/>
  <c r="J245" i="19"/>
  <c r="J159" i="19"/>
  <c r="K159" i="19"/>
  <c r="L159" i="19"/>
  <c r="I159" i="19"/>
  <c r="L102" i="19"/>
  <c r="I102" i="19"/>
  <c r="K102" i="19"/>
  <c r="J102" i="19"/>
  <c r="J72" i="19"/>
  <c r="K72" i="19"/>
  <c r="I72" i="19"/>
  <c r="L72" i="19"/>
  <c r="L104" i="19"/>
  <c r="I104" i="19"/>
  <c r="K104" i="19"/>
  <c r="J104" i="19"/>
  <c r="K29" i="19"/>
  <c r="J29" i="19"/>
  <c r="I29" i="19"/>
  <c r="L29" i="19"/>
  <c r="L43" i="19"/>
  <c r="K43" i="19"/>
  <c r="J43" i="19"/>
  <c r="I43" i="19"/>
  <c r="K245" i="19"/>
  <c r="L98" i="19"/>
  <c r="I98" i="19"/>
  <c r="K98" i="19"/>
  <c r="J98" i="19"/>
  <c r="L100" i="19"/>
  <c r="I100" i="19"/>
  <c r="K100" i="19"/>
  <c r="J100" i="19"/>
  <c r="K27" i="19"/>
  <c r="J27" i="19"/>
  <c r="I27" i="19"/>
  <c r="L27" i="19"/>
  <c r="K33" i="19"/>
  <c r="J33" i="19"/>
  <c r="I33" i="19"/>
  <c r="L33" i="19"/>
  <c r="L245" i="19"/>
  <c r="L94" i="19"/>
  <c r="I94" i="19"/>
  <c r="K94" i="19"/>
  <c r="J94" i="19"/>
  <c r="L96" i="19"/>
  <c r="I96" i="19"/>
  <c r="J96" i="19"/>
  <c r="K96" i="19"/>
  <c r="K25" i="19"/>
  <c r="J25" i="19"/>
  <c r="I25" i="19"/>
  <c r="L25" i="19"/>
  <c r="L90" i="19"/>
  <c r="I90" i="19"/>
  <c r="K90" i="19"/>
  <c r="J90" i="19"/>
  <c r="L84" i="19"/>
  <c r="I84" i="19"/>
  <c r="K84" i="19"/>
  <c r="J84" i="19"/>
  <c r="L92" i="19"/>
  <c r="I92" i="19"/>
  <c r="K92" i="19"/>
  <c r="J92" i="19"/>
  <c r="K23" i="19"/>
  <c r="J23" i="19"/>
  <c r="I23" i="19"/>
  <c r="L23" i="19"/>
  <c r="K156" i="19"/>
  <c r="J156" i="19"/>
  <c r="L156" i="19"/>
  <c r="I156" i="19"/>
  <c r="J157" i="19"/>
  <c r="K157" i="19"/>
  <c r="L157" i="19"/>
  <c r="I157" i="19"/>
  <c r="L86" i="19"/>
  <c r="I86" i="19"/>
  <c r="K86" i="19"/>
  <c r="J86" i="19"/>
  <c r="L118" i="19"/>
  <c r="L149" i="19" s="1"/>
  <c r="J118" i="19"/>
  <c r="J149" i="19" s="1"/>
  <c r="I150" i="19" s="1"/>
  <c r="B5" i="19" s="1"/>
  <c r="I118" i="19"/>
  <c r="I149" i="19" s="1"/>
  <c r="K118" i="19"/>
  <c r="K149" i="19" s="1"/>
  <c r="L188" i="19"/>
  <c r="K188" i="19"/>
  <c r="I188" i="19"/>
  <c r="J188" i="19"/>
  <c r="L88" i="19"/>
  <c r="I88" i="19"/>
  <c r="K88" i="19"/>
  <c r="J88" i="19"/>
  <c r="K21" i="19"/>
  <c r="J21" i="19"/>
  <c r="I21" i="19"/>
  <c r="L21" i="19"/>
  <c r="J155" i="19"/>
  <c r="K155" i="19"/>
  <c r="L155" i="19"/>
  <c r="I155" i="19"/>
  <c r="J167" i="19"/>
  <c r="K167" i="19"/>
  <c r="L167" i="19"/>
  <c r="I167" i="19"/>
  <c r="L19" i="19"/>
  <c r="K19" i="19"/>
  <c r="J19" i="19"/>
  <c r="I19" i="19"/>
  <c r="J76" i="19"/>
  <c r="K76" i="19"/>
  <c r="L76" i="19"/>
  <c r="I76" i="19"/>
  <c r="L108" i="19"/>
  <c r="I108" i="19"/>
  <c r="K108" i="19"/>
  <c r="J108" i="19"/>
  <c r="J70" i="19"/>
  <c r="K70" i="19"/>
  <c r="L70" i="19"/>
  <c r="I70" i="19"/>
  <c r="L41" i="19"/>
  <c r="K41" i="19"/>
  <c r="J41" i="19"/>
  <c r="I41" i="19"/>
  <c r="J163" i="19"/>
  <c r="K163" i="19"/>
  <c r="L163" i="19"/>
  <c r="I163" i="19"/>
  <c r="J169" i="19"/>
  <c r="K169" i="19"/>
  <c r="L169" i="19"/>
  <c r="I169" i="19"/>
  <c r="K39" i="19"/>
  <c r="J39" i="19"/>
  <c r="I39" i="19"/>
  <c r="L39" i="19"/>
  <c r="J68" i="19"/>
  <c r="K68" i="19"/>
  <c r="L68" i="19"/>
  <c r="L78" i="19" s="1"/>
  <c r="I68" i="19"/>
  <c r="K31" i="19"/>
  <c r="J31" i="19"/>
  <c r="I31" i="19"/>
  <c r="L31" i="19"/>
  <c r="J58" i="19"/>
  <c r="K58" i="19"/>
  <c r="L58" i="19"/>
  <c r="I58" i="19"/>
  <c r="J165" i="19"/>
  <c r="K165" i="19"/>
  <c r="L165" i="19"/>
  <c r="I165" i="19"/>
  <c r="K37" i="19"/>
  <c r="J37" i="19"/>
  <c r="I37" i="19"/>
  <c r="L37" i="19"/>
  <c r="L110" i="19"/>
  <c r="I110" i="19"/>
  <c r="K110" i="19"/>
  <c r="J110" i="19"/>
  <c r="L106" i="19"/>
  <c r="I106" i="19"/>
  <c r="K106" i="19"/>
  <c r="J106" i="19"/>
  <c r="J171" i="19"/>
  <c r="K171" i="19"/>
  <c r="L171" i="19"/>
  <c r="I171" i="19"/>
  <c r="L190" i="19"/>
  <c r="K190" i="19"/>
  <c r="I190" i="19"/>
  <c r="I213" i="19" s="1"/>
  <c r="J190" i="19"/>
  <c r="J161" i="19"/>
  <c r="K161" i="19"/>
  <c r="I161" i="19"/>
  <c r="L161" i="19"/>
  <c r="L35" i="19"/>
  <c r="K35" i="19"/>
  <c r="J35" i="19"/>
  <c r="I35" i="19"/>
  <c r="J74" i="19"/>
  <c r="K74" i="19"/>
  <c r="L74" i="19"/>
  <c r="I74" i="19"/>
  <c r="I78" i="19" s="1"/>
  <c r="L89" i="18"/>
  <c r="K89" i="18"/>
  <c r="J89" i="18"/>
  <c r="I89" i="18"/>
  <c r="L72" i="18"/>
  <c r="K72" i="18"/>
  <c r="J72" i="18"/>
  <c r="I72" i="18"/>
  <c r="K132" i="18"/>
  <c r="J132" i="18"/>
  <c r="L132" i="18"/>
  <c r="I132" i="18"/>
  <c r="I192" i="18"/>
  <c r="L192" i="18"/>
  <c r="K192" i="18"/>
  <c r="J192" i="18"/>
  <c r="K128" i="18"/>
  <c r="L128" i="18"/>
  <c r="J128" i="18"/>
  <c r="I128" i="18"/>
  <c r="K120" i="18"/>
  <c r="J120" i="18"/>
  <c r="L120" i="18"/>
  <c r="I120" i="18"/>
  <c r="L155" i="18"/>
  <c r="K155" i="18"/>
  <c r="J155" i="18"/>
  <c r="I155" i="18"/>
  <c r="K241" i="18"/>
  <c r="L241" i="18"/>
  <c r="J241" i="18"/>
  <c r="I241" i="18"/>
  <c r="L16" i="18"/>
  <c r="K16" i="18"/>
  <c r="J16" i="18"/>
  <c r="J45" i="18" s="1"/>
  <c r="I16" i="18"/>
  <c r="J110" i="18"/>
  <c r="L110" i="18"/>
  <c r="I110" i="18"/>
  <c r="K110" i="18"/>
  <c r="K144" i="18"/>
  <c r="J144" i="18"/>
  <c r="L144" i="18"/>
  <c r="I144" i="18"/>
  <c r="K231" i="18"/>
  <c r="L231" i="18"/>
  <c r="J231" i="18"/>
  <c r="I231" i="18"/>
  <c r="J100" i="18"/>
  <c r="L100" i="18"/>
  <c r="K100" i="18"/>
  <c r="I100" i="18"/>
  <c r="K174" i="18"/>
  <c r="I174" i="18"/>
  <c r="L174" i="18"/>
  <c r="J174" i="18"/>
  <c r="K229" i="18"/>
  <c r="L229" i="18"/>
  <c r="J229" i="18"/>
  <c r="I229" i="18"/>
  <c r="K219" i="18"/>
  <c r="L219" i="18"/>
  <c r="J219" i="18"/>
  <c r="I219" i="18"/>
  <c r="K166" i="18"/>
  <c r="I166" i="18"/>
  <c r="L166" i="18"/>
  <c r="J166" i="18"/>
  <c r="L55" i="18"/>
  <c r="K55" i="18"/>
  <c r="J55" i="18"/>
  <c r="I55" i="18"/>
  <c r="K142" i="18"/>
  <c r="L142" i="18"/>
  <c r="J142" i="18"/>
  <c r="I142" i="18"/>
  <c r="K158" i="18"/>
  <c r="I158" i="18"/>
  <c r="L158" i="18"/>
  <c r="J158" i="18"/>
  <c r="J106" i="18"/>
  <c r="L106" i="18"/>
  <c r="K106" i="18"/>
  <c r="I106" i="18"/>
  <c r="J86" i="18"/>
  <c r="L86" i="18"/>
  <c r="K86" i="18"/>
  <c r="I86" i="18"/>
  <c r="I113" i="18" s="1"/>
  <c r="K130" i="18"/>
  <c r="L130" i="18"/>
  <c r="J130" i="18"/>
  <c r="I130" i="18"/>
  <c r="K233" i="18"/>
  <c r="J233" i="18"/>
  <c r="L233" i="18"/>
  <c r="I233" i="18"/>
  <c r="L66" i="18"/>
  <c r="K66" i="18"/>
  <c r="J66" i="18"/>
  <c r="I66" i="18"/>
  <c r="K221" i="18"/>
  <c r="J221" i="18"/>
  <c r="L221" i="18"/>
  <c r="I221" i="18"/>
  <c r="I243" i="18" s="1"/>
  <c r="K235" i="18"/>
  <c r="J235" i="18"/>
  <c r="I235" i="18"/>
  <c r="L235" i="18"/>
  <c r="L52" i="18"/>
  <c r="K52" i="18"/>
  <c r="I52" i="18"/>
  <c r="J52" i="18"/>
  <c r="K140" i="18"/>
  <c r="L140" i="18"/>
  <c r="J140" i="18"/>
  <c r="I140" i="18"/>
  <c r="I204" i="18"/>
  <c r="L204" i="18"/>
  <c r="K204" i="18"/>
  <c r="K211" i="18" s="1"/>
  <c r="J204" i="18"/>
  <c r="K223" i="18"/>
  <c r="J223" i="18"/>
  <c r="I223" i="18"/>
  <c r="L223" i="18"/>
  <c r="L243" i="18" s="1"/>
  <c r="L41" i="18"/>
  <c r="K41" i="18"/>
  <c r="J41" i="18"/>
  <c r="I41" i="18"/>
  <c r="K131" i="17"/>
  <c r="I131" i="17"/>
  <c r="L131" i="17"/>
  <c r="J131" i="17"/>
  <c r="L229" i="17"/>
  <c r="K229" i="17"/>
  <c r="I229" i="17"/>
  <c r="J229" i="17"/>
  <c r="K93" i="17"/>
  <c r="J93" i="17"/>
  <c r="L93" i="17"/>
  <c r="I93" i="17"/>
  <c r="L233" i="17"/>
  <c r="K233" i="17"/>
  <c r="I233" i="17"/>
  <c r="J233" i="17"/>
  <c r="L223" i="17"/>
  <c r="K223" i="17"/>
  <c r="I223" i="17"/>
  <c r="J223" i="17"/>
  <c r="L227" i="17"/>
  <c r="K227" i="17"/>
  <c r="I227" i="17"/>
  <c r="J227" i="17"/>
  <c r="K123" i="17"/>
  <c r="I123" i="17"/>
  <c r="L123" i="17"/>
  <c r="J123" i="17"/>
  <c r="J207" i="17"/>
  <c r="L217" i="17"/>
  <c r="K217" i="17"/>
  <c r="I217" i="17"/>
  <c r="J217" i="17"/>
  <c r="L73" i="17"/>
  <c r="J73" i="17"/>
  <c r="K73" i="17"/>
  <c r="I73" i="17"/>
  <c r="L221" i="17"/>
  <c r="K221" i="17"/>
  <c r="I221" i="17"/>
  <c r="J221" i="17"/>
  <c r="K119" i="17"/>
  <c r="I119" i="17"/>
  <c r="L119" i="17"/>
  <c r="J119" i="17"/>
  <c r="K141" i="17"/>
  <c r="I141" i="17"/>
  <c r="L141" i="17"/>
  <c r="J141" i="17"/>
  <c r="K98" i="17"/>
  <c r="L98" i="17"/>
  <c r="J98" i="17"/>
  <c r="I98" i="17"/>
  <c r="L215" i="17"/>
  <c r="K215" i="17"/>
  <c r="I215" i="17"/>
  <c r="J215" i="17"/>
  <c r="I173" i="17"/>
  <c r="K137" i="17"/>
  <c r="I137" i="17"/>
  <c r="L137" i="17"/>
  <c r="J137" i="17"/>
  <c r="K92" i="17"/>
  <c r="L92" i="17"/>
  <c r="J92" i="17"/>
  <c r="I92" i="17"/>
  <c r="L61" i="17"/>
  <c r="L75" i="17" s="1"/>
  <c r="J61" i="17"/>
  <c r="K61" i="17"/>
  <c r="K75" i="17" s="1"/>
  <c r="I61" i="17"/>
  <c r="I75" i="17" s="1"/>
  <c r="J173" i="17"/>
  <c r="K133" i="17"/>
  <c r="I133" i="17"/>
  <c r="L133" i="17"/>
  <c r="J133" i="17"/>
  <c r="J85" i="17"/>
  <c r="K85" i="17"/>
  <c r="I85" i="17"/>
  <c r="L85" i="17"/>
  <c r="L116" i="17"/>
  <c r="K116" i="17"/>
  <c r="I116" i="17"/>
  <c r="J116" i="17"/>
  <c r="K129" i="17"/>
  <c r="I129" i="17"/>
  <c r="L129" i="17"/>
  <c r="J129" i="17"/>
  <c r="K40" i="17"/>
  <c r="J40" i="17"/>
  <c r="J44" i="17" s="1"/>
  <c r="I45" i="17" s="1"/>
  <c r="B2" i="17" s="1"/>
  <c r="C2" i="17" s="1"/>
  <c r="I40" i="17"/>
  <c r="L40" i="17"/>
  <c r="L41" i="17"/>
  <c r="K41" i="17"/>
  <c r="J41" i="17"/>
  <c r="I41" i="17"/>
  <c r="J81" i="17"/>
  <c r="L81" i="17"/>
  <c r="K81" i="17"/>
  <c r="I81" i="17"/>
  <c r="K173" i="17"/>
  <c r="I207" i="17"/>
  <c r="K125" i="17"/>
  <c r="I125" i="17"/>
  <c r="L125" i="17"/>
  <c r="J125" i="17"/>
  <c r="K127" i="17"/>
  <c r="I127" i="17"/>
  <c r="L127" i="17"/>
  <c r="J127" i="17"/>
  <c r="L86" i="17"/>
  <c r="K86" i="17"/>
  <c r="J86" i="17"/>
  <c r="I86" i="17"/>
  <c r="J83" i="17"/>
  <c r="L83" i="17"/>
  <c r="I83" i="17"/>
  <c r="K83" i="17"/>
  <c r="K121" i="17"/>
  <c r="I121" i="17"/>
  <c r="L121" i="17"/>
  <c r="J121" i="17"/>
  <c r="I38" i="17"/>
  <c r="I44" i="17" s="1"/>
  <c r="L38" i="17"/>
  <c r="L44" i="17" s="1"/>
  <c r="K38" i="17"/>
  <c r="K44" i="17" s="1"/>
  <c r="J38" i="17"/>
  <c r="K117" i="17"/>
  <c r="I117" i="17"/>
  <c r="L117" i="17"/>
  <c r="J117" i="17"/>
  <c r="K139" i="17"/>
  <c r="I139" i="17"/>
  <c r="L139" i="17"/>
  <c r="J139" i="17"/>
  <c r="K105" i="17"/>
  <c r="J105" i="17"/>
  <c r="L105" i="17"/>
  <c r="I105" i="17"/>
  <c r="K135" i="17"/>
  <c r="I135" i="17"/>
  <c r="L135" i="17"/>
  <c r="J135" i="17"/>
  <c r="L235" i="17"/>
  <c r="K235" i="17"/>
  <c r="I235" i="17"/>
  <c r="J235" i="17"/>
  <c r="J241" i="17" s="1"/>
  <c r="K99" i="17"/>
  <c r="J99" i="17"/>
  <c r="L99" i="17"/>
  <c r="I99" i="17"/>
  <c r="K92" i="16"/>
  <c r="J92" i="16"/>
  <c r="I92" i="16"/>
  <c r="L92" i="16"/>
  <c r="K218" i="16"/>
  <c r="I110" i="16"/>
  <c r="L110" i="16"/>
  <c r="K110" i="16"/>
  <c r="J110" i="16"/>
  <c r="L218" i="16"/>
  <c r="I86" i="16"/>
  <c r="L86" i="16"/>
  <c r="J86" i="16"/>
  <c r="K86" i="16"/>
  <c r="I90" i="16"/>
  <c r="K90" i="16"/>
  <c r="L90" i="16"/>
  <c r="J90" i="16"/>
  <c r="I218" i="16"/>
  <c r="I95" i="16"/>
  <c r="J95" i="16"/>
  <c r="L95" i="16"/>
  <c r="K95" i="16"/>
  <c r="K188" i="16"/>
  <c r="L188" i="16"/>
  <c r="K189" i="16" s="1"/>
  <c r="D7" i="16" s="1"/>
  <c r="L84" i="16"/>
  <c r="I84" i="16"/>
  <c r="K84" i="16"/>
  <c r="J84" i="16"/>
  <c r="L51" i="16"/>
  <c r="K51" i="16"/>
  <c r="J51" i="16"/>
  <c r="I51" i="16"/>
  <c r="J46" i="16"/>
  <c r="L46" i="16"/>
  <c r="K46" i="16"/>
  <c r="I46" i="16"/>
  <c r="K141" i="16"/>
  <c r="J141" i="16"/>
  <c r="L141" i="16"/>
  <c r="I141" i="16"/>
  <c r="J65" i="16"/>
  <c r="I65" i="16"/>
  <c r="L65" i="16"/>
  <c r="K65" i="16"/>
  <c r="L17" i="16"/>
  <c r="K17" i="16"/>
  <c r="J17" i="16"/>
  <c r="I17" i="16"/>
  <c r="K158" i="16"/>
  <c r="J158" i="16"/>
  <c r="I158" i="16"/>
  <c r="L158" i="16"/>
  <c r="J54" i="16"/>
  <c r="K54" i="16"/>
  <c r="I54" i="16"/>
  <c r="L54" i="16"/>
  <c r="L98" i="16"/>
  <c r="K98" i="16"/>
  <c r="J98" i="16"/>
  <c r="I98" i="16"/>
  <c r="K152" i="16"/>
  <c r="J152" i="16"/>
  <c r="L152" i="16"/>
  <c r="I152" i="16"/>
  <c r="I93" i="16"/>
  <c r="L93" i="16"/>
  <c r="K93" i="16"/>
  <c r="J93" i="16"/>
  <c r="J88" i="16"/>
  <c r="L88" i="16"/>
  <c r="K88" i="16"/>
  <c r="I88" i="16"/>
  <c r="K146" i="16"/>
  <c r="I146" i="16"/>
  <c r="L146" i="16"/>
  <c r="J146" i="16"/>
  <c r="J31" i="16"/>
  <c r="I31" i="16"/>
  <c r="L31" i="16"/>
  <c r="K31" i="16"/>
  <c r="L80" i="16"/>
  <c r="K80" i="16"/>
  <c r="J80" i="16"/>
  <c r="I80" i="16"/>
  <c r="L82" i="16"/>
  <c r="K82" i="16"/>
  <c r="J82" i="16"/>
  <c r="I82" i="16"/>
  <c r="L61" i="16"/>
  <c r="K61" i="16"/>
  <c r="J61" i="16"/>
  <c r="I61" i="16"/>
  <c r="L117" i="16"/>
  <c r="L131" i="16" s="1"/>
  <c r="K117" i="16"/>
  <c r="J117" i="16"/>
  <c r="I117" i="16"/>
  <c r="K143" i="16"/>
  <c r="K160" i="16" s="1"/>
  <c r="J143" i="16"/>
  <c r="J160" i="16" s="1"/>
  <c r="L143" i="16"/>
  <c r="I143" i="16"/>
  <c r="L27" i="16"/>
  <c r="K27" i="16"/>
  <c r="J27" i="16"/>
  <c r="I27" i="16"/>
  <c r="L20" i="16"/>
  <c r="I20" i="16"/>
  <c r="K20" i="16"/>
  <c r="J20" i="16"/>
  <c r="I186" i="15"/>
  <c r="L186" i="15"/>
  <c r="K186" i="15"/>
  <c r="J186" i="15"/>
  <c r="L63" i="15"/>
  <c r="K63" i="15"/>
  <c r="J63" i="15"/>
  <c r="I63" i="15"/>
  <c r="L93" i="15"/>
  <c r="K93" i="15"/>
  <c r="J93" i="15"/>
  <c r="I93" i="15"/>
  <c r="K225" i="15"/>
  <c r="L225" i="15"/>
  <c r="J225" i="15"/>
  <c r="I225" i="15"/>
  <c r="L173" i="15"/>
  <c r="K173" i="15"/>
  <c r="J173" i="15"/>
  <c r="I173" i="15"/>
  <c r="L52" i="15"/>
  <c r="L76" i="15" s="1"/>
  <c r="K52" i="15"/>
  <c r="J52" i="15"/>
  <c r="I52" i="15"/>
  <c r="K140" i="15"/>
  <c r="L140" i="15"/>
  <c r="J140" i="15"/>
  <c r="I140" i="15"/>
  <c r="K239" i="15"/>
  <c r="J239" i="15"/>
  <c r="L239" i="15"/>
  <c r="I239" i="15"/>
  <c r="L72" i="15"/>
  <c r="K72" i="15"/>
  <c r="J72" i="15"/>
  <c r="I72" i="15"/>
  <c r="J110" i="15"/>
  <c r="I110" i="15"/>
  <c r="L110" i="15"/>
  <c r="K110" i="15"/>
  <c r="K128" i="15"/>
  <c r="L128" i="15"/>
  <c r="J128" i="15"/>
  <c r="I128" i="15"/>
  <c r="I44" i="15"/>
  <c r="I45" i="15" s="1"/>
  <c r="B2" i="15" s="1"/>
  <c r="C2" i="15" s="1"/>
  <c r="K237" i="15"/>
  <c r="L237" i="15"/>
  <c r="J237" i="15"/>
  <c r="I237" i="15"/>
  <c r="K138" i="15"/>
  <c r="L138" i="15"/>
  <c r="J138" i="15"/>
  <c r="I138" i="15"/>
  <c r="K227" i="15"/>
  <c r="J227" i="15"/>
  <c r="L227" i="15"/>
  <c r="I227" i="15"/>
  <c r="L59" i="15"/>
  <c r="K59" i="15"/>
  <c r="J59" i="15"/>
  <c r="J76" i="15" s="1"/>
  <c r="I59" i="15"/>
  <c r="K139" i="15"/>
  <c r="J139" i="15"/>
  <c r="I139" i="15"/>
  <c r="L139" i="15"/>
  <c r="I210" i="15"/>
  <c r="L210" i="15"/>
  <c r="K210" i="15"/>
  <c r="J210" i="15"/>
  <c r="L97" i="15"/>
  <c r="K97" i="15"/>
  <c r="J97" i="15"/>
  <c r="I97" i="15"/>
  <c r="K247" i="15"/>
  <c r="L247" i="15"/>
  <c r="J247" i="15"/>
  <c r="I247" i="15"/>
  <c r="K126" i="15"/>
  <c r="L126" i="15"/>
  <c r="J126" i="15"/>
  <c r="I126" i="15"/>
  <c r="K127" i="15"/>
  <c r="J127" i="15"/>
  <c r="I127" i="15"/>
  <c r="L127" i="15"/>
  <c r="K241" i="15"/>
  <c r="J241" i="15"/>
  <c r="I241" i="15"/>
  <c r="L241" i="15"/>
  <c r="K44" i="15"/>
  <c r="K45" i="15" s="1"/>
  <c r="D2" i="15" s="1"/>
  <c r="J86" i="15"/>
  <c r="I86" i="15"/>
  <c r="L86" i="15"/>
  <c r="K86" i="15"/>
  <c r="K118" i="15"/>
  <c r="L118" i="15"/>
  <c r="J118" i="15"/>
  <c r="I118" i="15"/>
  <c r="K229" i="15"/>
  <c r="J229" i="15"/>
  <c r="I229" i="15"/>
  <c r="L229" i="15"/>
  <c r="I198" i="15"/>
  <c r="I212" i="15" s="1"/>
  <c r="L198" i="15"/>
  <c r="K198" i="15"/>
  <c r="J198" i="15"/>
  <c r="L155" i="15"/>
  <c r="L176" i="15" s="1"/>
  <c r="K155" i="15"/>
  <c r="J155" i="15"/>
  <c r="J176" i="15" s="1"/>
  <c r="I155" i="15"/>
  <c r="I176" i="15" s="1"/>
  <c r="J82" i="15"/>
  <c r="L82" i="15"/>
  <c r="K82" i="15"/>
  <c r="I82" i="15"/>
  <c r="J106" i="15"/>
  <c r="L106" i="15"/>
  <c r="K106" i="15"/>
  <c r="I106" i="15"/>
  <c r="K130" i="15"/>
  <c r="J130" i="15"/>
  <c r="L130" i="15"/>
  <c r="I130" i="15"/>
  <c r="K212" i="15"/>
  <c r="K186" i="14"/>
  <c r="L186" i="14"/>
  <c r="J186" i="14"/>
  <c r="I186" i="14"/>
  <c r="L127" i="14"/>
  <c r="K127" i="14"/>
  <c r="J127" i="14"/>
  <c r="I127" i="14"/>
  <c r="L110" i="14"/>
  <c r="J110" i="14"/>
  <c r="K110" i="14"/>
  <c r="I110" i="14"/>
  <c r="L173" i="14"/>
  <c r="J173" i="14"/>
  <c r="I173" i="14"/>
  <c r="K173" i="14"/>
  <c r="J174" i="14"/>
  <c r="L174" i="14"/>
  <c r="K174" i="14"/>
  <c r="I174" i="14"/>
  <c r="K188" i="14"/>
  <c r="L188" i="14"/>
  <c r="J188" i="14"/>
  <c r="I188" i="14"/>
  <c r="L121" i="14"/>
  <c r="K121" i="14"/>
  <c r="J121" i="14"/>
  <c r="I121" i="14"/>
  <c r="L118" i="14"/>
  <c r="J118" i="14"/>
  <c r="K118" i="14"/>
  <c r="I118" i="14"/>
  <c r="K200" i="14"/>
  <c r="L200" i="14"/>
  <c r="J200" i="14"/>
  <c r="I200" i="14"/>
  <c r="L167" i="14"/>
  <c r="J167" i="14"/>
  <c r="I167" i="14"/>
  <c r="K167" i="14"/>
  <c r="J168" i="14"/>
  <c r="L168" i="14"/>
  <c r="K168" i="14"/>
  <c r="I168" i="14"/>
  <c r="L104" i="14"/>
  <c r="J104" i="14"/>
  <c r="K104" i="14"/>
  <c r="I104" i="14"/>
  <c r="L161" i="14"/>
  <c r="J161" i="14"/>
  <c r="I161" i="14"/>
  <c r="K161" i="14"/>
  <c r="J162" i="14"/>
  <c r="L162" i="14"/>
  <c r="K162" i="14"/>
  <c r="I162" i="14"/>
  <c r="L108" i="14"/>
  <c r="J108" i="14"/>
  <c r="K108" i="14"/>
  <c r="I108" i="14"/>
  <c r="J170" i="14"/>
  <c r="K170" i="14"/>
  <c r="I170" i="14"/>
  <c r="L170" i="14"/>
  <c r="L136" i="14"/>
  <c r="J136" i="14"/>
  <c r="K136" i="14"/>
  <c r="I136" i="14"/>
  <c r="L155" i="14"/>
  <c r="J155" i="14"/>
  <c r="I155" i="14"/>
  <c r="K155" i="14"/>
  <c r="L102" i="14"/>
  <c r="J102" i="14"/>
  <c r="K102" i="14"/>
  <c r="I102" i="14"/>
  <c r="J164" i="14"/>
  <c r="K164" i="14"/>
  <c r="I164" i="14"/>
  <c r="L164" i="14"/>
  <c r="K198" i="14"/>
  <c r="L198" i="14"/>
  <c r="J198" i="14"/>
  <c r="I198" i="14"/>
  <c r="L66" i="14"/>
  <c r="J66" i="14"/>
  <c r="K66" i="14"/>
  <c r="I66" i="14"/>
  <c r="L98" i="14"/>
  <c r="J98" i="14"/>
  <c r="K98" i="14"/>
  <c r="I98" i="14"/>
  <c r="L130" i="14"/>
  <c r="J130" i="14"/>
  <c r="K130" i="14"/>
  <c r="I130" i="14"/>
  <c r="L149" i="14"/>
  <c r="J149" i="14"/>
  <c r="I149" i="14"/>
  <c r="K149" i="14"/>
  <c r="L137" i="14"/>
  <c r="K137" i="14"/>
  <c r="J137" i="14"/>
  <c r="I137" i="14"/>
  <c r="L96" i="14"/>
  <c r="J96" i="14"/>
  <c r="K96" i="14"/>
  <c r="I96" i="14"/>
  <c r="J158" i="14"/>
  <c r="K158" i="14"/>
  <c r="I158" i="14"/>
  <c r="L158" i="14"/>
  <c r="L54" i="14"/>
  <c r="J54" i="14"/>
  <c r="K54" i="14"/>
  <c r="I54" i="14"/>
  <c r="L191" i="14"/>
  <c r="J191" i="14"/>
  <c r="K191" i="14"/>
  <c r="I191" i="14"/>
  <c r="L124" i="14"/>
  <c r="J124" i="14"/>
  <c r="K124" i="14"/>
  <c r="I124" i="14"/>
  <c r="L106" i="14"/>
  <c r="J106" i="14"/>
  <c r="K106" i="14"/>
  <c r="I106" i="14"/>
  <c r="L131" i="14"/>
  <c r="K131" i="14"/>
  <c r="J131" i="14"/>
  <c r="I131" i="14"/>
  <c r="K202" i="14"/>
  <c r="J202" i="14"/>
  <c r="I202" i="14"/>
  <c r="L202" i="14"/>
  <c r="J152" i="14"/>
  <c r="K152" i="14"/>
  <c r="I152" i="14"/>
  <c r="L152" i="14"/>
  <c r="L92" i="14"/>
  <c r="J92" i="14"/>
  <c r="K92" i="14"/>
  <c r="I92" i="14"/>
  <c r="L109" i="14"/>
  <c r="K109" i="14"/>
  <c r="J109" i="14"/>
  <c r="I109" i="14"/>
  <c r="L100" i="14"/>
  <c r="J100" i="14"/>
  <c r="K100" i="14"/>
  <c r="I100" i="14"/>
  <c r="L125" i="14"/>
  <c r="K125" i="14"/>
  <c r="J125" i="14"/>
  <c r="I125" i="14"/>
  <c r="L90" i="14"/>
  <c r="J90" i="14"/>
  <c r="K90" i="14"/>
  <c r="I90" i="14"/>
  <c r="K190" i="14"/>
  <c r="L190" i="14"/>
  <c r="J190" i="14"/>
  <c r="I190" i="14"/>
  <c r="L103" i="14"/>
  <c r="K103" i="14"/>
  <c r="J103" i="14"/>
  <c r="I103" i="14"/>
  <c r="L94" i="14"/>
  <c r="J94" i="14"/>
  <c r="K94" i="14"/>
  <c r="I94" i="14"/>
  <c r="L119" i="14"/>
  <c r="K119" i="14"/>
  <c r="J119" i="14"/>
  <c r="I119" i="14"/>
  <c r="L140" i="14"/>
  <c r="J140" i="14"/>
  <c r="K140" i="14"/>
  <c r="I140" i="14"/>
  <c r="L97" i="14"/>
  <c r="K97" i="14"/>
  <c r="J97" i="14"/>
  <c r="I97" i="14"/>
  <c r="K210" i="14"/>
  <c r="L210" i="14"/>
  <c r="J210" i="14"/>
  <c r="I210" i="14"/>
  <c r="I85" i="14"/>
  <c r="L85" i="14"/>
  <c r="K85" i="14"/>
  <c r="J85" i="14"/>
  <c r="J82" i="14"/>
  <c r="L82" i="14"/>
  <c r="K82" i="14"/>
  <c r="I82" i="14"/>
  <c r="J148" i="14"/>
  <c r="L148" i="14"/>
  <c r="K148" i="14"/>
  <c r="I148" i="14"/>
  <c r="L134" i="14"/>
  <c r="J134" i="14"/>
  <c r="K134" i="14"/>
  <c r="I134" i="14"/>
  <c r="L17" i="14"/>
  <c r="L45" i="14" s="1"/>
  <c r="K46" i="14" s="1"/>
  <c r="D2" i="14" s="1"/>
  <c r="E2" i="14" s="1"/>
  <c r="K17" i="14"/>
  <c r="K45" i="14" s="1"/>
  <c r="J17" i="14"/>
  <c r="J45" i="14" s="1"/>
  <c r="I17" i="14"/>
  <c r="I45" i="14" s="1"/>
  <c r="L91" i="14"/>
  <c r="K91" i="14"/>
  <c r="J91" i="14"/>
  <c r="I91" i="14"/>
  <c r="L218" i="14"/>
  <c r="L246" i="14" s="1"/>
  <c r="K247" i="14" s="1"/>
  <c r="D8" i="14" s="1"/>
  <c r="E8" i="14" s="1"/>
  <c r="K218" i="14"/>
  <c r="K246" i="14" s="1"/>
  <c r="I218" i="14"/>
  <c r="J218" i="14"/>
  <c r="J246" i="14" s="1"/>
  <c r="L185" i="14"/>
  <c r="J185" i="14"/>
  <c r="I185" i="14"/>
  <c r="I212" i="14" s="1"/>
  <c r="K185" i="14"/>
  <c r="L139" i="14"/>
  <c r="K139" i="14"/>
  <c r="J139" i="14"/>
  <c r="I139" i="14"/>
  <c r="L128" i="14"/>
  <c r="J128" i="14"/>
  <c r="K128" i="14"/>
  <c r="I128" i="14"/>
  <c r="L133" i="14"/>
  <c r="K133" i="14"/>
  <c r="J133" i="14"/>
  <c r="I133" i="14"/>
  <c r="L122" i="14"/>
  <c r="J122" i="14"/>
  <c r="K122" i="14"/>
  <c r="I122" i="14"/>
  <c r="L51" i="14"/>
  <c r="L76" i="14" s="1"/>
  <c r="K51" i="14"/>
  <c r="J51" i="14"/>
  <c r="I51" i="14"/>
  <c r="L159" i="13"/>
  <c r="K159" i="13"/>
  <c r="J159" i="13"/>
  <c r="I159" i="13"/>
  <c r="L151" i="13"/>
  <c r="K151" i="13"/>
  <c r="J151" i="13"/>
  <c r="I151" i="13"/>
  <c r="K238" i="13"/>
  <c r="L85" i="13"/>
  <c r="I85" i="13"/>
  <c r="K85" i="13"/>
  <c r="J85" i="13"/>
  <c r="L22" i="13"/>
  <c r="K22" i="13"/>
  <c r="J22" i="13"/>
  <c r="I22" i="13"/>
  <c r="J65" i="13"/>
  <c r="K65" i="13"/>
  <c r="L65" i="13"/>
  <c r="I65" i="13"/>
  <c r="L238" i="13"/>
  <c r="K239" i="13" s="1"/>
  <c r="D8" i="13" s="1"/>
  <c r="E8" i="13" s="1"/>
  <c r="L20" i="13"/>
  <c r="K20" i="13"/>
  <c r="J20" i="13"/>
  <c r="I20" i="13"/>
  <c r="J61" i="13"/>
  <c r="K61" i="13"/>
  <c r="L61" i="13"/>
  <c r="I61" i="13"/>
  <c r="J142" i="13"/>
  <c r="L43" i="13"/>
  <c r="J43" i="13"/>
  <c r="K43" i="13"/>
  <c r="I43" i="13"/>
  <c r="L74" i="13"/>
  <c r="K74" i="13"/>
  <c r="J74" i="13"/>
  <c r="I74" i="13"/>
  <c r="L18" i="13"/>
  <c r="K18" i="13"/>
  <c r="J18" i="13"/>
  <c r="I18" i="13"/>
  <c r="L45" i="13"/>
  <c r="J45" i="13"/>
  <c r="K45" i="13"/>
  <c r="I45" i="13"/>
  <c r="L26" i="13"/>
  <c r="K26" i="13"/>
  <c r="J26" i="13"/>
  <c r="I26" i="13"/>
  <c r="L24" i="13"/>
  <c r="K24" i="13"/>
  <c r="J24" i="13"/>
  <c r="I24" i="13"/>
  <c r="K142" i="13"/>
  <c r="L70" i="13"/>
  <c r="J70" i="13"/>
  <c r="K70" i="13"/>
  <c r="I70" i="13"/>
  <c r="L16" i="13"/>
  <c r="K16" i="13"/>
  <c r="J16" i="13"/>
  <c r="I16" i="13"/>
  <c r="J77" i="13"/>
  <c r="K77" i="13"/>
  <c r="L77" i="13"/>
  <c r="I77" i="13"/>
  <c r="L142" i="13"/>
  <c r="J75" i="13"/>
  <c r="K75" i="13"/>
  <c r="L75" i="13"/>
  <c r="I75" i="13"/>
  <c r="L66" i="13"/>
  <c r="J66" i="13"/>
  <c r="K66" i="13"/>
  <c r="I66" i="13"/>
  <c r="J73" i="13"/>
  <c r="K73" i="13"/>
  <c r="L73" i="13"/>
  <c r="I73" i="13"/>
  <c r="J57" i="13"/>
  <c r="L57" i="13"/>
  <c r="K57" i="13"/>
  <c r="I57" i="13"/>
  <c r="L41" i="13"/>
  <c r="J41" i="13"/>
  <c r="K41" i="13"/>
  <c r="I41" i="13"/>
  <c r="J71" i="13"/>
  <c r="K71" i="13"/>
  <c r="L71" i="13"/>
  <c r="I71" i="13"/>
  <c r="L105" i="13"/>
  <c r="I105" i="13"/>
  <c r="K105" i="13"/>
  <c r="J105" i="13"/>
  <c r="L62" i="13"/>
  <c r="J62" i="13"/>
  <c r="K62" i="13"/>
  <c r="I62" i="13"/>
  <c r="J238" i="13"/>
  <c r="I239" i="13" s="1"/>
  <c r="B8" i="13" s="1"/>
  <c r="J67" i="13"/>
  <c r="K67" i="13"/>
  <c r="L67" i="13"/>
  <c r="I67" i="13"/>
  <c r="L34" i="13"/>
  <c r="J34" i="13"/>
  <c r="K34" i="13"/>
  <c r="I34" i="13"/>
  <c r="L171" i="13"/>
  <c r="K171" i="13"/>
  <c r="J171" i="13"/>
  <c r="I171" i="13"/>
  <c r="J63" i="13"/>
  <c r="K63" i="13"/>
  <c r="L63" i="13"/>
  <c r="I63" i="13"/>
  <c r="L39" i="13"/>
  <c r="J39" i="13"/>
  <c r="K39" i="13"/>
  <c r="I39" i="13"/>
  <c r="L32" i="13"/>
  <c r="K32" i="13"/>
  <c r="J32" i="13"/>
  <c r="I32" i="13"/>
  <c r="J69" i="13"/>
  <c r="K69" i="13"/>
  <c r="L69" i="13"/>
  <c r="I69" i="13"/>
  <c r="L163" i="13"/>
  <c r="K163" i="13"/>
  <c r="J163" i="13"/>
  <c r="I163" i="13"/>
  <c r="I142" i="13"/>
  <c r="J59" i="13"/>
  <c r="K59" i="13"/>
  <c r="L59" i="13"/>
  <c r="I59" i="13"/>
  <c r="L30" i="13"/>
  <c r="K30" i="13"/>
  <c r="J30" i="13"/>
  <c r="I30" i="13"/>
  <c r="J55" i="13"/>
  <c r="L55" i="13"/>
  <c r="K55" i="13"/>
  <c r="I55" i="13"/>
  <c r="L155" i="13"/>
  <c r="L173" i="13" s="1"/>
  <c r="K155" i="13"/>
  <c r="K173" i="13" s="1"/>
  <c r="J155" i="13"/>
  <c r="I155" i="13"/>
  <c r="L167" i="13"/>
  <c r="K167" i="13"/>
  <c r="J167" i="13"/>
  <c r="I167" i="13"/>
  <c r="I173" i="13" s="1"/>
  <c r="L95" i="13"/>
  <c r="I95" i="13"/>
  <c r="K95" i="13"/>
  <c r="J95" i="13"/>
  <c r="L179" i="13"/>
  <c r="L206" i="13" s="1"/>
  <c r="K179" i="13"/>
  <c r="K206" i="13" s="1"/>
  <c r="J179" i="13"/>
  <c r="J206" i="13" s="1"/>
  <c r="I179" i="13"/>
  <c r="I206" i="13" s="1"/>
  <c r="L28" i="13"/>
  <c r="K28" i="13"/>
  <c r="J28" i="13"/>
  <c r="I28" i="13"/>
  <c r="L93" i="13"/>
  <c r="I93" i="13"/>
  <c r="K93" i="13"/>
  <c r="J93" i="13"/>
  <c r="L208" i="12"/>
  <c r="K208" i="12"/>
  <c r="J208" i="12"/>
  <c r="I208" i="12"/>
  <c r="L134" i="12"/>
  <c r="K134" i="12"/>
  <c r="J134" i="12"/>
  <c r="I134" i="12"/>
  <c r="J114" i="12"/>
  <c r="K114" i="12"/>
  <c r="L114" i="12"/>
  <c r="I114" i="12"/>
  <c r="L214" i="12"/>
  <c r="K214" i="12"/>
  <c r="J214" i="12"/>
  <c r="I214" i="12"/>
  <c r="L246" i="12"/>
  <c r="K246" i="12"/>
  <c r="J246" i="12"/>
  <c r="I246" i="12"/>
  <c r="L126" i="12"/>
  <c r="K126" i="12"/>
  <c r="J126" i="12"/>
  <c r="I126" i="12"/>
  <c r="J106" i="12"/>
  <c r="K106" i="12"/>
  <c r="L106" i="12"/>
  <c r="I106" i="12"/>
  <c r="L234" i="12"/>
  <c r="K234" i="12"/>
  <c r="J234" i="12"/>
  <c r="I234" i="12"/>
  <c r="L204" i="12"/>
  <c r="K204" i="12"/>
  <c r="J204" i="12"/>
  <c r="I204" i="12"/>
  <c r="L202" i="12"/>
  <c r="K202" i="12"/>
  <c r="J202" i="12"/>
  <c r="I202" i="12"/>
  <c r="L153" i="12"/>
  <c r="J153" i="12"/>
  <c r="K153" i="12"/>
  <c r="I153" i="12"/>
  <c r="L228" i="12"/>
  <c r="K228" i="12"/>
  <c r="J228" i="12"/>
  <c r="I228" i="12"/>
  <c r="L212" i="12"/>
  <c r="K212" i="12"/>
  <c r="J212" i="12"/>
  <c r="I212" i="12"/>
  <c r="L210" i="12"/>
  <c r="K210" i="12"/>
  <c r="J210" i="12"/>
  <c r="I210" i="12"/>
  <c r="L222" i="12"/>
  <c r="K222" i="12"/>
  <c r="J222" i="12"/>
  <c r="I222" i="12"/>
  <c r="L200" i="12"/>
  <c r="K200" i="12"/>
  <c r="J200" i="12"/>
  <c r="I200" i="12"/>
  <c r="L111" i="12"/>
  <c r="I111" i="12"/>
  <c r="K111" i="12"/>
  <c r="J111" i="12"/>
  <c r="J98" i="12"/>
  <c r="L98" i="12"/>
  <c r="I98" i="12"/>
  <c r="K98" i="12"/>
  <c r="L198" i="12"/>
  <c r="K198" i="12"/>
  <c r="J198" i="12"/>
  <c r="I198" i="12"/>
  <c r="J130" i="12"/>
  <c r="J147" i="12" s="1"/>
  <c r="I130" i="12"/>
  <c r="L130" i="12"/>
  <c r="K130" i="12"/>
  <c r="L240" i="12"/>
  <c r="K240" i="12"/>
  <c r="J240" i="12"/>
  <c r="I240" i="12"/>
  <c r="L206" i="12"/>
  <c r="K206" i="12"/>
  <c r="J206" i="12"/>
  <c r="I206" i="12"/>
  <c r="L196" i="12"/>
  <c r="K196" i="12"/>
  <c r="J196" i="12"/>
  <c r="I196" i="12"/>
  <c r="L194" i="12"/>
  <c r="K194" i="12"/>
  <c r="J194" i="12"/>
  <c r="I194" i="12"/>
  <c r="L192" i="12"/>
  <c r="K192" i="12"/>
  <c r="J192" i="12"/>
  <c r="I192" i="12"/>
  <c r="L103" i="12"/>
  <c r="I103" i="12"/>
  <c r="K103" i="12"/>
  <c r="J103" i="12"/>
  <c r="L179" i="12"/>
  <c r="J179" i="12"/>
  <c r="K179" i="12"/>
  <c r="I179" i="12"/>
  <c r="J90" i="12"/>
  <c r="K90" i="12"/>
  <c r="L90" i="12"/>
  <c r="I90" i="12"/>
  <c r="L190" i="12"/>
  <c r="K190" i="12"/>
  <c r="J190" i="12"/>
  <c r="I190" i="12"/>
  <c r="L48" i="12"/>
  <c r="L188" i="12"/>
  <c r="K188" i="12"/>
  <c r="J188" i="12"/>
  <c r="I188" i="12"/>
  <c r="L243" i="12"/>
  <c r="K243" i="12"/>
  <c r="J243" i="12"/>
  <c r="I243" i="12"/>
  <c r="L171" i="12"/>
  <c r="J171" i="12"/>
  <c r="K171" i="12"/>
  <c r="I171" i="12"/>
  <c r="L173" i="12"/>
  <c r="J173" i="12"/>
  <c r="I173" i="12"/>
  <c r="K173" i="12"/>
  <c r="L76" i="12"/>
  <c r="J76" i="12"/>
  <c r="I76" i="12"/>
  <c r="K76" i="12"/>
  <c r="J176" i="12"/>
  <c r="L176" i="12"/>
  <c r="K176" i="12"/>
  <c r="I176" i="12"/>
  <c r="L95" i="12"/>
  <c r="I95" i="12"/>
  <c r="K95" i="12"/>
  <c r="J95" i="12"/>
  <c r="L237" i="12"/>
  <c r="K237" i="12"/>
  <c r="J237" i="12"/>
  <c r="I237" i="12"/>
  <c r="L163" i="12"/>
  <c r="J163" i="12"/>
  <c r="K163" i="12"/>
  <c r="I163" i="12"/>
  <c r="L165" i="12"/>
  <c r="J165" i="12"/>
  <c r="I165" i="12"/>
  <c r="K165" i="12"/>
  <c r="L72" i="12"/>
  <c r="J72" i="12"/>
  <c r="K72" i="12"/>
  <c r="I72" i="12"/>
  <c r="J168" i="12"/>
  <c r="L168" i="12"/>
  <c r="K168" i="12"/>
  <c r="I168" i="12"/>
  <c r="L231" i="12"/>
  <c r="K231" i="12"/>
  <c r="J231" i="12"/>
  <c r="I231" i="12"/>
  <c r="L155" i="12"/>
  <c r="J155" i="12"/>
  <c r="K155" i="12"/>
  <c r="I155" i="12"/>
  <c r="L157" i="12"/>
  <c r="J157" i="12"/>
  <c r="I157" i="12"/>
  <c r="K157" i="12"/>
  <c r="L60" i="12"/>
  <c r="J60" i="12"/>
  <c r="K60" i="12"/>
  <c r="I60" i="12"/>
  <c r="J160" i="12"/>
  <c r="L160" i="12"/>
  <c r="K160" i="12"/>
  <c r="I160" i="12"/>
  <c r="L225" i="12"/>
  <c r="K225" i="12"/>
  <c r="J225" i="12"/>
  <c r="I225" i="12"/>
  <c r="L142" i="12"/>
  <c r="K142" i="12"/>
  <c r="J142" i="12"/>
  <c r="I142" i="12"/>
  <c r="L74" i="12"/>
  <c r="J74" i="12"/>
  <c r="K74" i="12"/>
  <c r="I74" i="12"/>
  <c r="J138" i="12"/>
  <c r="I138" i="12"/>
  <c r="L138" i="12"/>
  <c r="K138" i="12"/>
  <c r="L55" i="12"/>
  <c r="K55" i="12"/>
  <c r="J55" i="12"/>
  <c r="J83" i="12" s="1"/>
  <c r="I55" i="12"/>
  <c r="I49" i="12" l="1"/>
  <c r="B2" i="12" s="1"/>
  <c r="C2" i="12" s="1"/>
  <c r="L216" i="12"/>
  <c r="I207" i="13"/>
  <c r="B7" i="13" s="1"/>
  <c r="I79" i="13"/>
  <c r="J75" i="17"/>
  <c r="I76" i="17" s="1"/>
  <c r="B3" i="17" s="1"/>
  <c r="I208" i="17"/>
  <c r="B7" i="17" s="1"/>
  <c r="C7" i="17" s="1"/>
  <c r="I78" i="18"/>
  <c r="J46" i="19"/>
  <c r="I47" i="19" s="1"/>
  <c r="B2" i="19" s="1"/>
  <c r="K49" i="12"/>
  <c r="D2" i="12" s="1"/>
  <c r="J173" i="13"/>
  <c r="I174" i="13" s="1"/>
  <c r="B6" i="13" s="1"/>
  <c r="C6" i="13" s="1"/>
  <c r="L79" i="13"/>
  <c r="K112" i="14"/>
  <c r="K112" i="15"/>
  <c r="K110" i="17"/>
  <c r="K76" i="17"/>
  <c r="D3" i="17" s="1"/>
  <c r="E3" i="17" s="1"/>
  <c r="L45" i="18"/>
  <c r="K46" i="19"/>
  <c r="K179" i="19"/>
  <c r="K174" i="13"/>
  <c r="D6" i="13" s="1"/>
  <c r="L147" i="12"/>
  <c r="K79" i="13"/>
  <c r="L111" i="13"/>
  <c r="J212" i="14"/>
  <c r="I213" i="14" s="1"/>
  <c r="B7" i="14" s="1"/>
  <c r="L212" i="15"/>
  <c r="K213" i="15" s="1"/>
  <c r="D7" i="15" s="1"/>
  <c r="E7" i="15" s="1"/>
  <c r="I40" i="16"/>
  <c r="I160" i="16"/>
  <c r="J211" i="18"/>
  <c r="I212" i="18" s="1"/>
  <c r="B7" i="18" s="1"/>
  <c r="K150" i="19"/>
  <c r="D5" i="19" s="1"/>
  <c r="E5" i="19" s="1"/>
  <c r="I161" i="16"/>
  <c r="B6" i="16" s="1"/>
  <c r="J252" i="12"/>
  <c r="I216" i="12"/>
  <c r="I217" i="12" s="1"/>
  <c r="B7" i="12" s="1"/>
  <c r="C7" i="12" s="1"/>
  <c r="J79" i="13"/>
  <c r="L212" i="14"/>
  <c r="K213" i="14" s="1"/>
  <c r="D7" i="14" s="1"/>
  <c r="E7" i="14" s="1"/>
  <c r="J112" i="15"/>
  <c r="J249" i="15"/>
  <c r="J40" i="16"/>
  <c r="I41" i="16" s="1"/>
  <c r="B2" i="16" s="1"/>
  <c r="C2" i="16" s="1"/>
  <c r="L160" i="16"/>
  <c r="J131" i="16"/>
  <c r="I132" i="16" s="1"/>
  <c r="B5" i="16" s="1"/>
  <c r="C5" i="16" s="1"/>
  <c r="K241" i="17"/>
  <c r="K113" i="18"/>
  <c r="J243" i="18"/>
  <c r="I244" i="18" s="1"/>
  <c r="B8" i="18" s="1"/>
  <c r="I46" i="19"/>
  <c r="I147" i="12"/>
  <c r="L83" i="12"/>
  <c r="I247" i="14"/>
  <c r="B8" i="14" s="1"/>
  <c r="I177" i="14"/>
  <c r="K249" i="15"/>
  <c r="I76" i="15"/>
  <c r="I249" i="15"/>
  <c r="K40" i="16"/>
  <c r="K131" i="16"/>
  <c r="L113" i="18"/>
  <c r="J149" i="18"/>
  <c r="I150" i="18" s="1"/>
  <c r="B5" i="18" s="1"/>
  <c r="C5" i="18" s="1"/>
  <c r="L211" i="18"/>
  <c r="K212" i="18" s="1"/>
  <c r="D7" i="18" s="1"/>
  <c r="E7" i="18" s="1"/>
  <c r="K83" i="12"/>
  <c r="I83" i="12"/>
  <c r="I246" i="14"/>
  <c r="I46" i="14"/>
  <c r="B2" i="14" s="1"/>
  <c r="I101" i="16"/>
  <c r="L40" i="16"/>
  <c r="K41" i="16" s="1"/>
  <c r="D2" i="16" s="1"/>
  <c r="I241" i="17"/>
  <c r="K243" i="18"/>
  <c r="K244" i="18" s="1"/>
  <c r="D8" i="18" s="1"/>
  <c r="E8" i="18" s="1"/>
  <c r="K213" i="19"/>
  <c r="I246" i="19"/>
  <c r="B8" i="19" s="1"/>
  <c r="C8" i="19" s="1"/>
  <c r="J216" i="12"/>
  <c r="K147" i="12"/>
  <c r="K176" i="15"/>
  <c r="I77" i="15"/>
  <c r="B3" i="15" s="1"/>
  <c r="C3" i="15" s="1"/>
  <c r="K76" i="15"/>
  <c r="L249" i="15"/>
  <c r="K250" i="15" s="1"/>
  <c r="D8" i="15" s="1"/>
  <c r="J101" i="16"/>
  <c r="I131" i="16"/>
  <c r="L241" i="17"/>
  <c r="L46" i="19"/>
  <c r="K47" i="19" s="1"/>
  <c r="D2" i="19" s="1"/>
  <c r="E2" i="19" s="1"/>
  <c r="J78" i="19"/>
  <c r="L213" i="19"/>
  <c r="I79" i="19"/>
  <c r="B3" i="19" s="1"/>
  <c r="C3" i="19" s="1"/>
  <c r="K78" i="19"/>
  <c r="K79" i="19" s="1"/>
  <c r="D3" i="19" s="1"/>
  <c r="I179" i="19"/>
  <c r="J213" i="19"/>
  <c r="I214" i="19" s="1"/>
  <c r="B7" i="19" s="1"/>
  <c r="K246" i="19"/>
  <c r="D8" i="19" s="1"/>
  <c r="L179" i="19"/>
  <c r="K180" i="19" s="1"/>
  <c r="D6" i="19" s="1"/>
  <c r="E6" i="19" s="1"/>
  <c r="J179" i="19"/>
  <c r="J112" i="19"/>
  <c r="K112" i="19"/>
  <c r="F5" i="19"/>
  <c r="C5" i="19"/>
  <c r="G5" i="19" s="1"/>
  <c r="I112" i="19"/>
  <c r="L112" i="19"/>
  <c r="C7" i="18"/>
  <c r="F7" i="18"/>
  <c r="H7" i="18"/>
  <c r="F8" i="18"/>
  <c r="C8" i="18"/>
  <c r="K114" i="18"/>
  <c r="D4" i="18" s="1"/>
  <c r="K78" i="18"/>
  <c r="K149" i="18"/>
  <c r="L78" i="18"/>
  <c r="I177" i="18"/>
  <c r="J113" i="18"/>
  <c r="I114" i="18" s="1"/>
  <c r="B4" i="18" s="1"/>
  <c r="C4" i="18" s="1"/>
  <c r="J177" i="18"/>
  <c r="I178" i="18" s="1"/>
  <c r="B6" i="18" s="1"/>
  <c r="K177" i="18"/>
  <c r="I45" i="18"/>
  <c r="I46" i="18" s="1"/>
  <c r="B2" i="18" s="1"/>
  <c r="L177" i="18"/>
  <c r="I149" i="18"/>
  <c r="J78" i="18"/>
  <c r="K45" i="18"/>
  <c r="K46" i="18" s="1"/>
  <c r="D2" i="18" s="1"/>
  <c r="E2" i="18" s="1"/>
  <c r="L149" i="18"/>
  <c r="K150" i="18" s="1"/>
  <c r="D5" i="18" s="1"/>
  <c r="C3" i="17"/>
  <c r="F3" i="17"/>
  <c r="I110" i="17"/>
  <c r="I242" i="17"/>
  <c r="B8" i="17" s="1"/>
  <c r="C8" i="17" s="1"/>
  <c r="L110" i="17"/>
  <c r="K111" i="17" s="1"/>
  <c r="D4" i="17" s="1"/>
  <c r="E4" i="17" s="1"/>
  <c r="J110" i="17"/>
  <c r="J144" i="17"/>
  <c r="I144" i="17"/>
  <c r="I174" i="17"/>
  <c r="B6" i="17" s="1"/>
  <c r="C6" i="17" s="1"/>
  <c r="K144" i="17"/>
  <c r="L144" i="17"/>
  <c r="K145" i="17" s="1"/>
  <c r="D5" i="17" s="1"/>
  <c r="E5" i="17" s="1"/>
  <c r="K174" i="17"/>
  <c r="D6" i="17" s="1"/>
  <c r="E7" i="17"/>
  <c r="G7" i="17"/>
  <c r="K45" i="17"/>
  <c r="D2" i="17" s="1"/>
  <c r="K132" i="16"/>
  <c r="D5" i="16" s="1"/>
  <c r="E2" i="16"/>
  <c r="G2" i="16"/>
  <c r="C6" i="16"/>
  <c r="F6" i="16"/>
  <c r="H6" i="16"/>
  <c r="K161" i="16"/>
  <c r="D6" i="16" s="1"/>
  <c r="E6" i="16" s="1"/>
  <c r="K219" i="16"/>
  <c r="D8" i="16" s="1"/>
  <c r="I71" i="16"/>
  <c r="K71" i="16"/>
  <c r="E7" i="16"/>
  <c r="G7" i="16"/>
  <c r="I102" i="16"/>
  <c r="B4" i="16" s="1"/>
  <c r="C4" i="16" s="1"/>
  <c r="L71" i="16"/>
  <c r="K101" i="16"/>
  <c r="J71" i="16"/>
  <c r="L101" i="16"/>
  <c r="K77" i="15"/>
  <c r="D3" i="15" s="1"/>
  <c r="I177" i="15"/>
  <c r="B6" i="15" s="1"/>
  <c r="C6" i="15" s="1"/>
  <c r="I112" i="15"/>
  <c r="L112" i="15"/>
  <c r="K113" i="15" s="1"/>
  <c r="D4" i="15" s="1"/>
  <c r="I113" i="15"/>
  <c r="B4" i="15" s="1"/>
  <c r="C4" i="15" s="1"/>
  <c r="I142" i="15"/>
  <c r="J142" i="15"/>
  <c r="I143" i="15" s="1"/>
  <c r="B5" i="15" s="1"/>
  <c r="K177" i="15"/>
  <c r="D6" i="15" s="1"/>
  <c r="E2" i="15"/>
  <c r="G2" i="15"/>
  <c r="L142" i="15"/>
  <c r="I213" i="15"/>
  <c r="B7" i="15" s="1"/>
  <c r="K142" i="15"/>
  <c r="F2" i="14"/>
  <c r="C2" i="14"/>
  <c r="G2" i="14" s="1"/>
  <c r="I112" i="14"/>
  <c r="L112" i="14"/>
  <c r="K113" i="14" s="1"/>
  <c r="D4" i="14" s="1"/>
  <c r="E4" i="14" s="1"/>
  <c r="J112" i="14"/>
  <c r="I113" i="14" s="1"/>
  <c r="B4" i="14" s="1"/>
  <c r="I76" i="14"/>
  <c r="C8" i="14"/>
  <c r="G8" i="14" s="1"/>
  <c r="F8" i="14"/>
  <c r="I142" i="14"/>
  <c r="J76" i="14"/>
  <c r="I77" i="14" s="1"/>
  <c r="B3" i="14" s="1"/>
  <c r="C3" i="14" s="1"/>
  <c r="K142" i="14"/>
  <c r="K76" i="14"/>
  <c r="K77" i="14" s="1"/>
  <c r="D3" i="14" s="1"/>
  <c r="J142" i="14"/>
  <c r="L142" i="14"/>
  <c r="K177" i="14"/>
  <c r="L177" i="14"/>
  <c r="J177" i="14"/>
  <c r="E6" i="13"/>
  <c r="G6" i="13"/>
  <c r="I80" i="13"/>
  <c r="B3" i="13" s="1"/>
  <c r="K111" i="13"/>
  <c r="K112" i="13" s="1"/>
  <c r="D4" i="13" s="1"/>
  <c r="E4" i="13" s="1"/>
  <c r="K207" i="13"/>
  <c r="D7" i="13" s="1"/>
  <c r="E7" i="13" s="1"/>
  <c r="F8" i="13"/>
  <c r="C8" i="13"/>
  <c r="G8" i="13" s="1"/>
  <c r="K143" i="13"/>
  <c r="D5" i="13" s="1"/>
  <c r="I111" i="13"/>
  <c r="I143" i="13"/>
  <c r="B5" i="13" s="1"/>
  <c r="C5" i="13" s="1"/>
  <c r="I48" i="13"/>
  <c r="J48" i="13"/>
  <c r="I49" i="13" s="1"/>
  <c r="B2" i="13" s="1"/>
  <c r="K48" i="13"/>
  <c r="L48" i="13"/>
  <c r="K49" i="13" s="1"/>
  <c r="D2" i="13" s="1"/>
  <c r="E2" i="13" s="1"/>
  <c r="C7" i="13"/>
  <c r="G7" i="13" s="1"/>
  <c r="F7" i="13"/>
  <c r="J111" i="13"/>
  <c r="K217" i="12"/>
  <c r="D7" i="12" s="1"/>
  <c r="K148" i="12"/>
  <c r="D5" i="12" s="1"/>
  <c r="E5" i="12" s="1"/>
  <c r="I84" i="12"/>
  <c r="B3" i="12" s="1"/>
  <c r="C3" i="12" s="1"/>
  <c r="I117" i="12"/>
  <c r="I181" i="12"/>
  <c r="L117" i="12"/>
  <c r="K181" i="12"/>
  <c r="K117" i="12"/>
  <c r="J181" i="12"/>
  <c r="I182" i="12" s="1"/>
  <c r="B6" i="12" s="1"/>
  <c r="I148" i="12"/>
  <c r="B5" i="12" s="1"/>
  <c r="J117" i="12"/>
  <c r="I118" i="12" s="1"/>
  <c r="B4" i="12" s="1"/>
  <c r="L181" i="12"/>
  <c r="K216" i="12"/>
  <c r="I252" i="12"/>
  <c r="I253" i="12" s="1"/>
  <c r="B8" i="12" s="1"/>
  <c r="C8" i="12" s="1"/>
  <c r="G2" i="12"/>
  <c r="E2" i="12"/>
  <c r="K252" i="12"/>
  <c r="L252" i="12"/>
  <c r="K253" i="12" s="1"/>
  <c r="D8" i="12" s="1"/>
  <c r="G3" i="17" l="1"/>
  <c r="G8" i="18"/>
  <c r="K143" i="15"/>
  <c r="D5" i="15" s="1"/>
  <c r="E5" i="15" s="1"/>
  <c r="C7" i="14"/>
  <c r="G7" i="14" s="1"/>
  <c r="G6" i="16"/>
  <c r="I79" i="18"/>
  <c r="B3" i="18" s="1"/>
  <c r="C3" i="18" s="1"/>
  <c r="K214" i="19"/>
  <c r="D7" i="19" s="1"/>
  <c r="E7" i="19" s="1"/>
  <c r="K84" i="12"/>
  <c r="D3" i="12" s="1"/>
  <c r="I178" i="14"/>
  <c r="B6" i="14" s="1"/>
  <c r="C6" i="14" s="1"/>
  <c r="F7" i="14"/>
  <c r="G7" i="18"/>
  <c r="K182" i="12"/>
  <c r="D6" i="12" s="1"/>
  <c r="E6" i="12" s="1"/>
  <c r="K178" i="14"/>
  <c r="D6" i="14" s="1"/>
  <c r="K178" i="18"/>
  <c r="D6" i="18" s="1"/>
  <c r="E6" i="18" s="1"/>
  <c r="K113" i="19"/>
  <c r="D4" i="19" s="1"/>
  <c r="G4" i="19" s="1"/>
  <c r="I250" i="15"/>
  <c r="B8" i="15" s="1"/>
  <c r="C8" i="15" s="1"/>
  <c r="K80" i="13"/>
  <c r="D3" i="13" s="1"/>
  <c r="E3" i="13" s="1"/>
  <c r="K102" i="16"/>
  <c r="D4" i="16" s="1"/>
  <c r="K242" i="17"/>
  <c r="D8" i="17" s="1"/>
  <c r="I72" i="16"/>
  <c r="B3" i="16" s="1"/>
  <c r="H3" i="17"/>
  <c r="E3" i="19"/>
  <c r="G3" i="19"/>
  <c r="H5" i="19"/>
  <c r="I180" i="19"/>
  <c r="B6" i="19" s="1"/>
  <c r="F7" i="19"/>
  <c r="C7" i="19"/>
  <c r="H7" i="19" s="1"/>
  <c r="I113" i="19"/>
  <c r="B4" i="19" s="1"/>
  <c r="C4" i="19" s="1"/>
  <c r="G8" i="19"/>
  <c r="E8" i="19"/>
  <c r="C2" i="19"/>
  <c r="G2" i="19" s="1"/>
  <c r="F2" i="19"/>
  <c r="H2" i="19"/>
  <c r="C2" i="18"/>
  <c r="G2" i="18" s="1"/>
  <c r="F2" i="18"/>
  <c r="C6" i="18"/>
  <c r="G6" i="18" s="1"/>
  <c r="F6" i="18"/>
  <c r="K79" i="18"/>
  <c r="D3" i="18" s="1"/>
  <c r="E5" i="18"/>
  <c r="G5" i="18"/>
  <c r="H8" i="18"/>
  <c r="G4" i="18"/>
  <c r="E4" i="18"/>
  <c r="G6" i="17"/>
  <c r="E6" i="17"/>
  <c r="E2" i="17"/>
  <c r="G2" i="17"/>
  <c r="F7" i="17"/>
  <c r="H7" i="17"/>
  <c r="I145" i="17"/>
  <c r="B5" i="17" s="1"/>
  <c r="I111" i="17"/>
  <c r="B4" i="17" s="1"/>
  <c r="G8" i="16"/>
  <c r="E8" i="16"/>
  <c r="H7" i="16"/>
  <c r="F7" i="16"/>
  <c r="F3" i="16"/>
  <c r="C3" i="16"/>
  <c r="G3" i="16" s="1"/>
  <c r="K72" i="16"/>
  <c r="D3" i="16" s="1"/>
  <c r="E3" i="16" s="1"/>
  <c r="H2" i="16"/>
  <c r="F2" i="16"/>
  <c r="E4" i="16"/>
  <c r="G4" i="16"/>
  <c r="E5" i="16"/>
  <c r="G5" i="16"/>
  <c r="F2" i="15"/>
  <c r="H2" i="15"/>
  <c r="G6" i="15"/>
  <c r="E6" i="15"/>
  <c r="C5" i="15"/>
  <c r="G5" i="15" s="1"/>
  <c r="H5" i="15"/>
  <c r="F5" i="15"/>
  <c r="E4" i="15"/>
  <c r="G4" i="15"/>
  <c r="E8" i="15"/>
  <c r="G8" i="15"/>
  <c r="F7" i="15"/>
  <c r="C7" i="15"/>
  <c r="G7" i="15" s="1"/>
  <c r="H7" i="15"/>
  <c r="G3" i="15"/>
  <c r="E3" i="15"/>
  <c r="E3" i="14"/>
  <c r="G3" i="14"/>
  <c r="H2" i="14"/>
  <c r="H8" i="14"/>
  <c r="C4" i="14"/>
  <c r="G4" i="14" s="1"/>
  <c r="F4" i="14"/>
  <c r="K143" i="14"/>
  <c r="D5" i="14" s="1"/>
  <c r="E5" i="14" s="1"/>
  <c r="E6" i="14"/>
  <c r="G6" i="14"/>
  <c r="I143" i="14"/>
  <c r="B5" i="14" s="1"/>
  <c r="C2" i="13"/>
  <c r="G2" i="13" s="1"/>
  <c r="F2" i="13"/>
  <c r="H2" i="13"/>
  <c r="H6" i="13"/>
  <c r="F6" i="13"/>
  <c r="C3" i="13"/>
  <c r="G3" i="13" s="1"/>
  <c r="F3" i="13"/>
  <c r="I112" i="13"/>
  <c r="B4" i="13" s="1"/>
  <c r="H7" i="13"/>
  <c r="E5" i="13"/>
  <c r="G5" i="13"/>
  <c r="H8" i="13"/>
  <c r="F5" i="12"/>
  <c r="B10" i="4" s="1"/>
  <c r="C5" i="12"/>
  <c r="G5" i="12" s="1"/>
  <c r="G7" i="12"/>
  <c r="E7" i="12"/>
  <c r="K118" i="12"/>
  <c r="D4" i="12" s="1"/>
  <c r="E4" i="12" s="1"/>
  <c r="H2" i="12"/>
  <c r="B29" i="4" s="1"/>
  <c r="F2" i="12"/>
  <c r="B7" i="4" s="1"/>
  <c r="C6" i="12"/>
  <c r="G6" i="12" s="1"/>
  <c r="H6" i="12"/>
  <c r="B33" i="4" s="1"/>
  <c r="F6" i="12"/>
  <c r="B11" i="4" s="1"/>
  <c r="C4" i="12"/>
  <c r="G4" i="12" s="1"/>
  <c r="F4" i="12"/>
  <c r="B9" i="4" s="1"/>
  <c r="E8" i="12"/>
  <c r="G8" i="12"/>
  <c r="H2" i="18" l="1"/>
  <c r="G7" i="19"/>
  <c r="G8" i="17"/>
  <c r="E8" i="17"/>
  <c r="E4" i="19"/>
  <c r="H4" i="19" s="1"/>
  <c r="H4" i="12"/>
  <c r="B31" i="4" s="1"/>
  <c r="G3" i="12"/>
  <c r="E3" i="12"/>
  <c r="H7" i="14"/>
  <c r="H3" i="19"/>
  <c r="F3" i="19"/>
  <c r="H8" i="19"/>
  <c r="F8" i="19"/>
  <c r="F6" i="19"/>
  <c r="C6" i="19"/>
  <c r="G6" i="19" s="1"/>
  <c r="H4" i="18"/>
  <c r="F4" i="18"/>
  <c r="F5" i="18"/>
  <c r="H5" i="18"/>
  <c r="G3" i="18"/>
  <c r="E3" i="18"/>
  <c r="H6" i="18"/>
  <c r="H2" i="17"/>
  <c r="F2" i="17"/>
  <c r="H6" i="17"/>
  <c r="F6" i="17"/>
  <c r="C4" i="17"/>
  <c r="G4" i="17" s="1"/>
  <c r="H4" i="17"/>
  <c r="F4" i="17"/>
  <c r="F5" i="17"/>
  <c r="C5" i="17"/>
  <c r="G5" i="17" s="1"/>
  <c r="H5" i="17"/>
  <c r="H8" i="16"/>
  <c r="F8" i="16"/>
  <c r="H5" i="16"/>
  <c r="F5" i="16"/>
  <c r="H4" i="16"/>
  <c r="F4" i="16"/>
  <c r="H3" i="16"/>
  <c r="H3" i="15"/>
  <c r="F3" i="15"/>
  <c r="H6" i="15"/>
  <c r="F6" i="15"/>
  <c r="H8" i="15"/>
  <c r="F8" i="15"/>
  <c r="H4" i="15"/>
  <c r="F4" i="15"/>
  <c r="H3" i="14"/>
  <c r="F3" i="14"/>
  <c r="C5" i="14"/>
  <c r="G5" i="14" s="1"/>
  <c r="F5" i="14"/>
  <c r="H6" i="14"/>
  <c r="F6" i="14"/>
  <c r="H4" i="14"/>
  <c r="F5" i="13"/>
  <c r="H5" i="13"/>
  <c r="C4" i="13"/>
  <c r="G4" i="13" s="1"/>
  <c r="H4" i="13"/>
  <c r="F4" i="13"/>
  <c r="H3" i="13"/>
  <c r="H7" i="12"/>
  <c r="B34" i="4" s="1"/>
  <c r="F7" i="12"/>
  <c r="B12" i="4" s="1"/>
  <c r="H8" i="12"/>
  <c r="B35" i="4" s="1"/>
  <c r="F8" i="12"/>
  <c r="B13" i="4" s="1"/>
  <c r="H5" i="12"/>
  <c r="B32" i="4" s="1"/>
  <c r="H3" i="12" l="1"/>
  <c r="B30" i="4" s="1"/>
  <c r="F3" i="12"/>
  <c r="B8" i="4" s="1"/>
  <c r="H6" i="19"/>
  <c r="H8" i="17"/>
  <c r="F8" i="17"/>
  <c r="F4" i="19"/>
  <c r="H3" i="18"/>
  <c r="F3" i="18"/>
  <c r="H5" i="14"/>
</calcChain>
</file>

<file path=xl/sharedStrings.xml><?xml version="1.0" encoding="utf-8"?>
<sst xmlns="http://schemas.openxmlformats.org/spreadsheetml/2006/main" count="9501" uniqueCount="347">
  <si>
    <t>Chennai Super Kings</t>
  </si>
  <si>
    <t>CSK</t>
  </si>
  <si>
    <t>Kolkata Knight Riders</t>
  </si>
  <si>
    <t>KKR</t>
  </si>
  <si>
    <t>Mumbai Indians</t>
  </si>
  <si>
    <t>Rajasthan Royals</t>
  </si>
  <si>
    <t>RCB</t>
  </si>
  <si>
    <t>MI</t>
  </si>
  <si>
    <t>Match</t>
  </si>
  <si>
    <t>Date</t>
  </si>
  <si>
    <t>Teams</t>
  </si>
  <si>
    <t>Venue</t>
  </si>
  <si>
    <t>Result</t>
  </si>
  <si>
    <t>5  </t>
  </si>
  <si>
    <t>Mumbai v. Bangalore</t>
  </si>
  <si>
    <t>Wankhede Stadium (Mumbai) </t>
  </si>
  <si>
    <t>Bangalore by 5 Wickets  </t>
  </si>
  <si>
    <t>Scorecard</t>
  </si>
  <si>
    <t>8  </t>
  </si>
  <si>
    <t>Chennai v. Mumbai</t>
  </si>
  <si>
    <t>MA Chidambaram Stadium (Chennai) </t>
  </si>
  <si>
    <t>Chennai by 6 Runs  </t>
  </si>
  <si>
    <t>10  </t>
  </si>
  <si>
    <t>Punjab v. Mumbai</t>
  </si>
  <si>
    <t>Punjab Cricket Association IS Bindra Stadium (Mohali, Chandigarh) </t>
  </si>
  <si>
    <t>Punjab by 66 Runs  </t>
  </si>
  <si>
    <t>14  </t>
  </si>
  <si>
    <t>Mumbai v. Deccan</t>
  </si>
  <si>
    <t>Dr DY Patil Sports Academy (Mumbai) </t>
  </si>
  <si>
    <t>Deccan by 10 Wickets  </t>
  </si>
  <si>
    <t>16  </t>
  </si>
  <si>
    <t>Kolkata v. Mumbai</t>
  </si>
  <si>
    <t>Eden Gardens (Kolkata) </t>
  </si>
  <si>
    <t>Mumbai by 7 Wickets  </t>
  </si>
  <si>
    <t>23  </t>
  </si>
  <si>
    <t>Mumbai v. Delhi</t>
  </si>
  <si>
    <t>Mumbai by 29 Runs  </t>
  </si>
  <si>
    <t>27  </t>
  </si>
  <si>
    <t>Mumbai v. Rajasthan</t>
  </si>
  <si>
    <t>36  </t>
  </si>
  <si>
    <t>Mumbai v. Chennai</t>
  </si>
  <si>
    <t>Mumbai by 9 Wickets  </t>
  </si>
  <si>
    <t>38  </t>
  </si>
  <si>
    <t>Mumbai v. Kolkata</t>
  </si>
  <si>
    <t>Mumbai by 8 Wickets  </t>
  </si>
  <si>
    <t>42  </t>
  </si>
  <si>
    <t>Deccan v. Mumbai</t>
  </si>
  <si>
    <t>Rajiv Gandhi International Stadium (Hyderabad) </t>
  </si>
  <si>
    <t>Mumbai by 25 Runs  </t>
  </si>
  <si>
    <t>45  </t>
  </si>
  <si>
    <t>Punjab by 1 Runs  </t>
  </si>
  <si>
    <t>50  </t>
  </si>
  <si>
    <t>Delhi v. Mumbai</t>
  </si>
  <si>
    <t>Arun Jaitley Stadium (Delhi) </t>
  </si>
  <si>
    <t>Delhi by 5 Wickets  </t>
  </si>
  <si>
    <t>53  </t>
  </si>
  <si>
    <t>Rajasthan v. Mumbai</t>
  </si>
  <si>
    <t>Sawai Mansingh Stadium (Jaipur) </t>
  </si>
  <si>
    <t>Rajasthan by 5 Wickets  </t>
  </si>
  <si>
    <t>55  </t>
  </si>
  <si>
    <t>Bangalore v. Mumbai</t>
  </si>
  <si>
    <t>M Chinnaswamy Stadium (Bengaluru, Bangalore) </t>
  </si>
  <si>
    <t>1  </t>
  </si>
  <si>
    <t>Newlands (Cape Town) </t>
  </si>
  <si>
    <t>Mumbai by 19 Runs  </t>
  </si>
  <si>
    <t>7  </t>
  </si>
  <si>
    <t>Kingsmead (Durban) </t>
  </si>
  <si>
    <r>
      <t>Match abandoned</t>
    </r>
    <r>
      <rPr>
        <sz val="8"/>
        <color rgb="FF000000"/>
        <rFont val="Verdana"/>
        <family val="2"/>
      </rPr>
      <t>  </t>
    </r>
  </si>
  <si>
    <t>12  </t>
  </si>
  <si>
    <t>Deccan by 12 Runs  </t>
  </si>
  <si>
    <t>17  </t>
  </si>
  <si>
    <t>St George's Park (Port Elizabeth) </t>
  </si>
  <si>
    <t>Mumbai by 92 Runs  </t>
  </si>
  <si>
    <t>20  </t>
  </si>
  <si>
    <t>Punjab by 3 Runs  </t>
  </si>
  <si>
    <t>Buffalo Park (East London) </t>
  </si>
  <si>
    <t>Mumbai by 9 Runs  </t>
  </si>
  <si>
    <t>28  </t>
  </si>
  <si>
    <t>Wanderers Stadium (Johannesburg) </t>
  </si>
  <si>
    <t>Bangalore by 9 Wickets  </t>
  </si>
  <si>
    <t>32  </t>
  </si>
  <si>
    <t>SuperSport Park (Centurion ) </t>
  </si>
  <si>
    <t>Deccan by 19 Runs  </t>
  </si>
  <si>
    <t>35  </t>
  </si>
  <si>
    <t>Delhi by 7 Wickets  </t>
  </si>
  <si>
    <t>Mumbai by 16 Runs  </t>
  </si>
  <si>
    <t>Rajasthan by 2 Runs  </t>
  </si>
  <si>
    <t>47  </t>
  </si>
  <si>
    <t>Chennai by 7 Wickets  </t>
  </si>
  <si>
    <t>Delhi by 4 Wickets  </t>
  </si>
  <si>
    <t>2  </t>
  </si>
  <si>
    <t>Brabourne Stadium (Mumbai) </t>
  </si>
  <si>
    <t>Mumbai by 4 Runs  </t>
  </si>
  <si>
    <t>9  </t>
  </si>
  <si>
    <t>Mumbai by 98 Runs  </t>
  </si>
  <si>
    <t>Barabati Stadium (Cuttack) </t>
  </si>
  <si>
    <t>Bangalore by 7 Wickets  </t>
  </si>
  <si>
    <t>21  </t>
  </si>
  <si>
    <t>Mumbai by 5 Wickets  </t>
  </si>
  <si>
    <t>25  </t>
  </si>
  <si>
    <t>Mumbai by 41 Runs  </t>
  </si>
  <si>
    <t>Mumbai v. Punjab</t>
  </si>
  <si>
    <t>Mumbai by 4 Wickets  </t>
  </si>
  <si>
    <t>33  </t>
  </si>
  <si>
    <t>Mumbai by 63 Runs  </t>
  </si>
  <si>
    <t>37  </t>
  </si>
  <si>
    <t>Chennai by 24 Runs  </t>
  </si>
  <si>
    <t>41  </t>
  </si>
  <si>
    <t>Punjab by 6 Wickets  </t>
  </si>
  <si>
    <t>Mumbai by 37 Runs  </t>
  </si>
  <si>
    <t>Mumbai by 39 Runs  </t>
  </si>
  <si>
    <t>52  </t>
  </si>
  <si>
    <t>Mumbai by 57 Runs  </t>
  </si>
  <si>
    <t>56  </t>
  </si>
  <si>
    <t>Kolkata by 9 Wickets  </t>
  </si>
  <si>
    <t>1st Semi Final  </t>
  </si>
  <si>
    <t>Mumbai by 35 Runs  </t>
  </si>
  <si>
    <t>Final  </t>
  </si>
  <si>
    <t>Chennai by 22 Runs  </t>
  </si>
  <si>
    <t>4  </t>
  </si>
  <si>
    <t>13  </t>
  </si>
  <si>
    <t>Mumbai v. Kochi</t>
  </si>
  <si>
    <t>Kochi by 8 Wickets  </t>
  </si>
  <si>
    <t>Mumbai v. Pune Warriors</t>
  </si>
  <si>
    <t>Mumbai by 8 Runs  </t>
  </si>
  <si>
    <t>34  </t>
  </si>
  <si>
    <t>Rajasthan by 7 Wickets  </t>
  </si>
  <si>
    <t>40  </t>
  </si>
  <si>
    <t>Mumbai by 23 Runs  </t>
  </si>
  <si>
    <t>44  </t>
  </si>
  <si>
    <t>Pune Warriors v. Mumbai</t>
  </si>
  <si>
    <t>Mumbai by 21 Runs  </t>
  </si>
  <si>
    <t>49  </t>
  </si>
  <si>
    <t>Mumbai by 32 Runs  </t>
  </si>
  <si>
    <t>54  </t>
  </si>
  <si>
    <t>Punjab by 76 Runs  </t>
  </si>
  <si>
    <t>59  </t>
  </si>
  <si>
    <t>Deccan by 10 Runs  </t>
  </si>
  <si>
    <t>66  </t>
  </si>
  <si>
    <t>Rajasthan by 10 Wickets  </t>
  </si>
  <si>
    <t>70  </t>
  </si>
  <si>
    <t>Elim. Final  </t>
  </si>
  <si>
    <t>2nd Qual. Final  </t>
  </si>
  <si>
    <t>Bangalore by 43 Runs  </t>
  </si>
  <si>
    <t>3  </t>
  </si>
  <si>
    <t>Pune Warriors by 28 Runs  </t>
  </si>
  <si>
    <t>Dr YS Rajasekhara Reddy Cricket Stadium (Visakhapatnam) </t>
  </si>
  <si>
    <t>Mumbai by 27 Runs  </t>
  </si>
  <si>
    <t>19  </t>
  </si>
  <si>
    <t>Delhi by 37 Runs  </t>
  </si>
  <si>
    <t>Maharashtra Cricket Association Stadium (Pune) </t>
  </si>
  <si>
    <t>Mumbai by 1 Runs  </t>
  </si>
  <si>
    <t>Mumbai by 2 Wickets  </t>
  </si>
  <si>
    <t>58  </t>
  </si>
  <si>
    <t>62  </t>
  </si>
  <si>
    <t>65  </t>
  </si>
  <si>
    <t>Kolkata by 32 Runs  </t>
  </si>
  <si>
    <t>72  </t>
  </si>
  <si>
    <t>Mumbai by 10 Wickets  </t>
  </si>
  <si>
    <t>Chennai by 3 Runs  </t>
  </si>
  <si>
    <t>Bangalore by 2 Runs  </t>
  </si>
  <si>
    <t>Mumbai by 44 Runs  </t>
  </si>
  <si>
    <t>15  </t>
  </si>
  <si>
    <t>Rajasthan by 87 Runs  </t>
  </si>
  <si>
    <t>Delhi by 9 Wickets  </t>
  </si>
  <si>
    <t>Mumbai by 58 Runs  </t>
  </si>
  <si>
    <t>43  </t>
  </si>
  <si>
    <t>Mumbai v. Hyderabad</t>
  </si>
  <si>
    <t>Hyderabad by 7 Wickets  </t>
  </si>
  <si>
    <t>Mumbai by 60 Runs  </t>
  </si>
  <si>
    <t>Mumbai by 65 Runs  </t>
  </si>
  <si>
    <t>Mumbai by 14 Runs  </t>
  </si>
  <si>
    <t>69  </t>
  </si>
  <si>
    <t>Himachal Pradesh Cricket Association Stadium (Dharamsala) </t>
  </si>
  <si>
    <t>Punjab by 50 Runs  </t>
  </si>
  <si>
    <t>1st Qual. Final  </t>
  </si>
  <si>
    <t>Chennai by 48 Runs  </t>
  </si>
  <si>
    <t>Sheikh Zayed Stadium (Abu Dhabi) </t>
  </si>
  <si>
    <t>Kolkata by 41 Runs  </t>
  </si>
  <si>
    <t>Dubai International Cricket Stadium (Dubai) </t>
  </si>
  <si>
    <t>Sharjah Cricket Stadium (Sharjah) </t>
  </si>
  <si>
    <t>Delhi by 6 Wickets  </t>
  </si>
  <si>
    <t>Hyderabad by 15 Runs  </t>
  </si>
  <si>
    <t>22  </t>
  </si>
  <si>
    <t>Chennai by 4 Wickets  </t>
  </si>
  <si>
    <t>Hyderabad v. Mumbai</t>
  </si>
  <si>
    <t>Kolkata by 6 Wickets  </t>
  </si>
  <si>
    <t>Narendra Modi Stadium (Ahmedabad) </t>
  </si>
  <si>
    <t>48  </t>
  </si>
  <si>
    <t>51  </t>
  </si>
  <si>
    <t>Mumbai by 15 Runs  </t>
  </si>
  <si>
    <t>Kolkata by 3 Wickets  </t>
  </si>
  <si>
    <t>Punjab by 18 Runs  </t>
  </si>
  <si>
    <t>Chennai by 6 Wickets  </t>
  </si>
  <si>
    <t>Mumbai by 18 Runs  </t>
  </si>
  <si>
    <t>Mumbai by 20 Runs  </t>
  </si>
  <si>
    <t>39  </t>
  </si>
  <si>
    <t>Mumbai by 6 Wickets  </t>
  </si>
  <si>
    <t>46  </t>
  </si>
  <si>
    <t>Bangalore by 39 Runs  </t>
  </si>
  <si>
    <t>Mumbai by 5 Runs  </t>
  </si>
  <si>
    <t>Mumbai v. Pune Supergiant</t>
  </si>
  <si>
    <t>Pune Supergiant by 9 Wickets  </t>
  </si>
  <si>
    <t>Mumbai v. Gujarat Lions</t>
  </si>
  <si>
    <t>Gujarat Lions by 3 Wickets  </t>
  </si>
  <si>
    <t>Delhi by 10 Runs  </t>
  </si>
  <si>
    <t>24  </t>
  </si>
  <si>
    <t>29  </t>
  </si>
  <si>
    <t>Pune Supergiant v. Mumbai</t>
  </si>
  <si>
    <t>Hyderabad by 85 Runs  </t>
  </si>
  <si>
    <t>Punjab by 7 Wickets  </t>
  </si>
  <si>
    <t>Mumbai by 80 Runs  </t>
  </si>
  <si>
    <t>Gujarat Lions v. Mumbai</t>
  </si>
  <si>
    <t>Green Park (Kanpur) </t>
  </si>
  <si>
    <t>Gujarat Lions by 6 Wickets  </t>
  </si>
  <si>
    <t>Pune Supergiant by 7 Wickets  </t>
  </si>
  <si>
    <t>Holkar Cricket Stadium (Indore) </t>
  </si>
  <si>
    <t>Pune Supergiant by 3 Runs  </t>
  </si>
  <si>
    <t>Saurashtra Cricket Association Stadium (Khandheri, Rajkot) </t>
  </si>
  <si>
    <t>Match tied (Mumbai won super over)  </t>
  </si>
  <si>
    <t>Mumbai by 146 Runs  </t>
  </si>
  <si>
    <t>Punjab by 7 Runs  </t>
  </si>
  <si>
    <t>Pune Supergiant by 20 Runs  </t>
  </si>
  <si>
    <t>Chennai by 1 Wickets  </t>
  </si>
  <si>
    <t>Hyderabad by 1 Wickets  </t>
  </si>
  <si>
    <t>Mumbai by 46 Runs  </t>
  </si>
  <si>
    <t>Rajasthan by 3 Wickets  </t>
  </si>
  <si>
    <t>Hyderabad by 31 Runs  </t>
  </si>
  <si>
    <t>31  </t>
  </si>
  <si>
    <t>Bangalore by 14 Runs  </t>
  </si>
  <si>
    <t>Mumbai by 13 Runs  </t>
  </si>
  <si>
    <t>Mumbai by 102 Runs  </t>
  </si>
  <si>
    <t>Mumbai by 3 Runs  </t>
  </si>
  <si>
    <t>Delhi by 11 Runs  </t>
  </si>
  <si>
    <t>Mumbai by 6 Runs  </t>
  </si>
  <si>
    <t>Punjab by 8 Wickets  </t>
  </si>
  <si>
    <t>Mumbai by 40 Runs  </t>
  </si>
  <si>
    <t>Mumbai by 3 Wickets  </t>
  </si>
  <si>
    <t>Rajasthan by 4 Wickets  </t>
  </si>
  <si>
    <t>Kolkata by 34 Runs  </t>
  </si>
  <si>
    <t>Chennai by 5 Wickets  </t>
  </si>
  <si>
    <t>Mumbai by 49 Runs  </t>
  </si>
  <si>
    <t>Match tied (Bangalore won super over)  </t>
  </si>
  <si>
    <t>Mumbai by 48 Runs  </t>
  </si>
  <si>
    <t>Mumbai by 34 Runs  </t>
  </si>
  <si>
    <t>Match tied (Punjab won super over)  </t>
  </si>
  <si>
    <t>Rajasthan by 8 Wickets  </t>
  </si>
  <si>
    <t>Hyderabad by 10 Wickets  </t>
  </si>
  <si>
    <t>Bangalore by 2 Wickets  </t>
  </si>
  <si>
    <t>Mumbai by 10 Runs  </t>
  </si>
  <si>
    <t>Punjab by 9 Wickets  </t>
  </si>
  <si>
    <t>30  </t>
  </si>
  <si>
    <t>Chennai by 20 Runs  </t>
  </si>
  <si>
    <t>Kolkata by 7 Wickets  </t>
  </si>
  <si>
    <t>Bangalore by 54 Runs  </t>
  </si>
  <si>
    <t>Mumbai by 42 Runs  </t>
  </si>
  <si>
    <t>SRH</t>
  </si>
  <si>
    <t>RR</t>
  </si>
  <si>
    <t>PSK</t>
  </si>
  <si>
    <t>DC</t>
  </si>
  <si>
    <t>Punjab Super Kings</t>
  </si>
  <si>
    <t>NA</t>
  </si>
  <si>
    <t>Team1</t>
  </si>
  <si>
    <t>Team2</t>
  </si>
  <si>
    <t xml:space="preserve">CSK </t>
  </si>
  <si>
    <t xml:space="preserve">DC </t>
  </si>
  <si>
    <t>2 WINS</t>
  </si>
  <si>
    <t>MUMBAI INDIANS (MI)</t>
  </si>
  <si>
    <t>Opposition</t>
  </si>
  <si>
    <t>2 LOSSES</t>
  </si>
  <si>
    <t>CHENNAI SUPER KINGS (CSK)</t>
  </si>
  <si>
    <t>KOLKATA KNIGHT RIDERS (KKR)</t>
  </si>
  <si>
    <t>SUNRISERS HYDERABAD (SRH)</t>
  </si>
  <si>
    <t>RAJASTHAN ROYALS (RR)</t>
  </si>
  <si>
    <t>PUNJAB SUPER KINGS (PSK)</t>
  </si>
  <si>
    <t>ROYAL CHALLENGERS BANGALORE (RCB)</t>
  </si>
  <si>
    <t>DELHI CAPITALS (DC)</t>
  </si>
  <si>
    <t>MI Wins Given That They Won The Last Game</t>
  </si>
  <si>
    <t>MI Loses Given That They Won The Last Game</t>
  </si>
  <si>
    <t>MI Loses Given That They Lost The Last Game</t>
  </si>
  <si>
    <t>MI Wins Given That They Lost The Last Game</t>
  </si>
  <si>
    <t>Next 2 Wins Based on Latest Record</t>
  </si>
  <si>
    <t>Next 2 Losses Based on Latest Record</t>
  </si>
  <si>
    <t>1 Win, 1 Loss Based on Latest Record</t>
  </si>
  <si>
    <t>Season</t>
  </si>
  <si>
    <t>WinningTeam</t>
  </si>
  <si>
    <t>Winning Team Abbreviation</t>
  </si>
  <si>
    <t>Path</t>
  </si>
  <si>
    <t>Total</t>
  </si>
  <si>
    <t>Probability</t>
  </si>
  <si>
    <t>Sunrisers Hyderabad</t>
  </si>
  <si>
    <t>Royal Challengers Bangalore</t>
  </si>
  <si>
    <t>Delhi Capitals</t>
  </si>
  <si>
    <t>CSK Wins Given That They Won The Last Game</t>
  </si>
  <si>
    <t>CSK Loses Given That They Won The Last Game</t>
  </si>
  <si>
    <t>CSK Loses Given That They Lost The Last Game</t>
  </si>
  <si>
    <t>CSK Wins Given That They Lost The Last Game</t>
  </si>
  <si>
    <t>KKR Wins Given That They Won The Last Game</t>
  </si>
  <si>
    <t>KKR Loses Given That They Won The Last Game</t>
  </si>
  <si>
    <t>KKR Loses Given That They Lost The Last Game</t>
  </si>
  <si>
    <t>KKR Wins Given That They Lost The Last Game</t>
  </si>
  <si>
    <t>SRH Wins Given That They Won The Last Game</t>
  </si>
  <si>
    <t>SRH Loses Given That They Won The Last Game</t>
  </si>
  <si>
    <t>SRH Loses Given That They Lost The Last Game</t>
  </si>
  <si>
    <t>SRH Wins Given That They Lost The Last Game</t>
  </si>
  <si>
    <t>RR Wins Given That They Won The Last Game</t>
  </si>
  <si>
    <t>RR Loses Given That They Won The Last Game</t>
  </si>
  <si>
    <t>RR Loses Given That They Lost The Last Game</t>
  </si>
  <si>
    <t>RR Wins Given That They Lost The Last Game</t>
  </si>
  <si>
    <t>PSK Wins Given That They Won The Last Game</t>
  </si>
  <si>
    <t>PSK Loses Given That They Won The Last Game</t>
  </si>
  <si>
    <t>PSK Loses Given That They Lost The Last Game</t>
  </si>
  <si>
    <t>PSK Wins Given That They Lost The Last Game</t>
  </si>
  <si>
    <t>RCB Wins Given That They Won The Last Game</t>
  </si>
  <si>
    <t>RCB Loses Given That They Won The Last Game</t>
  </si>
  <si>
    <t>RCB Loses Given That They Lost The Last Game</t>
  </si>
  <si>
    <t>RCB Wins Given That They Lost The Last Game</t>
  </si>
  <si>
    <t>DC Wins Given That They Won The Last Game</t>
  </si>
  <si>
    <t>DC Loses Given That They Won The Last Game</t>
  </si>
  <si>
    <t>DC Loses Given That They Lost The Last Game</t>
  </si>
  <si>
    <t>DC Wins Given That They Lost The Last Game</t>
  </si>
  <si>
    <t>TEAM</t>
  </si>
  <si>
    <t>Delhi Daredevils</t>
  </si>
  <si>
    <t>NAME</t>
  </si>
  <si>
    <t>PLAYED</t>
  </si>
  <si>
    <t>WON</t>
  </si>
  <si>
    <t>LOST</t>
  </si>
  <si>
    <t>IPL POINTS TABLE FROM 2008 to 2021</t>
  </si>
  <si>
    <t xml:space="preserve">STATISTICAL RISK MODELLING </t>
  </si>
  <si>
    <t>MARKOV PROJECT</t>
  </si>
  <si>
    <t>GROUP MEMBER NAMES</t>
  </si>
  <si>
    <t>ROLL NUMBER</t>
  </si>
  <si>
    <t>Rachita Moondra</t>
  </si>
  <si>
    <t>Ansh Jain</t>
  </si>
  <si>
    <t>Aliya Fernandes</t>
  </si>
  <si>
    <t>Jas Rathi</t>
  </si>
  <si>
    <t>Sr. No.</t>
  </si>
  <si>
    <t>Kochi Tuskers Kerala</t>
  </si>
  <si>
    <t>Pune Warriors</t>
  </si>
  <si>
    <t>Rising Pune Supergiants</t>
  </si>
  <si>
    <t>Gujarat Lions</t>
  </si>
  <si>
    <t>Rising Pune Supergiant</t>
  </si>
  <si>
    <t>1 WIN 1 LOSS</t>
  </si>
  <si>
    <t>2. Matches that resulted in a Tie were excluded from the raw data collected</t>
  </si>
  <si>
    <t>3. The data consists of results of only the 8 teams provided for in the project</t>
  </si>
  <si>
    <t>ASSUMPTIONS MADE THROUGH THE PROJECT</t>
  </si>
  <si>
    <t>1. The Markov Property holds for the calculation of future probabilities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</si>
</sst>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8"/>
      <color rgb="FFFF0000"/>
      <name val="Verdana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F4CB"/>
        <bgColor indexed="64"/>
      </patternFill>
    </fill>
    <fill>
      <patternFill patternType="solid">
        <fgColor rgb="FFE3FBE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6A0F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62281"/>
        <bgColor indexed="64"/>
      </patternFill>
    </fill>
    <fill>
      <patternFill patternType="solid">
        <fgColor rgb="FFE0C6D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BBAF"/>
        <bgColor indexed="64"/>
      </patternFill>
    </fill>
    <fill>
      <patternFill patternType="solid">
        <fgColor rgb="FFD00000"/>
        <bgColor indexed="64"/>
      </patternFill>
    </fill>
    <fill>
      <patternFill patternType="solid">
        <fgColor rgb="FF547DC8"/>
        <bgColor indexed="64"/>
      </patternFill>
    </fill>
    <fill>
      <patternFill patternType="solid">
        <fgColor rgb="FFBAAEF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dotted">
        <color rgb="FFAAAAAA"/>
      </left>
      <right style="dotted">
        <color rgb="FFAAAAAA"/>
      </right>
      <top style="dotted">
        <color rgb="FFAAAAAA"/>
      </top>
      <bottom style="dotted">
        <color rgb="FFAAAAAA"/>
      </bottom>
      <diagonal/>
    </border>
    <border>
      <left style="medium">
        <color rgb="FFCCCCCC"/>
      </left>
      <right style="dotted">
        <color rgb="FFAAAAAA"/>
      </right>
      <top style="medium">
        <color rgb="FFCCCCCC"/>
      </top>
      <bottom style="dotted">
        <color rgb="FFAAAAAA"/>
      </bottom>
      <diagonal/>
    </border>
    <border>
      <left style="dotted">
        <color rgb="FFAAAAAA"/>
      </left>
      <right style="dotted">
        <color rgb="FFAAAAAA"/>
      </right>
      <top style="medium">
        <color rgb="FFCCCCCC"/>
      </top>
      <bottom style="dotted">
        <color rgb="FFAAAAAA"/>
      </bottom>
      <diagonal/>
    </border>
    <border>
      <left style="medium">
        <color rgb="FFCCCCCC"/>
      </left>
      <right style="dotted">
        <color rgb="FFAAAAAA"/>
      </right>
      <top style="dotted">
        <color rgb="FFAAAAAA"/>
      </top>
      <bottom style="dotted">
        <color rgb="FFAAAAAA"/>
      </bottom>
      <diagonal/>
    </border>
    <border>
      <left style="dotted">
        <color rgb="FFAAAAAA"/>
      </left>
      <right style="medium">
        <color rgb="FFCCCCCC"/>
      </right>
      <top style="dotted">
        <color rgb="FFAAAAAA"/>
      </top>
      <bottom style="dotted">
        <color rgb="FFAAAAAA"/>
      </bottom>
      <diagonal/>
    </border>
    <border>
      <left style="medium">
        <color rgb="FFCCCCCC"/>
      </left>
      <right style="dotted">
        <color rgb="FFAAAAAA"/>
      </right>
      <top style="dotted">
        <color rgb="FFAAAAAA"/>
      </top>
      <bottom style="medium">
        <color rgb="FFCCCCCC"/>
      </bottom>
      <diagonal/>
    </border>
    <border>
      <left style="dotted">
        <color rgb="FFAAAAAA"/>
      </left>
      <right style="dotted">
        <color rgb="FFAAAAAA"/>
      </right>
      <top style="dotted">
        <color rgb="FFAAAAAA"/>
      </top>
      <bottom style="medium">
        <color rgb="FFCCCCCC"/>
      </bottom>
      <diagonal/>
    </border>
    <border>
      <left style="dotted">
        <color rgb="FFAAAAAA"/>
      </left>
      <right style="medium">
        <color rgb="FFCCCCCC"/>
      </right>
      <top style="dotted">
        <color rgb="FFAAAAAA"/>
      </top>
      <bottom style="medium">
        <color rgb="FFCCCCCC"/>
      </bottom>
      <diagonal/>
    </border>
    <border>
      <left style="dotted">
        <color rgb="FFAAAAAA"/>
      </left>
      <right style="medium">
        <color rgb="FFCCCCCC"/>
      </right>
      <top style="medium">
        <color rgb="FFCCCCCC"/>
      </top>
      <bottom style="dotted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6" borderId="0" applyNumberFormat="0" applyBorder="0" applyAlignment="0" applyProtection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14" fontId="2" fillId="2" borderId="1" xfId="0" applyNumberFormat="1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4" fillId="2" borderId="5" xfId="1" applyFill="1" applyBorder="1" applyAlignment="1">
      <alignment horizontal="left" vertical="center"/>
    </xf>
    <xf numFmtId="0" fontId="4" fillId="4" borderId="5" xfId="1" applyFill="1" applyBorder="1" applyAlignment="1">
      <alignment horizontal="left" vertical="center"/>
    </xf>
    <xf numFmtId="14" fontId="2" fillId="4" borderId="7" xfId="0" applyNumberFormat="1" applyFont="1" applyFill="1" applyBorder="1" applyAlignment="1">
      <alignment vertical="center"/>
    </xf>
    <xf numFmtId="0" fontId="4" fillId="4" borderId="8" xfId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14" fontId="2" fillId="2" borderId="7" xfId="0" applyNumberFormat="1" applyFont="1" applyFill="1" applyBorder="1" applyAlignment="1">
      <alignment vertical="center"/>
    </xf>
    <xf numFmtId="0" fontId="4" fillId="2" borderId="8" xfId="1" applyFill="1" applyBorder="1" applyAlignment="1">
      <alignment horizontal="left" vertical="center"/>
    </xf>
    <xf numFmtId="0" fontId="6" fillId="0" borderId="0" xfId="0" applyFont="1" applyBorder="1"/>
    <xf numFmtId="0" fontId="7" fillId="6" borderId="11" xfId="2" applyBorder="1"/>
    <xf numFmtId="0" fontId="10" fillId="6" borderId="11" xfId="2" applyFont="1" applyBorder="1"/>
    <xf numFmtId="0" fontId="10" fillId="9" borderId="11" xfId="2" applyFont="1" applyFill="1" applyBorder="1"/>
    <xf numFmtId="0" fontId="7" fillId="9" borderId="11" xfId="2" applyFill="1" applyBorder="1"/>
    <xf numFmtId="0" fontId="10" fillId="11" borderId="11" xfId="2" applyFont="1" applyFill="1" applyBorder="1"/>
    <xf numFmtId="0" fontId="7" fillId="11" borderId="11" xfId="2" applyFill="1" applyBorder="1"/>
    <xf numFmtId="0" fontId="10" fillId="13" borderId="11" xfId="2" applyFont="1" applyFill="1" applyBorder="1"/>
    <xf numFmtId="0" fontId="7" fillId="13" borderId="11" xfId="2" applyFill="1" applyBorder="1"/>
    <xf numFmtId="0" fontId="10" fillId="15" borderId="11" xfId="2" applyFont="1" applyFill="1" applyBorder="1"/>
    <xf numFmtId="0" fontId="7" fillId="15" borderId="11" xfId="2" applyFill="1" applyBorder="1"/>
    <xf numFmtId="0" fontId="10" fillId="17" borderId="11" xfId="2" applyFont="1" applyFill="1" applyBorder="1"/>
    <xf numFmtId="0" fontId="7" fillId="17" borderId="11" xfId="2" applyFill="1" applyBorder="1"/>
    <xf numFmtId="0" fontId="9" fillId="0" borderId="0" xfId="0" applyFont="1"/>
    <xf numFmtId="0" fontId="10" fillId="20" borderId="11" xfId="2" applyFont="1" applyFill="1" applyBorder="1"/>
    <xf numFmtId="0" fontId="7" fillId="20" borderId="11" xfId="2" applyFill="1" applyBorder="1"/>
    <xf numFmtId="0" fontId="1" fillId="0" borderId="11" xfId="0" applyFont="1" applyBorder="1"/>
    <xf numFmtId="164" fontId="1" fillId="0" borderId="11" xfId="0" applyNumberFormat="1" applyFont="1" applyBorder="1"/>
    <xf numFmtId="2" fontId="1" fillId="0" borderId="11" xfId="0" applyNumberFormat="1" applyFont="1" applyBorder="1"/>
    <xf numFmtId="164" fontId="1" fillId="0" borderId="0" xfId="0" applyNumberFormat="1" applyFont="1"/>
    <xf numFmtId="164" fontId="0" fillId="0" borderId="0" xfId="0" applyNumberFormat="1"/>
    <xf numFmtId="0" fontId="1" fillId="0" borderId="12" xfId="0" applyFont="1" applyBorder="1"/>
    <xf numFmtId="14" fontId="0" fillId="0" borderId="11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3" xfId="0" applyFont="1" applyBorder="1"/>
    <xf numFmtId="14" fontId="0" fillId="0" borderId="0" xfId="0" applyNumberFormat="1"/>
    <xf numFmtId="165" fontId="1" fillId="0" borderId="11" xfId="0" applyNumberFormat="1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2" fillId="22" borderId="11" xfId="0" applyFont="1" applyFill="1" applyBorder="1" applyAlignment="1">
      <alignment horizontal="center"/>
    </xf>
    <xf numFmtId="0" fontId="13" fillId="21" borderId="11" xfId="0" applyFont="1" applyFill="1" applyBorder="1" applyAlignment="1">
      <alignment horizontal="center"/>
    </xf>
    <xf numFmtId="0" fontId="11" fillId="23" borderId="11" xfId="0" applyFont="1" applyFill="1" applyBorder="1" applyAlignment="1">
      <alignment horizontal="center"/>
    </xf>
    <xf numFmtId="0" fontId="13" fillId="21" borderId="13" xfId="0" applyFont="1" applyFill="1" applyBorder="1" applyAlignment="1">
      <alignment horizontal="center"/>
    </xf>
    <xf numFmtId="0" fontId="11" fillId="23" borderId="13" xfId="0" applyFont="1" applyFill="1" applyBorder="1" applyAlignment="1">
      <alignment horizontal="center"/>
    </xf>
    <xf numFmtId="0" fontId="13" fillId="21" borderId="0" xfId="0" applyFont="1" applyFill="1" applyBorder="1" applyAlignment="1">
      <alignment horizontal="center"/>
    </xf>
    <xf numFmtId="0" fontId="11" fillId="23" borderId="14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8" fillId="7" borderId="10" xfId="0" applyFont="1" applyFill="1" applyBorder="1"/>
    <xf numFmtId="0" fontId="8" fillId="7" borderId="11" xfId="2" applyFont="1" applyFill="1" applyBorder="1"/>
    <xf numFmtId="0" fontId="8" fillId="7" borderId="0" xfId="2" applyFont="1" applyFill="1" applyBorder="1"/>
    <xf numFmtId="0" fontId="1" fillId="6" borderId="11" xfId="2" applyFont="1" applyBorder="1"/>
    <xf numFmtId="0" fontId="8" fillId="8" borderId="10" xfId="0" applyFont="1" applyFill="1" applyBorder="1"/>
    <xf numFmtId="0" fontId="8" fillId="10" borderId="10" xfId="0" applyFont="1" applyFill="1" applyBorder="1"/>
    <xf numFmtId="0" fontId="8" fillId="12" borderId="10" xfId="0" applyFont="1" applyFill="1" applyBorder="1"/>
    <xf numFmtId="0" fontId="8" fillId="14" borderId="10" xfId="0" applyFont="1" applyFill="1" applyBorder="1"/>
    <xf numFmtId="0" fontId="8" fillId="14" borderId="10" xfId="2" applyFont="1" applyFill="1" applyBorder="1"/>
    <xf numFmtId="0" fontId="8" fillId="12" borderId="10" xfId="2" applyFont="1" applyFill="1" applyBorder="1"/>
    <xf numFmtId="0" fontId="8" fillId="10" borderId="10" xfId="2" applyFont="1" applyFill="1" applyBorder="1"/>
    <xf numFmtId="0" fontId="8" fillId="8" borderId="10" xfId="2" applyFont="1" applyFill="1" applyBorder="1"/>
    <xf numFmtId="0" fontId="1" fillId="9" borderId="11" xfId="2" applyFont="1" applyFill="1" applyBorder="1"/>
    <xf numFmtId="0" fontId="1" fillId="11" borderId="11" xfId="2" applyFont="1" applyFill="1" applyBorder="1"/>
    <xf numFmtId="0" fontId="1" fillId="13" borderId="11" xfId="2" applyFont="1" applyFill="1" applyBorder="1"/>
    <xf numFmtId="0" fontId="1" fillId="15" borderId="11" xfId="2" applyFont="1" applyFill="1" applyBorder="1"/>
    <xf numFmtId="0" fontId="8" fillId="8" borderId="0" xfId="2" applyFont="1" applyFill="1" applyBorder="1"/>
    <xf numFmtId="0" fontId="8" fillId="16" borderId="10" xfId="0" applyFont="1" applyFill="1" applyBorder="1"/>
    <xf numFmtId="0" fontId="8" fillId="18" borderId="10" xfId="0" applyFont="1" applyFill="1" applyBorder="1"/>
    <xf numFmtId="0" fontId="8" fillId="19" borderId="10" xfId="0" applyFont="1" applyFill="1" applyBorder="1"/>
    <xf numFmtId="0" fontId="1" fillId="17" borderId="11" xfId="2" applyFont="1" applyFill="1" applyBorder="1"/>
    <xf numFmtId="0" fontId="1" fillId="20" borderId="11" xfId="2" applyFont="1" applyFill="1" applyBorder="1"/>
    <xf numFmtId="0" fontId="8" fillId="19" borderId="10" xfId="2" applyFont="1" applyFill="1" applyBorder="1"/>
    <xf numFmtId="0" fontId="8" fillId="18" borderId="10" xfId="2" applyFont="1" applyFill="1" applyBorder="1"/>
    <xf numFmtId="0" fontId="8" fillId="16" borderId="10" xfId="2" applyFont="1" applyFill="1" applyBorder="1"/>
    <xf numFmtId="0" fontId="8" fillId="7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  <xf numFmtId="0" fontId="8" fillId="12" borderId="11" xfId="0" applyFont="1" applyFill="1" applyBorder="1" applyAlignment="1">
      <alignment horizontal="center"/>
    </xf>
    <xf numFmtId="0" fontId="8" fillId="14" borderId="11" xfId="0" applyFont="1" applyFill="1" applyBorder="1" applyAlignment="1">
      <alignment horizontal="center"/>
    </xf>
    <xf numFmtId="0" fontId="8" fillId="16" borderId="11" xfId="0" applyFont="1" applyFill="1" applyBorder="1" applyAlignment="1">
      <alignment horizontal="center"/>
    </xf>
    <xf numFmtId="0" fontId="8" fillId="18" borderId="11" xfId="0" applyFont="1" applyFill="1" applyBorder="1" applyAlignment="1">
      <alignment horizontal="center"/>
    </xf>
    <xf numFmtId="0" fontId="8" fillId="19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24" borderId="11" xfId="0" applyFont="1" applyFill="1" applyBorder="1" applyAlignment="1">
      <alignment horizontal="center"/>
    </xf>
    <xf numFmtId="0" fontId="1" fillId="24" borderId="11" xfId="0" applyFont="1" applyFill="1" applyBorder="1" applyAlignment="1">
      <alignment horizontal="center"/>
    </xf>
  </cellXfs>
  <cellStyles count="3">
    <cellStyle name="60% - Accent1" xfId="2" builtinId="32"/>
    <cellStyle name="Hyperlink" xfId="1" builtinId="8"/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colors>
    <mruColors>
      <color rgb="FFFF7D7D"/>
      <color rgb="FFFF9B9B"/>
      <color rgb="FFB62281"/>
      <color rgb="FFBAAEF8"/>
      <color rgb="FF547DC8"/>
      <color rgb="FFF7BBAF"/>
      <color rgb="FFD00000"/>
      <color rgb="FFE0C6DF"/>
      <color rgb="FFD6A0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184978</xdr:rowOff>
        </xdr:from>
        <xdr:to>
          <xdr:col>0</xdr:col>
          <xdr:colOff>241300</xdr:colOff>
          <xdr:row>7</xdr:row>
          <xdr:rowOff>51921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150467</xdr:rowOff>
        </xdr:from>
        <xdr:to>
          <xdr:col>0</xdr:col>
          <xdr:colOff>241300</xdr:colOff>
          <xdr:row>8</xdr:row>
          <xdr:rowOff>20983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152400</xdr:rowOff>
        </xdr:from>
        <xdr:to>
          <xdr:col>0</xdr:col>
          <xdr:colOff>241300</xdr:colOff>
          <xdr:row>9</xdr:row>
          <xdr:rowOff>22914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154333</xdr:rowOff>
        </xdr:from>
        <xdr:to>
          <xdr:col>0</xdr:col>
          <xdr:colOff>241300</xdr:colOff>
          <xdr:row>10</xdr:row>
          <xdr:rowOff>24848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137215</xdr:rowOff>
        </xdr:from>
        <xdr:to>
          <xdr:col>0</xdr:col>
          <xdr:colOff>241300</xdr:colOff>
          <xdr:row>11</xdr:row>
          <xdr:rowOff>7730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139148</xdr:rowOff>
        </xdr:from>
        <xdr:to>
          <xdr:col>0</xdr:col>
          <xdr:colOff>241300</xdr:colOff>
          <xdr:row>12</xdr:row>
          <xdr:rowOff>9663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141080</xdr:rowOff>
        </xdr:from>
        <xdr:to>
          <xdr:col>0</xdr:col>
          <xdr:colOff>241300</xdr:colOff>
          <xdr:row>13</xdr:row>
          <xdr:rowOff>8022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112091</xdr:rowOff>
        </xdr:from>
        <xdr:to>
          <xdr:col>0</xdr:col>
          <xdr:colOff>241300</xdr:colOff>
          <xdr:row>17</xdr:row>
          <xdr:rowOff>164823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88624</xdr:rowOff>
        </xdr:from>
        <xdr:to>
          <xdr:col>0</xdr:col>
          <xdr:colOff>241300</xdr:colOff>
          <xdr:row>18</xdr:row>
          <xdr:rowOff>141358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90557</xdr:rowOff>
        </xdr:from>
        <xdr:to>
          <xdr:col>0</xdr:col>
          <xdr:colOff>241300</xdr:colOff>
          <xdr:row>19</xdr:row>
          <xdr:rowOff>143289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92489</xdr:rowOff>
        </xdr:from>
        <xdr:to>
          <xdr:col>0</xdr:col>
          <xdr:colOff>241300</xdr:colOff>
          <xdr:row>20</xdr:row>
          <xdr:rowOff>145222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75372</xdr:rowOff>
        </xdr:from>
        <xdr:to>
          <xdr:col>0</xdr:col>
          <xdr:colOff>241300</xdr:colOff>
          <xdr:row>21</xdr:row>
          <xdr:rowOff>128104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77304</xdr:rowOff>
        </xdr:from>
        <xdr:to>
          <xdr:col>0</xdr:col>
          <xdr:colOff>241300</xdr:colOff>
          <xdr:row>22</xdr:row>
          <xdr:rowOff>130037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79237</xdr:rowOff>
        </xdr:from>
        <xdr:to>
          <xdr:col>0</xdr:col>
          <xdr:colOff>241300</xdr:colOff>
          <xdr:row>23</xdr:row>
          <xdr:rowOff>131970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50248</xdr:rowOff>
        </xdr:from>
        <xdr:to>
          <xdr:col>0</xdr:col>
          <xdr:colOff>241300</xdr:colOff>
          <xdr:row>28</xdr:row>
          <xdr:rowOff>102981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52180</xdr:rowOff>
        </xdr:from>
        <xdr:to>
          <xdr:col>0</xdr:col>
          <xdr:colOff>241300</xdr:colOff>
          <xdr:row>29</xdr:row>
          <xdr:rowOff>104913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35063</xdr:rowOff>
        </xdr:from>
        <xdr:to>
          <xdr:col>0</xdr:col>
          <xdr:colOff>241300</xdr:colOff>
          <xdr:row>30</xdr:row>
          <xdr:rowOff>87795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36996</xdr:rowOff>
        </xdr:from>
        <xdr:to>
          <xdr:col>0</xdr:col>
          <xdr:colOff>241300</xdr:colOff>
          <xdr:row>31</xdr:row>
          <xdr:rowOff>89729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38928</xdr:rowOff>
        </xdr:from>
        <xdr:to>
          <xdr:col>0</xdr:col>
          <xdr:colOff>241300</xdr:colOff>
          <xdr:row>32</xdr:row>
          <xdr:rowOff>91661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15461</xdr:rowOff>
        </xdr:from>
        <xdr:to>
          <xdr:col>0</xdr:col>
          <xdr:colOff>241300</xdr:colOff>
          <xdr:row>33</xdr:row>
          <xdr:rowOff>68192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17393</xdr:rowOff>
        </xdr:from>
        <xdr:to>
          <xdr:col>0</xdr:col>
          <xdr:colOff>241300</xdr:colOff>
          <xdr:row>34</xdr:row>
          <xdr:rowOff>70126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181665</xdr:rowOff>
        </xdr:from>
        <xdr:to>
          <xdr:col>0</xdr:col>
          <xdr:colOff>241300</xdr:colOff>
          <xdr:row>38</xdr:row>
          <xdr:rowOff>86708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172554</xdr:rowOff>
        </xdr:from>
        <xdr:to>
          <xdr:col>0</xdr:col>
          <xdr:colOff>241300</xdr:colOff>
          <xdr:row>40</xdr:row>
          <xdr:rowOff>43069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161787</xdr:rowOff>
        </xdr:from>
        <xdr:to>
          <xdr:col>0</xdr:col>
          <xdr:colOff>241300</xdr:colOff>
          <xdr:row>41</xdr:row>
          <xdr:rowOff>32303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157370</xdr:rowOff>
        </xdr:from>
        <xdr:to>
          <xdr:col>0</xdr:col>
          <xdr:colOff>241300</xdr:colOff>
          <xdr:row>42</xdr:row>
          <xdr:rowOff>27886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159302</xdr:rowOff>
        </xdr:from>
        <xdr:to>
          <xdr:col>0</xdr:col>
          <xdr:colOff>241300</xdr:colOff>
          <xdr:row>43</xdr:row>
          <xdr:rowOff>29816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142185</xdr:rowOff>
        </xdr:from>
        <xdr:to>
          <xdr:col>0</xdr:col>
          <xdr:colOff>241300</xdr:colOff>
          <xdr:row>44</xdr:row>
          <xdr:rowOff>12699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137767</xdr:rowOff>
        </xdr:from>
        <xdr:to>
          <xdr:col>0</xdr:col>
          <xdr:colOff>241300</xdr:colOff>
          <xdr:row>45</xdr:row>
          <xdr:rowOff>8284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126172</xdr:rowOff>
        </xdr:from>
        <xdr:to>
          <xdr:col>0</xdr:col>
          <xdr:colOff>241300</xdr:colOff>
          <xdr:row>49</xdr:row>
          <xdr:rowOff>31214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110711</xdr:rowOff>
        </xdr:from>
        <xdr:to>
          <xdr:col>0</xdr:col>
          <xdr:colOff>241300</xdr:colOff>
          <xdr:row>50</xdr:row>
          <xdr:rowOff>163443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112643</xdr:rowOff>
        </xdr:from>
        <xdr:to>
          <xdr:col>0</xdr:col>
          <xdr:colOff>241300</xdr:colOff>
          <xdr:row>51</xdr:row>
          <xdr:rowOff>165376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108226</xdr:rowOff>
        </xdr:from>
        <xdr:to>
          <xdr:col>0</xdr:col>
          <xdr:colOff>241300</xdr:colOff>
          <xdr:row>52</xdr:row>
          <xdr:rowOff>160959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97459</xdr:rowOff>
        </xdr:from>
        <xdr:to>
          <xdr:col>0</xdr:col>
          <xdr:colOff>241300</xdr:colOff>
          <xdr:row>53</xdr:row>
          <xdr:rowOff>150191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93041</xdr:rowOff>
        </xdr:from>
        <xdr:to>
          <xdr:col>0</xdr:col>
          <xdr:colOff>241300</xdr:colOff>
          <xdr:row>54</xdr:row>
          <xdr:rowOff>145774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75924</xdr:rowOff>
        </xdr:from>
        <xdr:to>
          <xdr:col>0</xdr:col>
          <xdr:colOff>241300</xdr:colOff>
          <xdr:row>55</xdr:row>
          <xdr:rowOff>128658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77028</xdr:rowOff>
        </xdr:from>
        <xdr:to>
          <xdr:col>0</xdr:col>
          <xdr:colOff>241300</xdr:colOff>
          <xdr:row>59</xdr:row>
          <xdr:rowOff>164287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55217</xdr:rowOff>
        </xdr:from>
        <xdr:to>
          <xdr:col>0</xdr:col>
          <xdr:colOff>241300</xdr:colOff>
          <xdr:row>61</xdr:row>
          <xdr:rowOff>107950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57150</xdr:rowOff>
        </xdr:from>
        <xdr:to>
          <xdr:col>0</xdr:col>
          <xdr:colOff>241300</xdr:colOff>
          <xdr:row>62</xdr:row>
          <xdr:rowOff>109883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46383</xdr:rowOff>
        </xdr:from>
        <xdr:to>
          <xdr:col>0</xdr:col>
          <xdr:colOff>241300</xdr:colOff>
          <xdr:row>63</xdr:row>
          <xdr:rowOff>99115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35615</xdr:rowOff>
        </xdr:from>
        <xdr:to>
          <xdr:col>0</xdr:col>
          <xdr:colOff>241300</xdr:colOff>
          <xdr:row>64</xdr:row>
          <xdr:rowOff>88348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37548</xdr:rowOff>
        </xdr:from>
        <xdr:to>
          <xdr:col>0</xdr:col>
          <xdr:colOff>241300</xdr:colOff>
          <xdr:row>65</xdr:row>
          <xdr:rowOff>90280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23191</xdr:rowOff>
        </xdr:from>
        <xdr:to>
          <xdr:col>0</xdr:col>
          <xdr:colOff>241300</xdr:colOff>
          <xdr:row>70</xdr:row>
          <xdr:rowOff>72350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1380</xdr:rowOff>
        </xdr:from>
        <xdr:to>
          <xdr:col>0</xdr:col>
          <xdr:colOff>241300</xdr:colOff>
          <xdr:row>72</xdr:row>
          <xdr:rowOff>92214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179180</xdr:rowOff>
        </xdr:from>
        <xdr:to>
          <xdr:col>0</xdr:col>
          <xdr:colOff>241300</xdr:colOff>
          <xdr:row>73</xdr:row>
          <xdr:rowOff>49696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174763</xdr:rowOff>
        </xdr:from>
        <xdr:to>
          <xdr:col>0</xdr:col>
          <xdr:colOff>241300</xdr:colOff>
          <xdr:row>74</xdr:row>
          <xdr:rowOff>45277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73</xdr:row>
          <xdr:rowOff>163996</xdr:rowOff>
        </xdr:from>
        <xdr:to>
          <xdr:col>0</xdr:col>
          <xdr:colOff>241300</xdr:colOff>
          <xdr:row>75</xdr:row>
          <xdr:rowOff>34512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159578</xdr:rowOff>
        </xdr:from>
        <xdr:to>
          <xdr:col>0</xdr:col>
          <xdr:colOff>241300</xdr:colOff>
          <xdr:row>76</xdr:row>
          <xdr:rowOff>30093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155161</xdr:rowOff>
        </xdr:from>
        <xdr:to>
          <xdr:col>0</xdr:col>
          <xdr:colOff>241300</xdr:colOff>
          <xdr:row>77</xdr:row>
          <xdr:rowOff>25675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154609</xdr:rowOff>
        </xdr:from>
        <xdr:to>
          <xdr:col>0</xdr:col>
          <xdr:colOff>241300</xdr:colOff>
          <xdr:row>80</xdr:row>
          <xdr:rowOff>17978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132798</xdr:rowOff>
        </xdr:from>
        <xdr:to>
          <xdr:col>0</xdr:col>
          <xdr:colOff>241300</xdr:colOff>
          <xdr:row>82</xdr:row>
          <xdr:rowOff>37841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117337</xdr:rowOff>
        </xdr:from>
        <xdr:to>
          <xdr:col>0</xdr:col>
          <xdr:colOff>241300</xdr:colOff>
          <xdr:row>83</xdr:row>
          <xdr:rowOff>170070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112920</xdr:rowOff>
        </xdr:from>
        <xdr:to>
          <xdr:col>0</xdr:col>
          <xdr:colOff>241300</xdr:colOff>
          <xdr:row>84</xdr:row>
          <xdr:rowOff>165652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108502</xdr:rowOff>
        </xdr:from>
        <xdr:to>
          <xdr:col>0</xdr:col>
          <xdr:colOff>241300</xdr:colOff>
          <xdr:row>85</xdr:row>
          <xdr:rowOff>161235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85</xdr:row>
          <xdr:rowOff>97735</xdr:rowOff>
        </xdr:from>
        <xdr:to>
          <xdr:col>0</xdr:col>
          <xdr:colOff>241300</xdr:colOff>
          <xdr:row>86</xdr:row>
          <xdr:rowOff>150467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93317</xdr:rowOff>
        </xdr:from>
        <xdr:to>
          <xdr:col>0</xdr:col>
          <xdr:colOff>241300</xdr:colOff>
          <xdr:row>87</xdr:row>
          <xdr:rowOff>146050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89</xdr:row>
          <xdr:rowOff>92765</xdr:rowOff>
        </xdr:from>
        <xdr:to>
          <xdr:col>0</xdr:col>
          <xdr:colOff>241300</xdr:colOff>
          <xdr:row>90</xdr:row>
          <xdr:rowOff>141925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83654</xdr:rowOff>
        </xdr:from>
        <xdr:to>
          <xdr:col>0</xdr:col>
          <xdr:colOff>241300</xdr:colOff>
          <xdr:row>92</xdr:row>
          <xdr:rowOff>170914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93</xdr:row>
          <xdr:rowOff>61843</xdr:rowOff>
        </xdr:from>
        <xdr:to>
          <xdr:col>0</xdr:col>
          <xdr:colOff>241300</xdr:colOff>
          <xdr:row>94</xdr:row>
          <xdr:rowOff>114576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57426</xdr:rowOff>
        </xdr:from>
        <xdr:to>
          <xdr:col>0</xdr:col>
          <xdr:colOff>241300</xdr:colOff>
          <xdr:row>95</xdr:row>
          <xdr:rowOff>110158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95</xdr:row>
          <xdr:rowOff>53009</xdr:rowOff>
        </xdr:from>
        <xdr:to>
          <xdr:col>0</xdr:col>
          <xdr:colOff>241300</xdr:colOff>
          <xdr:row>96</xdr:row>
          <xdr:rowOff>105742</xdr:rowOff>
        </xdr:to>
        <xdr:sp macro="" textlink="">
          <xdr:nvSpPr>
            <xdr:cNvPr id="1099" name="Control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52457</xdr:rowOff>
        </xdr:from>
        <xdr:to>
          <xdr:col>0</xdr:col>
          <xdr:colOff>241300</xdr:colOff>
          <xdr:row>99</xdr:row>
          <xdr:rowOff>101617</xdr:rowOff>
        </xdr:to>
        <xdr:sp macro="" textlink="">
          <xdr:nvSpPr>
            <xdr:cNvPr id="1100" name="Control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</xdr:row>
          <xdr:rowOff>43346</xdr:rowOff>
        </xdr:from>
        <xdr:to>
          <xdr:col>0</xdr:col>
          <xdr:colOff>241300</xdr:colOff>
          <xdr:row>101</xdr:row>
          <xdr:rowOff>92505</xdr:rowOff>
        </xdr:to>
        <xdr:sp macro="" textlink="">
          <xdr:nvSpPr>
            <xdr:cNvPr id="1101" name="Control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102</xdr:row>
          <xdr:rowOff>21535</xdr:rowOff>
        </xdr:from>
        <xdr:to>
          <xdr:col>0</xdr:col>
          <xdr:colOff>241300</xdr:colOff>
          <xdr:row>103</xdr:row>
          <xdr:rowOff>112368</xdr:rowOff>
        </xdr:to>
        <xdr:sp macro="" textlink="">
          <xdr:nvSpPr>
            <xdr:cNvPr id="1102" name="Control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103</xdr:row>
          <xdr:rowOff>17117</xdr:rowOff>
        </xdr:from>
        <xdr:to>
          <xdr:col>0</xdr:col>
          <xdr:colOff>241300</xdr:colOff>
          <xdr:row>104</xdr:row>
          <xdr:rowOff>69850</xdr:rowOff>
        </xdr:to>
        <xdr:sp macro="" textlink="">
          <xdr:nvSpPr>
            <xdr:cNvPr id="1103" name="Control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12700</xdr:rowOff>
        </xdr:from>
        <xdr:to>
          <xdr:col>0</xdr:col>
          <xdr:colOff>241300</xdr:colOff>
          <xdr:row>105</xdr:row>
          <xdr:rowOff>65432</xdr:rowOff>
        </xdr:to>
        <xdr:sp macro="" textlink="">
          <xdr:nvSpPr>
            <xdr:cNvPr id="1104" name="Control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107</xdr:row>
          <xdr:rowOff>5798</xdr:rowOff>
        </xdr:from>
        <xdr:to>
          <xdr:col>0</xdr:col>
          <xdr:colOff>241300</xdr:colOff>
          <xdr:row>108</xdr:row>
          <xdr:rowOff>54957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107</xdr:row>
          <xdr:rowOff>189948</xdr:rowOff>
        </xdr:from>
        <xdr:to>
          <xdr:col>0</xdr:col>
          <xdr:colOff>241300</xdr:colOff>
          <xdr:row>109</xdr:row>
          <xdr:rowOff>46967</xdr:rowOff>
        </xdr:to>
        <xdr:sp macro="" textlink="">
          <xdr:nvSpPr>
            <xdr:cNvPr id="1106" name="Control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174487</xdr:rowOff>
        </xdr:from>
        <xdr:to>
          <xdr:col>0</xdr:col>
          <xdr:colOff>241300</xdr:colOff>
          <xdr:row>111</xdr:row>
          <xdr:rowOff>79529</xdr:rowOff>
        </xdr:to>
        <xdr:sp macro="" textlink="">
          <xdr:nvSpPr>
            <xdr:cNvPr id="1107" name="Control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159026</xdr:rowOff>
        </xdr:from>
        <xdr:to>
          <xdr:col>0</xdr:col>
          <xdr:colOff>241300</xdr:colOff>
          <xdr:row>113</xdr:row>
          <xdr:rowOff>29542</xdr:rowOff>
        </xdr:to>
        <xdr:sp macro="" textlink="">
          <xdr:nvSpPr>
            <xdr:cNvPr id="1108" name="Control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141909</xdr:rowOff>
        </xdr:from>
        <xdr:to>
          <xdr:col>0</xdr:col>
          <xdr:colOff>241300</xdr:colOff>
          <xdr:row>114</xdr:row>
          <xdr:rowOff>12424</xdr:rowOff>
        </xdr:to>
        <xdr:sp macro="" textlink="">
          <xdr:nvSpPr>
            <xdr:cNvPr id="1109" name="Control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137491</xdr:rowOff>
        </xdr:from>
        <xdr:to>
          <xdr:col>0</xdr:col>
          <xdr:colOff>241300</xdr:colOff>
          <xdr:row>115</xdr:row>
          <xdr:rowOff>8006</xdr:rowOff>
        </xdr:to>
        <xdr:sp macro="" textlink="">
          <xdr:nvSpPr>
            <xdr:cNvPr id="1110" name="Control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136939</xdr:rowOff>
        </xdr:from>
        <xdr:to>
          <xdr:col>0</xdr:col>
          <xdr:colOff>241300</xdr:colOff>
          <xdr:row>118</xdr:row>
          <xdr:rowOff>2906</xdr:rowOff>
        </xdr:to>
        <xdr:sp macro="" textlink="">
          <xdr:nvSpPr>
            <xdr:cNvPr id="1111" name="Control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132522</xdr:rowOff>
        </xdr:from>
        <xdr:to>
          <xdr:col>0</xdr:col>
          <xdr:colOff>241300</xdr:colOff>
          <xdr:row>118</xdr:row>
          <xdr:rowOff>181682</xdr:rowOff>
        </xdr:to>
        <xdr:sp macro="" textlink="">
          <xdr:nvSpPr>
            <xdr:cNvPr id="1112" name="Control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119</xdr:row>
          <xdr:rowOff>117061</xdr:rowOff>
        </xdr:from>
        <xdr:to>
          <xdr:col>0</xdr:col>
          <xdr:colOff>241300</xdr:colOff>
          <xdr:row>121</xdr:row>
          <xdr:rowOff>22104</xdr:rowOff>
        </xdr:to>
        <xdr:sp macro="" textlink="">
          <xdr:nvSpPr>
            <xdr:cNvPr id="1113" name="Control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121</xdr:row>
          <xdr:rowOff>101600</xdr:rowOff>
        </xdr:from>
        <xdr:to>
          <xdr:col>0</xdr:col>
          <xdr:colOff>241300</xdr:colOff>
          <xdr:row>122</xdr:row>
          <xdr:rowOff>154333</xdr:rowOff>
        </xdr:to>
        <xdr:sp macro="" textlink="">
          <xdr:nvSpPr>
            <xdr:cNvPr id="1114" name="Control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122</xdr:row>
          <xdr:rowOff>97183</xdr:rowOff>
        </xdr:from>
        <xdr:to>
          <xdr:col>0</xdr:col>
          <xdr:colOff>241300</xdr:colOff>
          <xdr:row>123</xdr:row>
          <xdr:rowOff>149915</xdr:rowOff>
        </xdr:to>
        <xdr:sp macro="" textlink="">
          <xdr:nvSpPr>
            <xdr:cNvPr id="1115" name="Control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123</xdr:row>
          <xdr:rowOff>92765</xdr:rowOff>
        </xdr:from>
        <xdr:to>
          <xdr:col>0</xdr:col>
          <xdr:colOff>241300</xdr:colOff>
          <xdr:row>124</xdr:row>
          <xdr:rowOff>145498</xdr:rowOff>
        </xdr:to>
        <xdr:sp macro="" textlink="">
          <xdr:nvSpPr>
            <xdr:cNvPr id="1116" name="Control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124</xdr:row>
          <xdr:rowOff>81998</xdr:rowOff>
        </xdr:from>
        <xdr:to>
          <xdr:col>0</xdr:col>
          <xdr:colOff>241300</xdr:colOff>
          <xdr:row>125</xdr:row>
          <xdr:rowOff>134730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127</xdr:row>
          <xdr:rowOff>81446</xdr:rowOff>
        </xdr:from>
        <xdr:to>
          <xdr:col>0</xdr:col>
          <xdr:colOff>241300</xdr:colOff>
          <xdr:row>128</xdr:row>
          <xdr:rowOff>134178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77028</xdr:rowOff>
        </xdr:from>
        <xdr:to>
          <xdr:col>0</xdr:col>
          <xdr:colOff>241300</xdr:colOff>
          <xdr:row>129</xdr:row>
          <xdr:rowOff>126187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67917</xdr:rowOff>
        </xdr:from>
        <xdr:to>
          <xdr:col>0</xdr:col>
          <xdr:colOff>241300</xdr:colOff>
          <xdr:row>131</xdr:row>
          <xdr:rowOff>117078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39757</xdr:rowOff>
        </xdr:from>
        <xdr:to>
          <xdr:col>0</xdr:col>
          <xdr:colOff>241300</xdr:colOff>
          <xdr:row>133</xdr:row>
          <xdr:rowOff>130589</xdr:rowOff>
        </xdr:to>
        <xdr:sp macro="" textlink="">
          <xdr:nvSpPr>
            <xdr:cNvPr id="1121" name="Control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133</xdr:row>
          <xdr:rowOff>35339</xdr:rowOff>
        </xdr:from>
        <xdr:to>
          <xdr:col>0</xdr:col>
          <xdr:colOff>241300</xdr:colOff>
          <xdr:row>134</xdr:row>
          <xdr:rowOff>88072</xdr:rowOff>
        </xdr:to>
        <xdr:sp macro="" textlink="">
          <xdr:nvSpPr>
            <xdr:cNvPr id="1122" name="Control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</xdr:row>
          <xdr:rowOff>37272</xdr:rowOff>
        </xdr:from>
        <xdr:to>
          <xdr:col>0</xdr:col>
          <xdr:colOff>241300</xdr:colOff>
          <xdr:row>135</xdr:row>
          <xdr:rowOff>90004</xdr:rowOff>
        </xdr:to>
        <xdr:sp macro="" textlink="">
          <xdr:nvSpPr>
            <xdr:cNvPr id="1123" name="Control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135</xdr:row>
          <xdr:rowOff>20154</xdr:rowOff>
        </xdr:from>
        <xdr:to>
          <xdr:col>0</xdr:col>
          <xdr:colOff>241300</xdr:colOff>
          <xdr:row>136</xdr:row>
          <xdr:rowOff>72886</xdr:rowOff>
        </xdr:to>
        <xdr:sp macro="" textlink="">
          <xdr:nvSpPr>
            <xdr:cNvPr id="1124" name="Control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138</xdr:row>
          <xdr:rowOff>19602</xdr:rowOff>
        </xdr:from>
        <xdr:to>
          <xdr:col>0</xdr:col>
          <xdr:colOff>241300</xdr:colOff>
          <xdr:row>139</xdr:row>
          <xdr:rowOff>72335</xdr:rowOff>
        </xdr:to>
        <xdr:sp macro="" textlink="">
          <xdr:nvSpPr>
            <xdr:cNvPr id="1125" name="Control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139</xdr:row>
          <xdr:rowOff>15185</xdr:rowOff>
        </xdr:from>
        <xdr:to>
          <xdr:col>0</xdr:col>
          <xdr:colOff>241300</xdr:colOff>
          <xdr:row>140</xdr:row>
          <xdr:rowOff>64345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6074</xdr:rowOff>
        </xdr:from>
        <xdr:to>
          <xdr:col>0</xdr:col>
          <xdr:colOff>241300</xdr:colOff>
          <xdr:row>142</xdr:row>
          <xdr:rowOff>55233</xdr:rowOff>
        </xdr:to>
        <xdr:sp macro="" textlink="">
          <xdr:nvSpPr>
            <xdr:cNvPr id="1127" name="Control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183874</xdr:rowOff>
        </xdr:from>
        <xdr:to>
          <xdr:col>0</xdr:col>
          <xdr:colOff>241300</xdr:colOff>
          <xdr:row>143</xdr:row>
          <xdr:rowOff>88917</xdr:rowOff>
        </xdr:to>
        <xdr:sp macro="" textlink="">
          <xdr:nvSpPr>
            <xdr:cNvPr id="1128" name="Control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143</xdr:row>
          <xdr:rowOff>162063</xdr:rowOff>
        </xdr:from>
        <xdr:to>
          <xdr:col>0</xdr:col>
          <xdr:colOff>241300</xdr:colOff>
          <xdr:row>145</xdr:row>
          <xdr:rowOff>32578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163996</xdr:rowOff>
        </xdr:from>
        <xdr:to>
          <xdr:col>0</xdr:col>
          <xdr:colOff>241300</xdr:colOff>
          <xdr:row>146</xdr:row>
          <xdr:rowOff>34510</xdr:rowOff>
        </xdr:to>
        <xdr:sp macro="" textlink="">
          <xdr:nvSpPr>
            <xdr:cNvPr id="1130" name="Control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145</xdr:row>
          <xdr:rowOff>159578</xdr:rowOff>
        </xdr:from>
        <xdr:to>
          <xdr:col>0</xdr:col>
          <xdr:colOff>241300</xdr:colOff>
          <xdr:row>147</xdr:row>
          <xdr:rowOff>30093</xdr:rowOff>
        </xdr:to>
        <xdr:sp macro="" textlink="">
          <xdr:nvSpPr>
            <xdr:cNvPr id="1131" name="Control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002DE3-617F-43D3-8FB2-45DE22B9327E}" name="Table2" displayName="Table2" ref="A1:E877" totalsRowShown="0">
  <autoFilter ref="A1:E877" xr:uid="{61002DE3-617F-43D3-8FB2-45DE22B9327E}"/>
  <tableColumns count="5">
    <tableColumn id="1" xr3:uid="{3340646B-9D6C-4C1F-8C6A-703363D868C3}" name="Date" dataDxfId="0"/>
    <tableColumn id="2" xr3:uid="{5957878A-33BD-48A6-9C7D-FC422ED8946B}" name="Season">
      <calculatedColumnFormula>YEAR(A2)</calculatedColumnFormula>
    </tableColumn>
    <tableColumn id="3" xr3:uid="{D9454535-0B40-45DF-8764-636935DE218A}" name="Team1"/>
    <tableColumn id="4" xr3:uid="{04CBB474-D25B-40AA-9839-8E8B05426C6C}" name="Team2"/>
    <tableColumn id="5" xr3:uid="{6815F5CC-E0C3-4369-BCE5-FE257AAC46B3}" name="WinningTeam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0.xml"/><Relationship Id="rId21" Type="http://schemas.openxmlformats.org/officeDocument/2006/relationships/control" Target="../activeX/activeX15.xml"/><Relationship Id="rId42" Type="http://schemas.openxmlformats.org/officeDocument/2006/relationships/control" Target="../activeX/activeX34.xml"/><Relationship Id="rId47" Type="http://schemas.openxmlformats.org/officeDocument/2006/relationships/control" Target="../activeX/activeX39.xml"/><Relationship Id="rId63" Type="http://schemas.openxmlformats.org/officeDocument/2006/relationships/control" Target="../activeX/activeX53.xml"/><Relationship Id="rId68" Type="http://schemas.openxmlformats.org/officeDocument/2006/relationships/control" Target="../activeX/activeX58.xml"/><Relationship Id="rId84" Type="http://schemas.openxmlformats.org/officeDocument/2006/relationships/control" Target="../activeX/activeX74.xml"/><Relationship Id="rId89" Type="http://schemas.openxmlformats.org/officeDocument/2006/relationships/control" Target="../activeX/activeX79.xml"/><Relationship Id="rId16" Type="http://schemas.openxmlformats.org/officeDocument/2006/relationships/control" Target="../activeX/activeX10.xml"/><Relationship Id="rId11" Type="http://schemas.openxmlformats.org/officeDocument/2006/relationships/control" Target="../activeX/activeX5.xml"/><Relationship Id="rId32" Type="http://schemas.openxmlformats.org/officeDocument/2006/relationships/control" Target="../activeX/activeX25.xml"/><Relationship Id="rId37" Type="http://schemas.openxmlformats.org/officeDocument/2006/relationships/image" Target="../media/image5.emf"/><Relationship Id="rId53" Type="http://schemas.openxmlformats.org/officeDocument/2006/relationships/image" Target="../media/image7.emf"/><Relationship Id="rId58" Type="http://schemas.openxmlformats.org/officeDocument/2006/relationships/control" Target="../activeX/activeX48.xml"/><Relationship Id="rId74" Type="http://schemas.openxmlformats.org/officeDocument/2006/relationships/control" Target="../activeX/activeX64.xml"/><Relationship Id="rId79" Type="http://schemas.openxmlformats.org/officeDocument/2006/relationships/control" Target="../activeX/activeX69.xml"/><Relationship Id="rId102" Type="http://schemas.openxmlformats.org/officeDocument/2006/relationships/control" Target="../activeX/activeX92.xml"/><Relationship Id="rId5" Type="http://schemas.openxmlformats.org/officeDocument/2006/relationships/image" Target="../media/image1.emf"/><Relationship Id="rId90" Type="http://schemas.openxmlformats.org/officeDocument/2006/relationships/control" Target="../activeX/activeX80.xml"/><Relationship Id="rId95" Type="http://schemas.openxmlformats.org/officeDocument/2006/relationships/control" Target="../activeX/activeX85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21.xml"/><Relationship Id="rId43" Type="http://schemas.openxmlformats.org/officeDocument/2006/relationships/control" Target="../activeX/activeX35.xml"/><Relationship Id="rId48" Type="http://schemas.openxmlformats.org/officeDocument/2006/relationships/control" Target="../activeX/activeX40.xml"/><Relationship Id="rId64" Type="http://schemas.openxmlformats.org/officeDocument/2006/relationships/control" Target="../activeX/activeX54.xml"/><Relationship Id="rId69" Type="http://schemas.openxmlformats.org/officeDocument/2006/relationships/control" Target="../activeX/activeX59.xml"/><Relationship Id="rId80" Type="http://schemas.openxmlformats.org/officeDocument/2006/relationships/control" Target="../activeX/activeX70.xml"/><Relationship Id="rId85" Type="http://schemas.openxmlformats.org/officeDocument/2006/relationships/control" Target="../activeX/activeX75.xml"/><Relationship Id="rId12" Type="http://schemas.openxmlformats.org/officeDocument/2006/relationships/control" Target="../activeX/activeX6.xml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9.xml"/><Relationship Id="rId33" Type="http://schemas.openxmlformats.org/officeDocument/2006/relationships/control" Target="../activeX/activeX26.xml"/><Relationship Id="rId38" Type="http://schemas.openxmlformats.org/officeDocument/2006/relationships/control" Target="../activeX/activeX30.xml"/><Relationship Id="rId46" Type="http://schemas.openxmlformats.org/officeDocument/2006/relationships/control" Target="../activeX/activeX38.xml"/><Relationship Id="rId59" Type="http://schemas.openxmlformats.org/officeDocument/2006/relationships/control" Target="../activeX/activeX49.xml"/><Relationship Id="rId67" Type="http://schemas.openxmlformats.org/officeDocument/2006/relationships/control" Target="../activeX/activeX57.xml"/><Relationship Id="rId20" Type="http://schemas.openxmlformats.org/officeDocument/2006/relationships/control" Target="../activeX/activeX14.xml"/><Relationship Id="rId41" Type="http://schemas.openxmlformats.org/officeDocument/2006/relationships/control" Target="../activeX/activeX33.xml"/><Relationship Id="rId54" Type="http://schemas.openxmlformats.org/officeDocument/2006/relationships/control" Target="../activeX/activeX44.xml"/><Relationship Id="rId62" Type="http://schemas.openxmlformats.org/officeDocument/2006/relationships/control" Target="../activeX/activeX52.xml"/><Relationship Id="rId70" Type="http://schemas.openxmlformats.org/officeDocument/2006/relationships/control" Target="../activeX/activeX60.xml"/><Relationship Id="rId75" Type="http://schemas.openxmlformats.org/officeDocument/2006/relationships/control" Target="../activeX/activeX65.xml"/><Relationship Id="rId83" Type="http://schemas.openxmlformats.org/officeDocument/2006/relationships/control" Target="../activeX/activeX73.xml"/><Relationship Id="rId88" Type="http://schemas.openxmlformats.org/officeDocument/2006/relationships/control" Target="../activeX/activeX78.xml"/><Relationship Id="rId91" Type="http://schemas.openxmlformats.org/officeDocument/2006/relationships/control" Target="../activeX/activeX81.xml"/><Relationship Id="rId96" Type="http://schemas.openxmlformats.org/officeDocument/2006/relationships/control" Target="../activeX/activeX8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2.xml"/><Relationship Id="rId36" Type="http://schemas.openxmlformats.org/officeDocument/2006/relationships/control" Target="../activeX/activeX29.xml"/><Relationship Id="rId49" Type="http://schemas.openxmlformats.org/officeDocument/2006/relationships/control" Target="../activeX/activeX41.xml"/><Relationship Id="rId57" Type="http://schemas.openxmlformats.org/officeDocument/2006/relationships/control" Target="../activeX/activeX47.xml"/><Relationship Id="rId10" Type="http://schemas.openxmlformats.org/officeDocument/2006/relationships/control" Target="../activeX/activeX4.xml"/><Relationship Id="rId31" Type="http://schemas.openxmlformats.org/officeDocument/2006/relationships/control" Target="../activeX/activeX24.xml"/><Relationship Id="rId44" Type="http://schemas.openxmlformats.org/officeDocument/2006/relationships/control" Target="../activeX/activeX36.xml"/><Relationship Id="rId52" Type="http://schemas.openxmlformats.org/officeDocument/2006/relationships/control" Target="../activeX/activeX43.xml"/><Relationship Id="rId60" Type="http://schemas.openxmlformats.org/officeDocument/2006/relationships/control" Target="../activeX/activeX50.xml"/><Relationship Id="rId65" Type="http://schemas.openxmlformats.org/officeDocument/2006/relationships/control" Target="../activeX/activeX55.xml"/><Relationship Id="rId73" Type="http://schemas.openxmlformats.org/officeDocument/2006/relationships/control" Target="../activeX/activeX63.xml"/><Relationship Id="rId78" Type="http://schemas.openxmlformats.org/officeDocument/2006/relationships/control" Target="../activeX/activeX68.xml"/><Relationship Id="rId81" Type="http://schemas.openxmlformats.org/officeDocument/2006/relationships/control" Target="../activeX/activeX71.xml"/><Relationship Id="rId86" Type="http://schemas.openxmlformats.org/officeDocument/2006/relationships/control" Target="../activeX/activeX76.xml"/><Relationship Id="rId94" Type="http://schemas.openxmlformats.org/officeDocument/2006/relationships/control" Target="../activeX/activeX84.xml"/><Relationship Id="rId99" Type="http://schemas.openxmlformats.org/officeDocument/2006/relationships/control" Target="../activeX/activeX89.xml"/><Relationship Id="rId101" Type="http://schemas.openxmlformats.org/officeDocument/2006/relationships/control" Target="../activeX/activeX9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39" Type="http://schemas.openxmlformats.org/officeDocument/2006/relationships/control" Target="../activeX/activeX31.xml"/><Relationship Id="rId34" Type="http://schemas.openxmlformats.org/officeDocument/2006/relationships/control" Target="../activeX/activeX27.xml"/><Relationship Id="rId50" Type="http://schemas.openxmlformats.org/officeDocument/2006/relationships/control" Target="../activeX/activeX42.xml"/><Relationship Id="rId55" Type="http://schemas.openxmlformats.org/officeDocument/2006/relationships/control" Target="../activeX/activeX45.xml"/><Relationship Id="rId76" Type="http://schemas.openxmlformats.org/officeDocument/2006/relationships/control" Target="../activeX/activeX66.xml"/><Relationship Id="rId97" Type="http://schemas.openxmlformats.org/officeDocument/2006/relationships/control" Target="../activeX/activeX87.xml"/><Relationship Id="rId7" Type="http://schemas.openxmlformats.org/officeDocument/2006/relationships/image" Target="../media/image2.emf"/><Relationship Id="rId71" Type="http://schemas.openxmlformats.org/officeDocument/2006/relationships/control" Target="../activeX/activeX61.xml"/><Relationship Id="rId92" Type="http://schemas.openxmlformats.org/officeDocument/2006/relationships/control" Target="../activeX/activeX82.xml"/><Relationship Id="rId2" Type="http://schemas.openxmlformats.org/officeDocument/2006/relationships/drawing" Target="../drawings/drawing1.xml"/><Relationship Id="rId29" Type="http://schemas.openxmlformats.org/officeDocument/2006/relationships/image" Target="../media/image4.emf"/><Relationship Id="rId24" Type="http://schemas.openxmlformats.org/officeDocument/2006/relationships/control" Target="../activeX/activeX18.xml"/><Relationship Id="rId40" Type="http://schemas.openxmlformats.org/officeDocument/2006/relationships/control" Target="../activeX/activeX32.xml"/><Relationship Id="rId45" Type="http://schemas.openxmlformats.org/officeDocument/2006/relationships/control" Target="../activeX/activeX37.xml"/><Relationship Id="rId66" Type="http://schemas.openxmlformats.org/officeDocument/2006/relationships/control" Target="../activeX/activeX56.xml"/><Relationship Id="rId87" Type="http://schemas.openxmlformats.org/officeDocument/2006/relationships/control" Target="../activeX/activeX77.xml"/><Relationship Id="rId61" Type="http://schemas.openxmlformats.org/officeDocument/2006/relationships/control" Target="../activeX/activeX51.xml"/><Relationship Id="rId82" Type="http://schemas.openxmlformats.org/officeDocument/2006/relationships/control" Target="../activeX/activeX72.xml"/><Relationship Id="rId19" Type="http://schemas.openxmlformats.org/officeDocument/2006/relationships/control" Target="../activeX/activeX13.xml"/><Relationship Id="rId14" Type="http://schemas.openxmlformats.org/officeDocument/2006/relationships/control" Target="../activeX/activeX8.xml"/><Relationship Id="rId30" Type="http://schemas.openxmlformats.org/officeDocument/2006/relationships/control" Target="../activeX/activeX23.xml"/><Relationship Id="rId35" Type="http://schemas.openxmlformats.org/officeDocument/2006/relationships/control" Target="../activeX/activeX28.xml"/><Relationship Id="rId56" Type="http://schemas.openxmlformats.org/officeDocument/2006/relationships/control" Target="../activeX/activeX46.xml"/><Relationship Id="rId77" Type="http://schemas.openxmlformats.org/officeDocument/2006/relationships/control" Target="../activeX/activeX67.xml"/><Relationship Id="rId100" Type="http://schemas.openxmlformats.org/officeDocument/2006/relationships/control" Target="../activeX/activeX90.xml"/><Relationship Id="rId8" Type="http://schemas.openxmlformats.org/officeDocument/2006/relationships/control" Target="../activeX/activeX3.xml"/><Relationship Id="rId51" Type="http://schemas.openxmlformats.org/officeDocument/2006/relationships/image" Target="../media/image6.emf"/><Relationship Id="rId72" Type="http://schemas.openxmlformats.org/officeDocument/2006/relationships/control" Target="../activeX/activeX62.xml"/><Relationship Id="rId93" Type="http://schemas.openxmlformats.org/officeDocument/2006/relationships/control" Target="../activeX/activeX83.xml"/><Relationship Id="rId98" Type="http://schemas.openxmlformats.org/officeDocument/2006/relationships/control" Target="../activeX/activeX88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owstat.com/cricket/statistics/IPL/MatchScorecard.asp?MatchCode=0485" TargetMode="External"/><Relationship Id="rId21" Type="http://schemas.openxmlformats.org/officeDocument/2006/relationships/hyperlink" Target="http://www.howstat.com/cricket/statistics/IPL/MatchScorecard.asp?MatchCode=0087" TargetMode="External"/><Relationship Id="rId42" Type="http://schemas.openxmlformats.org/officeDocument/2006/relationships/hyperlink" Target="http://www.howstat.com/cricket/statistics/IPL/MatchScorecard.asp?MatchCode=0174" TargetMode="External"/><Relationship Id="rId63" Type="http://schemas.openxmlformats.org/officeDocument/2006/relationships/hyperlink" Target="http://www.howstat.com/cricket/statistics/IPL/MatchScorecard.asp?MatchCode=0261" TargetMode="External"/><Relationship Id="rId84" Type="http://schemas.openxmlformats.org/officeDocument/2006/relationships/hyperlink" Target="http://www.howstat.com/cricket/statistics/IPL/MatchScorecard.asp?MatchCode=0361" TargetMode="External"/><Relationship Id="rId138" Type="http://schemas.openxmlformats.org/officeDocument/2006/relationships/hyperlink" Target="http://www.howstat.com/cricket/statistics/IPL/MatchScorecard.asp?MatchCode=0565" TargetMode="External"/><Relationship Id="rId159" Type="http://schemas.openxmlformats.org/officeDocument/2006/relationships/hyperlink" Target="http://www.howstat.com/cricket/statistics/IPL/MatchScorecard.asp?MatchCode=0645" TargetMode="External"/><Relationship Id="rId170" Type="http://schemas.openxmlformats.org/officeDocument/2006/relationships/hyperlink" Target="http://www.howstat.com/cricket/statistics/IPL/MatchScorecard.asp?MatchCode=0691" TargetMode="External"/><Relationship Id="rId191" Type="http://schemas.openxmlformats.org/officeDocument/2006/relationships/hyperlink" Target="http://www.howstat.com/cricket/statistics/IPL/MatchScorecard.asp?MatchCode=0781" TargetMode="External"/><Relationship Id="rId205" Type="http://schemas.openxmlformats.org/officeDocument/2006/relationships/hyperlink" Target="http://www.howstat.com/cricket/statistics/IPL/MatchScorecard.asp?MatchCode=0833" TargetMode="External"/><Relationship Id="rId107" Type="http://schemas.openxmlformats.org/officeDocument/2006/relationships/hyperlink" Target="http://www.howstat.com/cricket/statistics/IPL/MatchScorecard.asp?MatchCode=0448" TargetMode="External"/><Relationship Id="rId11" Type="http://schemas.openxmlformats.org/officeDocument/2006/relationships/hyperlink" Target="http://www.howstat.com/cricket/statistics/IPL/MatchScorecard.asp?MatchCode=0045" TargetMode="External"/><Relationship Id="rId32" Type="http://schemas.openxmlformats.org/officeDocument/2006/relationships/hyperlink" Target="http://www.howstat.com/cricket/statistics/IPL/MatchScorecard.asp?MatchCode=0135" TargetMode="External"/><Relationship Id="rId53" Type="http://schemas.openxmlformats.org/officeDocument/2006/relationships/hyperlink" Target="http://www.howstat.com/cricket/statistics/IPL/MatchScorecard.asp?MatchCode=0222" TargetMode="External"/><Relationship Id="rId74" Type="http://schemas.openxmlformats.org/officeDocument/2006/relationships/hyperlink" Target="http://www.howstat.com/cricket/statistics/IPL/MatchScorecard.asp?MatchCode=0314" TargetMode="External"/><Relationship Id="rId128" Type="http://schemas.openxmlformats.org/officeDocument/2006/relationships/hyperlink" Target="http://www.howstat.com/cricket/statistics/IPL/MatchScorecard.asp?MatchCode=0525" TargetMode="External"/><Relationship Id="rId149" Type="http://schemas.openxmlformats.org/officeDocument/2006/relationships/hyperlink" Target="http://www.howstat.com/cricket/statistics/IPL/MatchScorecard.asp?MatchCode=0612" TargetMode="External"/><Relationship Id="rId5" Type="http://schemas.openxmlformats.org/officeDocument/2006/relationships/hyperlink" Target="http://www.howstat.com/cricket/statistics/IPL/MatchScorecard.asp?MatchCode=0016" TargetMode="External"/><Relationship Id="rId95" Type="http://schemas.openxmlformats.org/officeDocument/2006/relationships/hyperlink" Target="http://www.howstat.com/cricket/statistics/IPL/MatchScorecard.asp?MatchCode=0403" TargetMode="External"/><Relationship Id="rId160" Type="http://schemas.openxmlformats.org/officeDocument/2006/relationships/hyperlink" Target="http://www.howstat.com/cricket/statistics/IPL/MatchScorecard.asp?MatchCode=0651" TargetMode="External"/><Relationship Id="rId181" Type="http://schemas.openxmlformats.org/officeDocument/2006/relationships/hyperlink" Target="http://www.howstat.com/cricket/statistics/IPL/MatchScorecard.asp?MatchCode=0738" TargetMode="External"/><Relationship Id="rId216" Type="http://schemas.openxmlformats.org/officeDocument/2006/relationships/hyperlink" Target="http://www.howstat.com/cricket/statistics/IPL/MatchScorecard.asp?MatchCode=0879" TargetMode="External"/><Relationship Id="rId22" Type="http://schemas.openxmlformats.org/officeDocument/2006/relationships/hyperlink" Target="http://www.howstat.com/cricket/statistics/IPL/MatchScorecard.asp?MatchCode=0091" TargetMode="External"/><Relationship Id="rId43" Type="http://schemas.openxmlformats.org/officeDocument/2006/relationships/hyperlink" Target="http://www.howstat.com/cricket/statistics/IPL/MatchScorecard.asp?MatchCode=0175" TargetMode="External"/><Relationship Id="rId64" Type="http://schemas.openxmlformats.org/officeDocument/2006/relationships/hyperlink" Target="http://www.howstat.com/cricket/statistics/IPL/MatchScorecard.asp?MatchCode=0264" TargetMode="External"/><Relationship Id="rId118" Type="http://schemas.openxmlformats.org/officeDocument/2006/relationships/hyperlink" Target="http://www.howstat.com/cricket/statistics/IPL/MatchScorecard.asp?MatchCode=0487" TargetMode="External"/><Relationship Id="rId139" Type="http://schemas.openxmlformats.org/officeDocument/2006/relationships/hyperlink" Target="http://www.howstat.com/cricket/statistics/IPL/MatchScorecard.asp?MatchCode=0567" TargetMode="External"/><Relationship Id="rId85" Type="http://schemas.openxmlformats.org/officeDocument/2006/relationships/hyperlink" Target="http://www.howstat.com/cricket/statistics/IPL/MatchScorecard.asp?MatchCode=0365" TargetMode="External"/><Relationship Id="rId150" Type="http://schemas.openxmlformats.org/officeDocument/2006/relationships/hyperlink" Target="http://www.howstat.com/cricket/statistics/IPL/MatchScorecard.asp?MatchCode=0619" TargetMode="External"/><Relationship Id="rId171" Type="http://schemas.openxmlformats.org/officeDocument/2006/relationships/hyperlink" Target="http://www.howstat.com/cricket/statistics/IPL/MatchScorecard.asp?MatchCode=0694" TargetMode="External"/><Relationship Id="rId192" Type="http://schemas.openxmlformats.org/officeDocument/2006/relationships/hyperlink" Target="http://www.howstat.com/cricket/statistics/IPL/MatchScorecard.asp?MatchCode=0784" TargetMode="External"/><Relationship Id="rId206" Type="http://schemas.openxmlformats.org/officeDocument/2006/relationships/hyperlink" Target="http://www.howstat.com/cricket/statistics/IPL/MatchScorecard.asp?MatchCode=0837" TargetMode="External"/><Relationship Id="rId12" Type="http://schemas.openxmlformats.org/officeDocument/2006/relationships/hyperlink" Target="http://www.howstat.com/cricket/statistics/IPL/MatchScorecard.asp?MatchCode=0050" TargetMode="External"/><Relationship Id="rId33" Type="http://schemas.openxmlformats.org/officeDocument/2006/relationships/hyperlink" Target="http://www.howstat.com/cricket/statistics/IPL/MatchScorecard.asp?MatchCode=0139" TargetMode="External"/><Relationship Id="rId108" Type="http://schemas.openxmlformats.org/officeDocument/2006/relationships/hyperlink" Target="http://www.howstat.com/cricket/statistics/IPL/MatchScorecard.asp?MatchCode=0452" TargetMode="External"/><Relationship Id="rId129" Type="http://schemas.openxmlformats.org/officeDocument/2006/relationships/hyperlink" Target="http://www.howstat.com/cricket/statistics/IPL/MatchScorecard.asp?MatchCode=0529" TargetMode="External"/><Relationship Id="rId54" Type="http://schemas.openxmlformats.org/officeDocument/2006/relationships/hyperlink" Target="http://www.howstat.com/cricket/statistics/IPL/MatchScorecard.asp?MatchCode=0227" TargetMode="External"/><Relationship Id="rId75" Type="http://schemas.openxmlformats.org/officeDocument/2006/relationships/hyperlink" Target="http://www.howstat.com/cricket/statistics/IPL/MatchScorecard.asp?MatchCode=0317" TargetMode="External"/><Relationship Id="rId96" Type="http://schemas.openxmlformats.org/officeDocument/2006/relationships/hyperlink" Target="http://www.howstat.com/cricket/statistics/IPL/MatchScorecard.asp?MatchCode=0404" TargetMode="External"/><Relationship Id="rId140" Type="http://schemas.openxmlformats.org/officeDocument/2006/relationships/hyperlink" Target="http://www.howstat.com/cricket/statistics/IPL/MatchScorecard.asp?MatchCode=0571" TargetMode="External"/><Relationship Id="rId161" Type="http://schemas.openxmlformats.org/officeDocument/2006/relationships/hyperlink" Target="http://www.howstat.com/cricket/statistics/IPL/MatchScorecard.asp?MatchCode=0653" TargetMode="External"/><Relationship Id="rId182" Type="http://schemas.openxmlformats.org/officeDocument/2006/relationships/hyperlink" Target="http://www.howstat.com/cricket/statistics/IPL/MatchScorecard.asp?MatchCode=0740" TargetMode="External"/><Relationship Id="rId6" Type="http://schemas.openxmlformats.org/officeDocument/2006/relationships/hyperlink" Target="http://www.howstat.com/cricket/statistics/IPL/MatchScorecard.asp?MatchCode=0023" TargetMode="External"/><Relationship Id="rId23" Type="http://schemas.openxmlformats.org/officeDocument/2006/relationships/hyperlink" Target="http://www.howstat.com/cricket/statistics/IPL/MatchScorecard.asp?MatchCode=0094" TargetMode="External"/><Relationship Id="rId119" Type="http://schemas.openxmlformats.org/officeDocument/2006/relationships/hyperlink" Target="http://www.howstat.com/cricket/statistics/IPL/MatchScorecard.asp?MatchCode=0496" TargetMode="External"/><Relationship Id="rId44" Type="http://schemas.openxmlformats.org/officeDocument/2006/relationships/hyperlink" Target="http://www.howstat.com/cricket/statistics/IPL/MatchScorecard.asp?MatchCode=0178" TargetMode="External"/><Relationship Id="rId65" Type="http://schemas.openxmlformats.org/officeDocument/2006/relationships/hyperlink" Target="http://www.howstat.com/cricket/statistics/IPL/MatchScorecard.asp?MatchCode=0271" TargetMode="External"/><Relationship Id="rId86" Type="http://schemas.openxmlformats.org/officeDocument/2006/relationships/hyperlink" Target="http://www.howstat.com/cricket/statistics/IPL/MatchScorecard.asp?MatchCode=0369" TargetMode="External"/><Relationship Id="rId130" Type="http://schemas.openxmlformats.org/officeDocument/2006/relationships/hyperlink" Target="http://www.howstat.com/cricket/statistics/IPL/MatchScorecard.asp?MatchCode=0533" TargetMode="External"/><Relationship Id="rId151" Type="http://schemas.openxmlformats.org/officeDocument/2006/relationships/hyperlink" Target="http://www.howstat.com/cricket/statistics/IPL/MatchScorecard.asp?MatchCode=0622" TargetMode="External"/><Relationship Id="rId172" Type="http://schemas.openxmlformats.org/officeDocument/2006/relationships/hyperlink" Target="http://www.howstat.com/cricket/statistics/IPL/MatchScorecard.asp?MatchCode=0699" TargetMode="External"/><Relationship Id="rId193" Type="http://schemas.openxmlformats.org/officeDocument/2006/relationships/hyperlink" Target="http://www.howstat.com/cricket/statistics/IPL/MatchScorecard.asp?MatchCode=0791" TargetMode="External"/><Relationship Id="rId207" Type="http://schemas.openxmlformats.org/officeDocument/2006/relationships/hyperlink" Target="http://www.howstat.com/cricket/statistics/IPL/MatchScorecard.asp?MatchCode=0841" TargetMode="External"/><Relationship Id="rId13" Type="http://schemas.openxmlformats.org/officeDocument/2006/relationships/hyperlink" Target="http://www.howstat.com/cricket/statistics/IPL/MatchScorecard.asp?MatchCode=0053" TargetMode="External"/><Relationship Id="rId109" Type="http://schemas.openxmlformats.org/officeDocument/2006/relationships/hyperlink" Target="http://www.howstat.com/cricket/statistics/IPL/MatchScorecard.asp?MatchCode=0455" TargetMode="External"/><Relationship Id="rId34" Type="http://schemas.openxmlformats.org/officeDocument/2006/relationships/hyperlink" Target="http://www.howstat.com/cricket/statistics/IPL/MatchScorecard.asp?MatchCode=0143" TargetMode="External"/><Relationship Id="rId55" Type="http://schemas.openxmlformats.org/officeDocument/2006/relationships/hyperlink" Target="http://www.howstat.com/cricket/statistics/IPL/MatchScorecard.asp?MatchCode=0232" TargetMode="External"/><Relationship Id="rId76" Type="http://schemas.openxmlformats.org/officeDocument/2006/relationships/hyperlink" Target="http://www.howstat.com/cricket/statistics/IPL/MatchScorecard.asp?MatchCode=0324" TargetMode="External"/><Relationship Id="rId97" Type="http://schemas.openxmlformats.org/officeDocument/2006/relationships/hyperlink" Target="http://www.howstat.com/cricket/statistics/IPL/MatchScorecard.asp?MatchCode=0405" TargetMode="External"/><Relationship Id="rId120" Type="http://schemas.openxmlformats.org/officeDocument/2006/relationships/hyperlink" Target="http://www.howstat.com/cricket/statistics/IPL/MatchScorecard.asp?MatchCode=0499" TargetMode="External"/><Relationship Id="rId141" Type="http://schemas.openxmlformats.org/officeDocument/2006/relationships/hyperlink" Target="http://www.howstat.com/cricket/statistics/IPL/MatchScorecard.asp?MatchCode=0578" TargetMode="External"/><Relationship Id="rId7" Type="http://schemas.openxmlformats.org/officeDocument/2006/relationships/hyperlink" Target="http://www.howstat.com/cricket/statistics/IPL/MatchScorecard.asp?MatchCode=0027" TargetMode="External"/><Relationship Id="rId162" Type="http://schemas.openxmlformats.org/officeDocument/2006/relationships/hyperlink" Target="http://www.howstat.com/cricket/statistics/IPL/MatchScorecard.asp?MatchCode=0658" TargetMode="External"/><Relationship Id="rId183" Type="http://schemas.openxmlformats.org/officeDocument/2006/relationships/hyperlink" Target="http://www.howstat.com/cricket/statistics/IPL/MatchScorecard.asp?MatchCode=0748" TargetMode="External"/><Relationship Id="rId24" Type="http://schemas.openxmlformats.org/officeDocument/2006/relationships/hyperlink" Target="http://www.howstat.com/cricket/statistics/IPL/MatchScorecard.asp?MatchCode=0097" TargetMode="External"/><Relationship Id="rId45" Type="http://schemas.openxmlformats.org/officeDocument/2006/relationships/hyperlink" Target="http://www.howstat.com/cricket/statistics/IPL/MatchScorecard.asp?MatchCode=0182" TargetMode="External"/><Relationship Id="rId66" Type="http://schemas.openxmlformats.org/officeDocument/2006/relationships/hyperlink" Target="http://www.howstat.com/cricket/statistics/IPL/MatchScorecard.asp?MatchCode=0280" TargetMode="External"/><Relationship Id="rId87" Type="http://schemas.openxmlformats.org/officeDocument/2006/relationships/hyperlink" Target="http://www.howstat.com/cricket/statistics/IPL/MatchScorecard.asp?MatchCode=0371" TargetMode="External"/><Relationship Id="rId110" Type="http://schemas.openxmlformats.org/officeDocument/2006/relationships/hyperlink" Target="http://www.howstat.com/cricket/statistics/IPL/MatchScorecard.asp?MatchCode=0460" TargetMode="External"/><Relationship Id="rId131" Type="http://schemas.openxmlformats.org/officeDocument/2006/relationships/hyperlink" Target="http://www.howstat.com/cricket/statistics/IPL/MatchScorecard.asp?MatchCode=0536" TargetMode="External"/><Relationship Id="rId152" Type="http://schemas.openxmlformats.org/officeDocument/2006/relationships/hyperlink" Target="http://www.howstat.com/cricket/statistics/IPL/MatchScorecard.asp?MatchCode=0629" TargetMode="External"/><Relationship Id="rId173" Type="http://schemas.openxmlformats.org/officeDocument/2006/relationships/hyperlink" Target="http://www.howstat.com/cricket/statistics/IPL/MatchScorecard.asp?MatchCode=0707" TargetMode="External"/><Relationship Id="rId194" Type="http://schemas.openxmlformats.org/officeDocument/2006/relationships/hyperlink" Target="http://www.howstat.com/cricket/statistics/IPL/MatchScorecard.asp?MatchCode=0796" TargetMode="External"/><Relationship Id="rId208" Type="http://schemas.openxmlformats.org/officeDocument/2006/relationships/hyperlink" Target="http://www.howstat.com/cricket/statistics/IPL/MatchScorecard.asp?MatchCode=0848" TargetMode="External"/><Relationship Id="rId19" Type="http://schemas.openxmlformats.org/officeDocument/2006/relationships/hyperlink" Target="http://www.howstat.com/cricket/statistics/IPL/MatchScorecard.asp?MatchCode=0079" TargetMode="External"/><Relationship Id="rId14" Type="http://schemas.openxmlformats.org/officeDocument/2006/relationships/hyperlink" Target="http://www.howstat.com/cricket/statistics/IPL/MatchScorecard.asp?MatchCode=0055" TargetMode="External"/><Relationship Id="rId30" Type="http://schemas.openxmlformats.org/officeDocument/2006/relationships/hyperlink" Target="http://www.howstat.com/cricket/statistics/IPL/MatchScorecard.asp?MatchCode=0127" TargetMode="External"/><Relationship Id="rId35" Type="http://schemas.openxmlformats.org/officeDocument/2006/relationships/hyperlink" Target="http://www.howstat.com/cricket/statistics/IPL/MatchScorecard.asp?MatchCode=0145" TargetMode="External"/><Relationship Id="rId56" Type="http://schemas.openxmlformats.org/officeDocument/2006/relationships/hyperlink" Target="http://www.howstat.com/cricket/statistics/IPL/MatchScorecard.asp?MatchCode=0237" TargetMode="External"/><Relationship Id="rId77" Type="http://schemas.openxmlformats.org/officeDocument/2006/relationships/hyperlink" Target="http://www.howstat.com/cricket/statistics/IPL/MatchScorecard.asp?MatchCode=0326" TargetMode="External"/><Relationship Id="rId100" Type="http://schemas.openxmlformats.org/officeDocument/2006/relationships/hyperlink" Target="http://www.howstat.com/cricket/statistics/IPL/MatchScorecard.asp?MatchCode=0420" TargetMode="External"/><Relationship Id="rId105" Type="http://schemas.openxmlformats.org/officeDocument/2006/relationships/hyperlink" Target="http://www.howstat.com/cricket/statistics/IPL/MatchScorecard.asp?MatchCode=0440" TargetMode="External"/><Relationship Id="rId126" Type="http://schemas.openxmlformats.org/officeDocument/2006/relationships/hyperlink" Target="http://www.howstat.com/cricket/statistics/IPL/MatchScorecard.asp?MatchCode=0521" TargetMode="External"/><Relationship Id="rId147" Type="http://schemas.openxmlformats.org/officeDocument/2006/relationships/hyperlink" Target="http://www.howstat.com/cricket/statistics/IPL/MatchScorecard.asp?MatchCode=0606" TargetMode="External"/><Relationship Id="rId168" Type="http://schemas.openxmlformats.org/officeDocument/2006/relationships/hyperlink" Target="http://www.howstat.com/cricket/statistics/IPL/MatchScorecard.asp?MatchCode=0681" TargetMode="External"/><Relationship Id="rId8" Type="http://schemas.openxmlformats.org/officeDocument/2006/relationships/hyperlink" Target="http://www.howstat.com/cricket/statistics/IPL/MatchScorecard.asp?MatchCode=0036" TargetMode="External"/><Relationship Id="rId51" Type="http://schemas.openxmlformats.org/officeDocument/2006/relationships/hyperlink" Target="http://www.howstat.com/cricket/statistics/IPL/MatchScorecard.asp?MatchCode=0212" TargetMode="External"/><Relationship Id="rId72" Type="http://schemas.openxmlformats.org/officeDocument/2006/relationships/hyperlink" Target="http://www.howstat.com/cricket/statistics/IPL/MatchScorecard.asp?MatchCode=0306" TargetMode="External"/><Relationship Id="rId93" Type="http://schemas.openxmlformats.org/officeDocument/2006/relationships/hyperlink" Target="http://www.howstat.com/cricket/statistics/IPL/MatchScorecard.asp?MatchCode=0397" TargetMode="External"/><Relationship Id="rId98" Type="http://schemas.openxmlformats.org/officeDocument/2006/relationships/hyperlink" Target="http://www.howstat.com/cricket/statistics/IPL/MatchScorecard.asp?MatchCode=0409" TargetMode="External"/><Relationship Id="rId121" Type="http://schemas.openxmlformats.org/officeDocument/2006/relationships/hyperlink" Target="http://www.howstat.com/cricket/statistics/IPL/MatchScorecard.asp?MatchCode=0503" TargetMode="External"/><Relationship Id="rId142" Type="http://schemas.openxmlformats.org/officeDocument/2006/relationships/hyperlink" Target="http://www.howstat.com/cricket/statistics/IPL/MatchScorecard.asp?MatchCode=0586" TargetMode="External"/><Relationship Id="rId163" Type="http://schemas.openxmlformats.org/officeDocument/2006/relationships/hyperlink" Target="http://www.howstat.com/cricket/statistics/IPL/MatchScorecard.asp?MatchCode=0665" TargetMode="External"/><Relationship Id="rId184" Type="http://schemas.openxmlformats.org/officeDocument/2006/relationships/hyperlink" Target="http://www.howstat.com/cricket/statistics/IPL/MatchScorecard.asp?MatchCode=0751" TargetMode="External"/><Relationship Id="rId189" Type="http://schemas.openxmlformats.org/officeDocument/2006/relationships/hyperlink" Target="http://www.howstat.com/cricket/statistics/IPL/MatchScorecard.asp?MatchCode=0774" TargetMode="External"/><Relationship Id="rId3" Type="http://schemas.openxmlformats.org/officeDocument/2006/relationships/hyperlink" Target="http://www.howstat.com/cricket/statistics/IPL/MatchScorecard.asp?MatchCode=0010" TargetMode="External"/><Relationship Id="rId214" Type="http://schemas.openxmlformats.org/officeDocument/2006/relationships/hyperlink" Target="http://www.howstat.com/cricket/statistics/IPL/MatchScorecard.asp?MatchCode=0870" TargetMode="External"/><Relationship Id="rId25" Type="http://schemas.openxmlformats.org/officeDocument/2006/relationships/hyperlink" Target="http://www.howstat.com/cricket/statistics/IPL/MatchScorecard.asp?MatchCode=0101" TargetMode="External"/><Relationship Id="rId46" Type="http://schemas.openxmlformats.org/officeDocument/2006/relationships/hyperlink" Target="http://www.howstat.com/cricket/statistics/IPL/MatchScorecard.asp?MatchCode=0186" TargetMode="External"/><Relationship Id="rId67" Type="http://schemas.openxmlformats.org/officeDocument/2006/relationships/hyperlink" Target="http://www.howstat.com/cricket/statistics/IPL/MatchScorecard.asp?MatchCode=0285" TargetMode="External"/><Relationship Id="rId116" Type="http://schemas.openxmlformats.org/officeDocument/2006/relationships/hyperlink" Target="http://www.howstat.com/cricket/statistics/IPL/MatchScorecard.asp?MatchCode=0480" TargetMode="External"/><Relationship Id="rId137" Type="http://schemas.openxmlformats.org/officeDocument/2006/relationships/hyperlink" Target="http://www.howstat.com/cricket/statistics/IPL/MatchScorecard.asp?MatchCode=0561" TargetMode="External"/><Relationship Id="rId158" Type="http://schemas.openxmlformats.org/officeDocument/2006/relationships/hyperlink" Target="http://www.howstat.com/cricket/statistics/IPL/MatchScorecard.asp?MatchCode=0644" TargetMode="External"/><Relationship Id="rId20" Type="http://schemas.openxmlformats.org/officeDocument/2006/relationships/hyperlink" Target="http://www.howstat.com/cricket/statistics/IPL/MatchScorecard.asp?MatchCode=0082" TargetMode="External"/><Relationship Id="rId41" Type="http://schemas.openxmlformats.org/officeDocument/2006/relationships/hyperlink" Target="http://www.howstat.com/cricket/statistics/IPL/MatchScorecard.asp?MatchCode=0170" TargetMode="External"/><Relationship Id="rId62" Type="http://schemas.openxmlformats.org/officeDocument/2006/relationships/hyperlink" Target="http://www.howstat.com/cricket/statistics/IPL/MatchScorecard.asp?MatchCode=0255" TargetMode="External"/><Relationship Id="rId83" Type="http://schemas.openxmlformats.org/officeDocument/2006/relationships/hyperlink" Target="http://www.howstat.com/cricket/statistics/IPL/MatchScorecard.asp?MatchCode=0356" TargetMode="External"/><Relationship Id="rId88" Type="http://schemas.openxmlformats.org/officeDocument/2006/relationships/hyperlink" Target="http://www.howstat.com/cricket/statistics/IPL/MatchScorecard.asp?MatchCode=0377" TargetMode="External"/><Relationship Id="rId111" Type="http://schemas.openxmlformats.org/officeDocument/2006/relationships/hyperlink" Target="http://www.howstat.com/cricket/statistics/IPL/MatchScorecard.asp?MatchCode=0461" TargetMode="External"/><Relationship Id="rId132" Type="http://schemas.openxmlformats.org/officeDocument/2006/relationships/hyperlink" Target="http://www.howstat.com/cricket/statistics/IPL/MatchScorecard.asp?MatchCode=0538" TargetMode="External"/><Relationship Id="rId153" Type="http://schemas.openxmlformats.org/officeDocument/2006/relationships/hyperlink" Target="http://www.howstat.com/cricket/statistics/IPL/MatchScorecard.asp?MatchCode=0632" TargetMode="External"/><Relationship Id="rId174" Type="http://schemas.openxmlformats.org/officeDocument/2006/relationships/hyperlink" Target="http://www.howstat.com/cricket/statistics/IPL/MatchScorecard.asp?MatchCode=0711" TargetMode="External"/><Relationship Id="rId179" Type="http://schemas.openxmlformats.org/officeDocument/2006/relationships/hyperlink" Target="http://www.howstat.com/cricket/statistics/IPL/MatchScorecard.asp?MatchCode=0731" TargetMode="External"/><Relationship Id="rId195" Type="http://schemas.openxmlformats.org/officeDocument/2006/relationships/hyperlink" Target="http://www.howstat.com/cricket/statistics/IPL/MatchScorecard.asp?MatchCode=0800" TargetMode="External"/><Relationship Id="rId209" Type="http://schemas.openxmlformats.org/officeDocument/2006/relationships/hyperlink" Target="http://www.howstat.com/cricket/statistics/IPL/MatchScorecard.asp?MatchCode=0851" TargetMode="External"/><Relationship Id="rId190" Type="http://schemas.openxmlformats.org/officeDocument/2006/relationships/hyperlink" Target="http://www.howstat.com/cricket/statistics/IPL/MatchScorecard.asp?MatchCode=0777" TargetMode="External"/><Relationship Id="rId204" Type="http://schemas.openxmlformats.org/officeDocument/2006/relationships/hyperlink" Target="http://www.howstat.com/cricket/statistics/IPL/MatchScorecard.asp?MatchCode=0829" TargetMode="External"/><Relationship Id="rId15" Type="http://schemas.openxmlformats.org/officeDocument/2006/relationships/hyperlink" Target="http://www.howstat.com/cricket/statistics/IPL/MatchScorecard.asp?MatchCode=0060" TargetMode="External"/><Relationship Id="rId36" Type="http://schemas.openxmlformats.org/officeDocument/2006/relationships/hyperlink" Target="http://www.howstat.com/cricket/statistics/IPL/MatchScorecard.asp?MatchCode=0151" TargetMode="External"/><Relationship Id="rId57" Type="http://schemas.openxmlformats.org/officeDocument/2006/relationships/hyperlink" Target="http://www.howstat.com/cricket/statistics/IPL/MatchScorecard.asp?MatchCode=0244" TargetMode="External"/><Relationship Id="rId106" Type="http://schemas.openxmlformats.org/officeDocument/2006/relationships/hyperlink" Target="http://www.howstat.com/cricket/statistics/IPL/MatchScorecard.asp?MatchCode=0444" TargetMode="External"/><Relationship Id="rId127" Type="http://schemas.openxmlformats.org/officeDocument/2006/relationships/hyperlink" Target="http://www.howstat.com/cricket/statistics/IPL/MatchScorecard.asp?MatchCode=0524" TargetMode="External"/><Relationship Id="rId10" Type="http://schemas.openxmlformats.org/officeDocument/2006/relationships/hyperlink" Target="http://www.howstat.com/cricket/statistics/IPL/MatchScorecard.asp?MatchCode=0042" TargetMode="External"/><Relationship Id="rId31" Type="http://schemas.openxmlformats.org/officeDocument/2006/relationships/hyperlink" Target="http://www.howstat.com/cricket/statistics/IPL/MatchScorecard.asp?MatchCode=0132" TargetMode="External"/><Relationship Id="rId52" Type="http://schemas.openxmlformats.org/officeDocument/2006/relationships/hyperlink" Target="http://www.howstat.com/cricket/statistics/IPL/MatchScorecard.asp?MatchCode=0218" TargetMode="External"/><Relationship Id="rId73" Type="http://schemas.openxmlformats.org/officeDocument/2006/relationships/hyperlink" Target="http://www.howstat.com/cricket/statistics/IPL/MatchScorecard.asp?MatchCode=0310" TargetMode="External"/><Relationship Id="rId78" Type="http://schemas.openxmlformats.org/officeDocument/2006/relationships/hyperlink" Target="http://www.howstat.com/cricket/statistics/IPL/MatchScorecard.asp?MatchCode=0330" TargetMode="External"/><Relationship Id="rId94" Type="http://schemas.openxmlformats.org/officeDocument/2006/relationships/hyperlink" Target="http://www.howstat.com/cricket/statistics/IPL/MatchScorecard.asp?MatchCode=0401" TargetMode="External"/><Relationship Id="rId99" Type="http://schemas.openxmlformats.org/officeDocument/2006/relationships/hyperlink" Target="http://www.howstat.com/cricket/statistics/IPL/MatchScorecard.asp?MatchCode=0417" TargetMode="External"/><Relationship Id="rId101" Type="http://schemas.openxmlformats.org/officeDocument/2006/relationships/hyperlink" Target="http://www.howstat.com/cricket/statistics/IPL/MatchScorecard.asp?MatchCode=0424" TargetMode="External"/><Relationship Id="rId122" Type="http://schemas.openxmlformats.org/officeDocument/2006/relationships/hyperlink" Target="http://www.howstat.com/cricket/statistics/IPL/MatchScorecard.asp?MatchCode=0507" TargetMode="External"/><Relationship Id="rId143" Type="http://schemas.openxmlformats.org/officeDocument/2006/relationships/hyperlink" Target="http://www.howstat.com/cricket/statistics/IPL/MatchScorecard.asp?MatchCode=0591" TargetMode="External"/><Relationship Id="rId148" Type="http://schemas.openxmlformats.org/officeDocument/2006/relationships/hyperlink" Target="http://www.howstat.com/cricket/statistics/IPL/MatchScorecard.asp?MatchCode=0609" TargetMode="External"/><Relationship Id="rId164" Type="http://schemas.openxmlformats.org/officeDocument/2006/relationships/hyperlink" Target="http://www.howstat.com/cricket/statistics/IPL/MatchScorecard.asp?MatchCode=0667" TargetMode="External"/><Relationship Id="rId169" Type="http://schemas.openxmlformats.org/officeDocument/2006/relationships/hyperlink" Target="http://www.howstat.com/cricket/statistics/IPL/MatchScorecard.asp?MatchCode=0685" TargetMode="External"/><Relationship Id="rId185" Type="http://schemas.openxmlformats.org/officeDocument/2006/relationships/hyperlink" Target="http://www.howstat.com/cricket/statistics/IPL/MatchScorecard.asp?MatchCode=0755" TargetMode="External"/><Relationship Id="rId4" Type="http://schemas.openxmlformats.org/officeDocument/2006/relationships/hyperlink" Target="http://www.howstat.com/cricket/statistics/IPL/MatchScorecard.asp?MatchCode=0014" TargetMode="External"/><Relationship Id="rId9" Type="http://schemas.openxmlformats.org/officeDocument/2006/relationships/hyperlink" Target="http://www.howstat.com/cricket/statistics/IPL/MatchScorecard.asp?MatchCode=0038" TargetMode="External"/><Relationship Id="rId180" Type="http://schemas.openxmlformats.org/officeDocument/2006/relationships/hyperlink" Target="http://www.howstat.com/cricket/statistics/IPL/MatchScorecard.asp?MatchCode=0735" TargetMode="External"/><Relationship Id="rId210" Type="http://schemas.openxmlformats.org/officeDocument/2006/relationships/hyperlink" Target="http://www.howstat.com/cricket/statistics/IPL/MatchScorecard.asp?MatchCode=0854" TargetMode="External"/><Relationship Id="rId215" Type="http://schemas.openxmlformats.org/officeDocument/2006/relationships/hyperlink" Target="http://www.howstat.com/cricket/statistics/IPL/MatchScorecard.asp?MatchCode=0875" TargetMode="External"/><Relationship Id="rId26" Type="http://schemas.openxmlformats.org/officeDocument/2006/relationships/hyperlink" Target="http://www.howstat.com/cricket/statistics/IPL/MatchScorecard.asp?MatchCode=0104" TargetMode="External"/><Relationship Id="rId47" Type="http://schemas.openxmlformats.org/officeDocument/2006/relationships/hyperlink" Target="http://www.howstat.com/cricket/statistics/IPL/MatchScorecard.asp?MatchCode=0191" TargetMode="External"/><Relationship Id="rId68" Type="http://schemas.openxmlformats.org/officeDocument/2006/relationships/hyperlink" Target="http://www.howstat.com/cricket/statistics/IPL/MatchScorecard.asp?MatchCode=0288" TargetMode="External"/><Relationship Id="rId89" Type="http://schemas.openxmlformats.org/officeDocument/2006/relationships/hyperlink" Target="http://www.howstat.com/cricket/statistics/IPL/MatchScorecard.asp?MatchCode=0381" TargetMode="External"/><Relationship Id="rId112" Type="http://schemas.openxmlformats.org/officeDocument/2006/relationships/hyperlink" Target="http://www.howstat.com/cricket/statistics/IPL/MatchScorecard.asp?MatchCode=0465" TargetMode="External"/><Relationship Id="rId133" Type="http://schemas.openxmlformats.org/officeDocument/2006/relationships/hyperlink" Target="http://www.howstat.com/cricket/statistics/IPL/MatchScorecard.asp?MatchCode=0541" TargetMode="External"/><Relationship Id="rId154" Type="http://schemas.openxmlformats.org/officeDocument/2006/relationships/hyperlink" Target="http://www.howstat.com/cricket/statistics/IPL/MatchScorecard.asp?MatchCode=0635" TargetMode="External"/><Relationship Id="rId175" Type="http://schemas.openxmlformats.org/officeDocument/2006/relationships/hyperlink" Target="http://www.howstat.com/cricket/statistics/IPL/MatchScorecard.asp?MatchCode=0713" TargetMode="External"/><Relationship Id="rId196" Type="http://schemas.openxmlformats.org/officeDocument/2006/relationships/hyperlink" Target="http://www.howstat.com/cricket/statistics/IPL/MatchScorecard.asp?MatchCode=0805" TargetMode="External"/><Relationship Id="rId200" Type="http://schemas.openxmlformats.org/officeDocument/2006/relationships/hyperlink" Target="http://www.howstat.com/cricket/statistics/IPL/MatchScorecard.asp?MatchCode=0820" TargetMode="External"/><Relationship Id="rId16" Type="http://schemas.openxmlformats.org/officeDocument/2006/relationships/hyperlink" Target="http://www.howstat.com/cricket/statistics/IPL/MatchScorecard.asp?MatchCode=0066" TargetMode="External"/><Relationship Id="rId37" Type="http://schemas.openxmlformats.org/officeDocument/2006/relationships/hyperlink" Target="http://www.howstat.com/cricket/statistics/IPL/MatchScorecard.asp?MatchCode=0155" TargetMode="External"/><Relationship Id="rId58" Type="http://schemas.openxmlformats.org/officeDocument/2006/relationships/hyperlink" Target="http://www.howstat.com/cricket/statistics/IPL/MatchScorecard.asp?MatchCode=0248" TargetMode="External"/><Relationship Id="rId79" Type="http://schemas.openxmlformats.org/officeDocument/2006/relationships/hyperlink" Target="http://www.howstat.com/cricket/statistics/IPL/MatchScorecard.asp?MatchCode=0333" TargetMode="External"/><Relationship Id="rId102" Type="http://schemas.openxmlformats.org/officeDocument/2006/relationships/hyperlink" Target="http://www.howstat.com/cricket/statistics/IPL/MatchScorecard.asp?MatchCode=0426" TargetMode="External"/><Relationship Id="rId123" Type="http://schemas.openxmlformats.org/officeDocument/2006/relationships/hyperlink" Target="http://www.howstat.com/cricket/statistics/IPL/MatchScorecard.asp?MatchCode=0510" TargetMode="External"/><Relationship Id="rId144" Type="http://schemas.openxmlformats.org/officeDocument/2006/relationships/hyperlink" Target="http://www.howstat.com/cricket/statistics/IPL/MatchScorecard.asp?MatchCode=0594" TargetMode="External"/><Relationship Id="rId90" Type="http://schemas.openxmlformats.org/officeDocument/2006/relationships/hyperlink" Target="http://www.howstat.com/cricket/statistics/IPL/MatchScorecard.asp?MatchCode=0386" TargetMode="External"/><Relationship Id="rId165" Type="http://schemas.openxmlformats.org/officeDocument/2006/relationships/hyperlink" Target="http://www.howstat.com/cricket/statistics/IPL/MatchScorecard.asp?MatchCode=0671" TargetMode="External"/><Relationship Id="rId186" Type="http://schemas.openxmlformats.org/officeDocument/2006/relationships/hyperlink" Target="http://www.howstat.com/cricket/statistics/IPL/MatchScorecard.asp?MatchCode=0760" TargetMode="External"/><Relationship Id="rId211" Type="http://schemas.openxmlformats.org/officeDocument/2006/relationships/hyperlink" Target="http://www.howstat.com/cricket/statistics/IPL/MatchScorecard.asp?MatchCode=0858" TargetMode="External"/><Relationship Id="rId27" Type="http://schemas.openxmlformats.org/officeDocument/2006/relationships/hyperlink" Target="http://www.howstat.com/cricket/statistics/IPL/MatchScorecard.asp?MatchCode=0106" TargetMode="External"/><Relationship Id="rId48" Type="http://schemas.openxmlformats.org/officeDocument/2006/relationships/hyperlink" Target="http://www.howstat.com/cricket/statistics/IPL/MatchScorecard.asp?MatchCode=0199" TargetMode="External"/><Relationship Id="rId69" Type="http://schemas.openxmlformats.org/officeDocument/2006/relationships/hyperlink" Target="http://www.howstat.com/cricket/statistics/IPL/MatchScorecard.asp?MatchCode=0292" TargetMode="External"/><Relationship Id="rId113" Type="http://schemas.openxmlformats.org/officeDocument/2006/relationships/hyperlink" Target="http://www.howstat.com/cricket/statistics/IPL/MatchScorecard.asp?MatchCode=0471" TargetMode="External"/><Relationship Id="rId134" Type="http://schemas.openxmlformats.org/officeDocument/2006/relationships/hyperlink" Target="http://www.howstat.com/cricket/statistics/IPL/MatchScorecard.asp?MatchCode=0545" TargetMode="External"/><Relationship Id="rId80" Type="http://schemas.openxmlformats.org/officeDocument/2006/relationships/hyperlink" Target="http://www.howstat.com/cricket/statistics/IPL/MatchScorecard.asp?MatchCode=0338" TargetMode="External"/><Relationship Id="rId155" Type="http://schemas.openxmlformats.org/officeDocument/2006/relationships/hyperlink" Target="http://www.howstat.com/cricket/statistics/IPL/MatchScorecard.asp?MatchCode=0638" TargetMode="External"/><Relationship Id="rId176" Type="http://schemas.openxmlformats.org/officeDocument/2006/relationships/hyperlink" Target="http://www.howstat.com/cricket/statistics/IPL/MatchScorecard.asp?MatchCode=0719" TargetMode="External"/><Relationship Id="rId197" Type="http://schemas.openxmlformats.org/officeDocument/2006/relationships/hyperlink" Target="http://www.howstat.com/cricket/statistics/IPL/MatchScorecard.asp?MatchCode=0809" TargetMode="External"/><Relationship Id="rId201" Type="http://schemas.openxmlformats.org/officeDocument/2006/relationships/hyperlink" Target="http://www.howstat.com/cricket/statistics/IPL/MatchScorecard.asp?MatchCode=0821" TargetMode="External"/><Relationship Id="rId17" Type="http://schemas.openxmlformats.org/officeDocument/2006/relationships/hyperlink" Target="http://www.howstat.com/cricket/statistics/IPL/MatchScorecard.asp?MatchCode=0071" TargetMode="External"/><Relationship Id="rId38" Type="http://schemas.openxmlformats.org/officeDocument/2006/relationships/hyperlink" Target="http://www.howstat.com/cricket/statistics/IPL/MatchScorecard.asp?MatchCode=0159" TargetMode="External"/><Relationship Id="rId59" Type="http://schemas.openxmlformats.org/officeDocument/2006/relationships/hyperlink" Target="http://www.howstat.com/cricket/statistics/IPL/MatchScorecard.asp?MatchCode=0250" TargetMode="External"/><Relationship Id="rId103" Type="http://schemas.openxmlformats.org/officeDocument/2006/relationships/hyperlink" Target="http://www.howstat.com/cricket/statistics/IPL/MatchScorecard.asp?MatchCode=0431" TargetMode="External"/><Relationship Id="rId124" Type="http://schemas.openxmlformats.org/officeDocument/2006/relationships/hyperlink" Target="http://www.howstat.com/cricket/statistics/IPL/MatchScorecard.asp?MatchCode=0515" TargetMode="External"/><Relationship Id="rId70" Type="http://schemas.openxmlformats.org/officeDocument/2006/relationships/hyperlink" Target="http://www.howstat.com/cricket/statistics/IPL/MatchScorecard.asp?MatchCode=0297" TargetMode="External"/><Relationship Id="rId91" Type="http://schemas.openxmlformats.org/officeDocument/2006/relationships/hyperlink" Target="http://www.howstat.com/cricket/statistics/IPL/MatchScorecard.asp?MatchCode=0390" TargetMode="External"/><Relationship Id="rId145" Type="http://schemas.openxmlformats.org/officeDocument/2006/relationships/hyperlink" Target="http://www.howstat.com/cricket/statistics/IPL/MatchScorecard.asp?MatchCode=0596" TargetMode="External"/><Relationship Id="rId166" Type="http://schemas.openxmlformats.org/officeDocument/2006/relationships/hyperlink" Target="http://www.howstat.com/cricket/statistics/IPL/MatchScorecard.asp?MatchCode=0675" TargetMode="External"/><Relationship Id="rId187" Type="http://schemas.openxmlformats.org/officeDocument/2006/relationships/hyperlink" Target="http://www.howstat.com/cricket/statistics/IPL/MatchScorecard.asp?MatchCode=0765" TargetMode="External"/><Relationship Id="rId1" Type="http://schemas.openxmlformats.org/officeDocument/2006/relationships/hyperlink" Target="http://www.howstat.com/cricket/statistics/IPL/MatchScorecard.asp?MatchCode=0005" TargetMode="External"/><Relationship Id="rId212" Type="http://schemas.openxmlformats.org/officeDocument/2006/relationships/hyperlink" Target="http://www.howstat.com/cricket/statistics/IPL/MatchScorecard.asp?MatchCode=0863" TargetMode="External"/><Relationship Id="rId28" Type="http://schemas.openxmlformats.org/officeDocument/2006/relationships/hyperlink" Target="http://www.howstat.com/cricket/statistics/IPL/MatchScorecard.asp?MatchCode=0114" TargetMode="External"/><Relationship Id="rId49" Type="http://schemas.openxmlformats.org/officeDocument/2006/relationships/hyperlink" Target="http://www.howstat.com/cricket/statistics/IPL/MatchScorecard.asp?MatchCode=0203" TargetMode="External"/><Relationship Id="rId114" Type="http://schemas.openxmlformats.org/officeDocument/2006/relationships/hyperlink" Target="http://www.howstat.com/cricket/statistics/IPL/MatchScorecard.asp?MatchCode=0473" TargetMode="External"/><Relationship Id="rId60" Type="http://schemas.openxmlformats.org/officeDocument/2006/relationships/hyperlink" Target="http://www.howstat.com/cricket/statistics/IPL/MatchScorecard.asp?MatchCode=0251" TargetMode="External"/><Relationship Id="rId81" Type="http://schemas.openxmlformats.org/officeDocument/2006/relationships/hyperlink" Target="http://www.howstat.com/cricket/statistics/IPL/MatchScorecard.asp?MatchCode=0343" TargetMode="External"/><Relationship Id="rId135" Type="http://schemas.openxmlformats.org/officeDocument/2006/relationships/hyperlink" Target="http://www.howstat.com/cricket/statistics/IPL/MatchScorecard.asp?MatchCode=0548" TargetMode="External"/><Relationship Id="rId156" Type="http://schemas.openxmlformats.org/officeDocument/2006/relationships/hyperlink" Target="http://www.howstat.com/cricket/statistics/IPL/MatchScorecard.asp?MatchCode=0641" TargetMode="External"/><Relationship Id="rId177" Type="http://schemas.openxmlformats.org/officeDocument/2006/relationships/hyperlink" Target="http://www.howstat.com/cricket/statistics/IPL/MatchScorecard.asp?MatchCode=0723" TargetMode="External"/><Relationship Id="rId198" Type="http://schemas.openxmlformats.org/officeDocument/2006/relationships/hyperlink" Target="http://www.howstat.com/cricket/statistics/IPL/MatchScorecard.asp?MatchCode=0812" TargetMode="External"/><Relationship Id="rId202" Type="http://schemas.openxmlformats.org/officeDocument/2006/relationships/hyperlink" Target="http://www.howstat.com/cricket/statistics/IPL/MatchScorecard.asp?MatchCode=0824" TargetMode="External"/><Relationship Id="rId18" Type="http://schemas.openxmlformats.org/officeDocument/2006/relationships/hyperlink" Target="http://www.howstat.com/cricket/statistics/IPL/MatchScorecard.asp?MatchCode=0076" TargetMode="External"/><Relationship Id="rId39" Type="http://schemas.openxmlformats.org/officeDocument/2006/relationships/hyperlink" Target="http://www.howstat.com/cricket/statistics/IPL/MatchScorecard.asp?MatchCode=0163" TargetMode="External"/><Relationship Id="rId50" Type="http://schemas.openxmlformats.org/officeDocument/2006/relationships/hyperlink" Target="http://www.howstat.com/cricket/statistics/IPL/MatchScorecard.asp?MatchCode=0205" TargetMode="External"/><Relationship Id="rId104" Type="http://schemas.openxmlformats.org/officeDocument/2006/relationships/hyperlink" Target="http://www.howstat.com/cricket/statistics/IPL/MatchScorecard.asp?MatchCode=0437" TargetMode="External"/><Relationship Id="rId125" Type="http://schemas.openxmlformats.org/officeDocument/2006/relationships/hyperlink" Target="http://www.howstat.com/cricket/statistics/IPL/MatchScorecard.asp?MatchCode=0520" TargetMode="External"/><Relationship Id="rId146" Type="http://schemas.openxmlformats.org/officeDocument/2006/relationships/hyperlink" Target="http://www.howstat.com/cricket/statistics/IPL/MatchScorecard.asp?MatchCode=0600" TargetMode="External"/><Relationship Id="rId167" Type="http://schemas.openxmlformats.org/officeDocument/2006/relationships/hyperlink" Target="http://www.howstat.com/cricket/statistics/IPL/MatchScorecard.asp?MatchCode=0678" TargetMode="External"/><Relationship Id="rId188" Type="http://schemas.openxmlformats.org/officeDocument/2006/relationships/hyperlink" Target="http://www.howstat.com/cricket/statistics/IPL/MatchScorecard.asp?MatchCode=0769" TargetMode="External"/><Relationship Id="rId71" Type="http://schemas.openxmlformats.org/officeDocument/2006/relationships/hyperlink" Target="http://www.howstat.com/cricket/statistics/IPL/MatchScorecard.asp?MatchCode=0301" TargetMode="External"/><Relationship Id="rId92" Type="http://schemas.openxmlformats.org/officeDocument/2006/relationships/hyperlink" Target="http://www.howstat.com/cricket/statistics/IPL/MatchScorecard.asp?MatchCode=0394" TargetMode="External"/><Relationship Id="rId213" Type="http://schemas.openxmlformats.org/officeDocument/2006/relationships/hyperlink" Target="http://www.howstat.com/cricket/statistics/IPL/MatchScorecard.asp?MatchCode=0865" TargetMode="External"/><Relationship Id="rId2" Type="http://schemas.openxmlformats.org/officeDocument/2006/relationships/hyperlink" Target="http://www.howstat.com/cricket/statistics/IPL/MatchScorecard.asp?MatchCode=0008" TargetMode="External"/><Relationship Id="rId29" Type="http://schemas.openxmlformats.org/officeDocument/2006/relationships/hyperlink" Target="http://www.howstat.com/cricket/statistics/IPL/MatchScorecard.asp?MatchCode=0120" TargetMode="External"/><Relationship Id="rId40" Type="http://schemas.openxmlformats.org/officeDocument/2006/relationships/hyperlink" Target="http://www.howstat.com/cricket/statistics/IPL/MatchScorecard.asp?MatchCode=0165" TargetMode="External"/><Relationship Id="rId115" Type="http://schemas.openxmlformats.org/officeDocument/2006/relationships/hyperlink" Target="http://www.howstat.com/cricket/statistics/IPL/MatchScorecard.asp?MatchCode=0476" TargetMode="External"/><Relationship Id="rId136" Type="http://schemas.openxmlformats.org/officeDocument/2006/relationships/hyperlink" Target="http://www.howstat.com/cricket/statistics/IPL/MatchScorecard.asp?MatchCode=0553" TargetMode="External"/><Relationship Id="rId157" Type="http://schemas.openxmlformats.org/officeDocument/2006/relationships/hyperlink" Target="http://www.howstat.com/cricket/statistics/IPL/MatchScorecard.asp?MatchCode=0643" TargetMode="External"/><Relationship Id="rId178" Type="http://schemas.openxmlformats.org/officeDocument/2006/relationships/hyperlink" Target="http://www.howstat.com/cricket/statistics/IPL/MatchScorecard.asp?MatchCode=0728" TargetMode="External"/><Relationship Id="rId61" Type="http://schemas.openxmlformats.org/officeDocument/2006/relationships/hyperlink" Target="http://www.howstat.com/cricket/statistics/IPL/MatchScorecard.asp?MatchCode=0253" TargetMode="External"/><Relationship Id="rId82" Type="http://schemas.openxmlformats.org/officeDocument/2006/relationships/hyperlink" Target="http://www.howstat.com/cricket/statistics/IPL/MatchScorecard.asp?MatchCode=0351" TargetMode="External"/><Relationship Id="rId199" Type="http://schemas.openxmlformats.org/officeDocument/2006/relationships/hyperlink" Target="http://www.howstat.com/cricket/statistics/IPL/MatchScorecard.asp?MatchCode=0815" TargetMode="External"/><Relationship Id="rId203" Type="http://schemas.openxmlformats.org/officeDocument/2006/relationships/hyperlink" Target="http://www.howstat.com/cricket/statistics/IPL/MatchScorecard.asp?MatchCode=08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28843-FB8C-43C5-8AF7-B23E4715682F}">
  <dimension ref="A1:K15"/>
  <sheetViews>
    <sheetView tabSelected="1" workbookViewId="0">
      <selection activeCell="K11" sqref="K11"/>
    </sheetView>
  </sheetViews>
  <sheetFormatPr defaultRowHeight="14.5" x14ac:dyDescent="0.35"/>
  <cols>
    <col min="1" max="1" width="11.08984375" customWidth="1"/>
    <col min="2" max="2" width="11.36328125" customWidth="1"/>
    <col min="3" max="3" width="10.81640625" customWidth="1"/>
    <col min="4" max="4" width="10.26953125" customWidth="1"/>
    <col min="5" max="5" width="17.7265625" customWidth="1"/>
    <col min="6" max="6" width="21.7265625" bestFit="1" customWidth="1"/>
    <col min="7" max="7" width="12.90625" bestFit="1" customWidth="1"/>
    <col min="11" max="11" width="6.54296875" customWidth="1"/>
  </cols>
  <sheetData>
    <row r="1" spans="1:11" ht="26" x14ac:dyDescent="0.6">
      <c r="A1" s="65"/>
      <c r="B1" s="63" t="s">
        <v>328</v>
      </c>
      <c r="C1" s="61"/>
      <c r="D1" s="61"/>
      <c r="E1" s="61"/>
      <c r="F1" s="61"/>
      <c r="G1" s="61"/>
      <c r="H1" s="61"/>
      <c r="I1" s="61"/>
      <c r="J1" s="61"/>
      <c r="K1" s="61"/>
    </row>
    <row r="2" spans="1:11" ht="21" x14ac:dyDescent="0.5">
      <c r="A2" s="66"/>
      <c r="B2" s="64" t="s">
        <v>329</v>
      </c>
      <c r="C2" s="62"/>
      <c r="D2" s="62"/>
      <c r="E2" s="62"/>
      <c r="F2" s="62"/>
      <c r="G2" s="62"/>
      <c r="H2" s="62"/>
      <c r="I2" s="62"/>
      <c r="J2" s="62"/>
      <c r="K2" s="62"/>
    </row>
    <row r="5" spans="1:11" x14ac:dyDescent="0.35">
      <c r="E5" s="103" t="s">
        <v>336</v>
      </c>
      <c r="F5" s="103" t="s">
        <v>330</v>
      </c>
      <c r="G5" s="103" t="s">
        <v>331</v>
      </c>
    </row>
    <row r="6" spans="1:11" x14ac:dyDescent="0.35">
      <c r="E6" s="67">
        <v>1</v>
      </c>
      <c r="F6" s="67" t="s">
        <v>332</v>
      </c>
      <c r="G6" s="67">
        <v>409</v>
      </c>
    </row>
    <row r="7" spans="1:11" x14ac:dyDescent="0.35">
      <c r="E7" s="67">
        <v>2</v>
      </c>
      <c r="F7" s="67" t="s">
        <v>333</v>
      </c>
      <c r="G7" s="67">
        <v>413</v>
      </c>
    </row>
    <row r="8" spans="1:11" x14ac:dyDescent="0.35">
      <c r="E8" s="67">
        <v>3</v>
      </c>
      <c r="F8" s="67" t="s">
        <v>334</v>
      </c>
      <c r="G8" s="67">
        <v>426</v>
      </c>
    </row>
    <row r="9" spans="1:11" x14ac:dyDescent="0.35">
      <c r="E9" s="67">
        <v>4</v>
      </c>
      <c r="F9" s="67" t="s">
        <v>335</v>
      </c>
      <c r="G9" s="67">
        <v>439</v>
      </c>
    </row>
    <row r="12" spans="1:11" x14ac:dyDescent="0.35">
      <c r="D12" s="102" t="s">
        <v>345</v>
      </c>
      <c r="E12" s="102"/>
      <c r="F12" s="102"/>
      <c r="G12" s="102"/>
      <c r="H12" s="102"/>
    </row>
    <row r="13" spans="1:11" x14ac:dyDescent="0.35">
      <c r="B13" s="9"/>
      <c r="C13" s="9"/>
      <c r="D13" s="101" t="s">
        <v>346</v>
      </c>
      <c r="E13" s="101"/>
      <c r="F13" s="101"/>
      <c r="G13" s="101"/>
      <c r="H13" s="101"/>
    </row>
    <row r="14" spans="1:11" x14ac:dyDescent="0.35">
      <c r="D14" s="101" t="s">
        <v>343</v>
      </c>
      <c r="E14" s="101"/>
      <c r="F14" s="101"/>
      <c r="G14" s="101"/>
      <c r="H14" s="101"/>
    </row>
    <row r="15" spans="1:11" x14ac:dyDescent="0.35">
      <c r="D15" s="101" t="s">
        <v>344</v>
      </c>
      <c r="E15" s="101"/>
      <c r="F15" s="101"/>
      <c r="G15" s="101"/>
      <c r="H15" s="101"/>
    </row>
  </sheetData>
  <mergeCells count="6">
    <mergeCell ref="D12:H12"/>
    <mergeCell ref="D13:H13"/>
    <mergeCell ref="D14:H14"/>
    <mergeCell ref="D15:H15"/>
    <mergeCell ref="B1:K1"/>
    <mergeCell ref="B2:K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2096-59E8-45E4-80F0-9D0AA8CA9BFC}">
  <dimension ref="A1:L242"/>
  <sheetViews>
    <sheetView zoomScale="80" zoomScaleNormal="80" workbookViewId="0">
      <selection activeCell="F2" sqref="F2"/>
    </sheetView>
  </sheetViews>
  <sheetFormatPr defaultRowHeight="14.5" x14ac:dyDescent="0.35"/>
  <cols>
    <col min="1" max="1" width="10.54296875" bestFit="1" customWidth="1"/>
    <col min="2" max="2" width="40.6328125" bestFit="1" customWidth="1"/>
    <col min="3" max="3" width="41.08984375" bestFit="1" customWidth="1"/>
    <col min="4" max="4" width="40.54296875" bestFit="1" customWidth="1"/>
    <col min="5" max="5" width="40.08984375" bestFit="1" customWidth="1"/>
    <col min="6" max="6" width="31.36328125" bestFit="1" customWidth="1"/>
    <col min="7" max="7" width="32.54296875" bestFit="1" customWidth="1"/>
    <col min="8" max="8" width="32.1796875" bestFit="1" customWidth="1"/>
    <col min="9" max="9" width="12" bestFit="1" customWidth="1"/>
    <col min="10" max="10" width="2" bestFit="1" customWidth="1"/>
    <col min="11" max="11" width="12" bestFit="1" customWidth="1"/>
    <col min="12" max="12" width="3" bestFit="1" customWidth="1"/>
  </cols>
  <sheetData>
    <row r="1" spans="1:12" x14ac:dyDescent="0.35">
      <c r="A1" s="40" t="s">
        <v>268</v>
      </c>
      <c r="B1" s="40" t="s">
        <v>309</v>
      </c>
      <c r="C1" s="40" t="s">
        <v>310</v>
      </c>
      <c r="D1" s="40" t="s">
        <v>311</v>
      </c>
      <c r="E1" s="40" t="s">
        <v>312</v>
      </c>
      <c r="F1" s="40" t="s">
        <v>281</v>
      </c>
      <c r="G1" s="40" t="s">
        <v>282</v>
      </c>
      <c r="H1" s="40" t="s">
        <v>283</v>
      </c>
    </row>
    <row r="2" spans="1:12" x14ac:dyDescent="0.35">
      <c r="A2" s="40" t="s">
        <v>7</v>
      </c>
      <c r="B2" s="41">
        <f>I45</f>
        <v>0.30769230769230771</v>
      </c>
      <c r="C2" s="41">
        <f>1-B2</f>
        <v>0.69230769230769229</v>
      </c>
      <c r="D2" s="41">
        <f>K45</f>
        <v>0.42857142857142855</v>
      </c>
      <c r="E2" s="41">
        <f>1-D2</f>
        <v>0.5714285714285714</v>
      </c>
      <c r="F2" s="40">
        <f>IF(F42="P",B2*B2,E2*B2)</f>
        <v>0.17582417582417584</v>
      </c>
      <c r="G2" s="40">
        <f>IF(F42="P",C2*D2,D2*D2)</f>
        <v>0.18367346938775508</v>
      </c>
      <c r="H2" s="40">
        <f>IF(F42="P",B2*C2,E2*C2)</f>
        <v>0.39560439560439559</v>
      </c>
    </row>
    <row r="3" spans="1:12" x14ac:dyDescent="0.35">
      <c r="A3" s="40" t="s">
        <v>1</v>
      </c>
      <c r="B3" s="41">
        <f>I76</f>
        <v>0.44444444444444442</v>
      </c>
      <c r="C3" s="41">
        <f t="shared" ref="C3:C8" si="0">1-B3</f>
        <v>0.55555555555555558</v>
      </c>
      <c r="D3" s="41">
        <f>K76</f>
        <v>0.6</v>
      </c>
      <c r="E3" s="41">
        <f t="shared" ref="E3:E8" si="1">1-D3</f>
        <v>0.4</v>
      </c>
      <c r="F3" s="40">
        <f>IF(F73="P",B3*B3,E3*B3)</f>
        <v>0.19753086419753085</v>
      </c>
      <c r="G3" s="40">
        <f>IF(F73="P",C3*D3,D3*D3)</f>
        <v>0.33333333333333331</v>
      </c>
      <c r="H3" s="40">
        <f>IF(F73="P",B3*C3,E3*C3)</f>
        <v>0.24691358024691357</v>
      </c>
    </row>
    <row r="4" spans="1:12" x14ac:dyDescent="0.35">
      <c r="A4" s="40" t="s">
        <v>3</v>
      </c>
      <c r="B4" s="41">
        <f>I111</f>
        <v>0.1111111111111111</v>
      </c>
      <c r="C4" s="41">
        <f t="shared" si="0"/>
        <v>0.88888888888888884</v>
      </c>
      <c r="D4" s="41">
        <f>K111</f>
        <v>0.57894736842105265</v>
      </c>
      <c r="E4" s="41">
        <f t="shared" si="1"/>
        <v>0.42105263157894735</v>
      </c>
      <c r="F4" s="40">
        <f>IF(F108="P",B4*B4,E4*B4)</f>
        <v>1.2345679012345678E-2</v>
      </c>
      <c r="G4" s="40">
        <f>IF(F108="P",C4*D4,D4*D4)</f>
        <v>0.51461988304093564</v>
      </c>
      <c r="H4" s="40">
        <f>IF(F108="P",B4*C4,E4*C4)</f>
        <v>9.8765432098765427E-2</v>
      </c>
    </row>
    <row r="5" spans="1:12" x14ac:dyDescent="0.35">
      <c r="A5" s="40" t="s">
        <v>256</v>
      </c>
      <c r="B5" s="41">
        <f>I145</f>
        <v>0.41666666666666669</v>
      </c>
      <c r="C5" s="41">
        <f t="shared" si="0"/>
        <v>0.58333333333333326</v>
      </c>
      <c r="D5" s="42">
        <f>K145</f>
        <v>0.53333333333333333</v>
      </c>
      <c r="E5" s="41">
        <f t="shared" si="1"/>
        <v>0.46666666666666667</v>
      </c>
      <c r="F5" s="40">
        <f>IF(F142="P",B5*B5,E5*B5)</f>
        <v>0.17361111111111113</v>
      </c>
      <c r="G5" s="40">
        <f>IF(F142="P",C5*D5,D5*D5)</f>
        <v>0.31111111111111106</v>
      </c>
      <c r="H5" s="40">
        <f>IF(F142="P",B5*C5,E5*C5)</f>
        <v>0.24305555555555552</v>
      </c>
    </row>
    <row r="6" spans="1:12" x14ac:dyDescent="0.35">
      <c r="A6" s="9" t="s">
        <v>257</v>
      </c>
      <c r="B6" s="40">
        <f>I174</f>
        <v>0.4</v>
      </c>
      <c r="C6" s="40">
        <f t="shared" si="0"/>
        <v>0.6</v>
      </c>
      <c r="D6" s="41">
        <f>K174</f>
        <v>0.5</v>
      </c>
      <c r="E6" s="41">
        <f t="shared" si="1"/>
        <v>0.5</v>
      </c>
      <c r="F6" s="40">
        <f>IF(F171="P",B6*B6,E6*B6)</f>
        <v>0.2</v>
      </c>
      <c r="G6" s="40">
        <f>IF(F171="P",C6*D6,D6*D6)</f>
        <v>0.25</v>
      </c>
      <c r="H6" s="40">
        <f>IF(F171="P",B6*C6,E6*C6)</f>
        <v>0.3</v>
      </c>
    </row>
    <row r="7" spans="1:12" x14ac:dyDescent="0.35">
      <c r="A7" s="40" t="s">
        <v>6</v>
      </c>
      <c r="B7" s="40">
        <f>I208</f>
        <v>0.6</v>
      </c>
      <c r="C7" s="40">
        <f>1-B7</f>
        <v>0.4</v>
      </c>
      <c r="D7" s="41">
        <f>K208</f>
        <v>0.58333333333333337</v>
      </c>
      <c r="E7" s="41">
        <f t="shared" si="1"/>
        <v>0.41666666666666663</v>
      </c>
      <c r="F7" s="40">
        <f>IF(F205="P",B7*B7,E7*B7)</f>
        <v>0.24999999999999997</v>
      </c>
      <c r="G7" s="40">
        <f>IF(F205="P",C7*D7,D7*D7)</f>
        <v>0.34027777777777785</v>
      </c>
      <c r="H7" s="40">
        <f>IF(F205="P",B7*C7,E7*C7)</f>
        <v>0.16666666666666666</v>
      </c>
    </row>
    <row r="8" spans="1:12" x14ac:dyDescent="0.35">
      <c r="A8" s="40" t="s">
        <v>259</v>
      </c>
      <c r="B8" s="41">
        <f>I242</f>
        <v>0.46666666666666667</v>
      </c>
      <c r="C8" s="41">
        <f t="shared" si="0"/>
        <v>0.53333333333333333</v>
      </c>
      <c r="D8" s="41">
        <f>K242</f>
        <v>0.41666666666666669</v>
      </c>
      <c r="E8" s="41">
        <f t="shared" si="1"/>
        <v>0.58333333333333326</v>
      </c>
      <c r="F8" s="40">
        <f>IF(F239="P",B8*B8,E8*B8)</f>
        <v>0.2722222222222222</v>
      </c>
      <c r="G8" s="40">
        <f>IF(F239="P",C8*D8,D8*D8)</f>
        <v>0.17361111111111113</v>
      </c>
      <c r="H8" s="40">
        <f>IF(F239="P",B8*C8,E8*C8)</f>
        <v>0.31111111111111106</v>
      </c>
    </row>
    <row r="14" spans="1:12" x14ac:dyDescent="0.35">
      <c r="A14" s="40" t="s">
        <v>9</v>
      </c>
      <c r="B14" s="40" t="s">
        <v>284</v>
      </c>
      <c r="C14" s="40" t="s">
        <v>262</v>
      </c>
      <c r="D14" s="40" t="s">
        <v>263</v>
      </c>
      <c r="E14" s="40" t="s">
        <v>285</v>
      </c>
      <c r="F14" s="40" t="s">
        <v>286</v>
      </c>
      <c r="G14" s="40" t="s">
        <v>287</v>
      </c>
    </row>
    <row r="15" spans="1:12" x14ac:dyDescent="0.35">
      <c r="A15" s="46">
        <v>39563</v>
      </c>
      <c r="B15" s="47">
        <v>2008</v>
      </c>
      <c r="C15" s="47" t="s">
        <v>260</v>
      </c>
      <c r="D15" s="47" t="s">
        <v>4</v>
      </c>
      <c r="E15" s="47" t="s">
        <v>260</v>
      </c>
      <c r="F15" s="47" t="str">
        <f t="shared" ref="F15:F42" si="2">LEFT(E15,1)</f>
        <v>P</v>
      </c>
      <c r="G15" s="47" t="str">
        <f>CONCATENATE(F15)</f>
        <v>P</v>
      </c>
    </row>
    <row r="16" spans="1:12" x14ac:dyDescent="0.35">
      <c r="A16" s="46">
        <v>39589</v>
      </c>
      <c r="B16" s="47">
        <v>2008</v>
      </c>
      <c r="C16" s="47" t="s">
        <v>4</v>
      </c>
      <c r="D16" s="47" t="s">
        <v>260</v>
      </c>
      <c r="E16" s="47" t="s">
        <v>260</v>
      </c>
      <c r="F16" s="47" t="str">
        <f t="shared" si="2"/>
        <v>P</v>
      </c>
      <c r="G16" s="47" t="str">
        <f>CONCATENATE(F15,F16)</f>
        <v>PP</v>
      </c>
      <c r="I16" s="47">
        <f>IF(LEFT(G16,1)="P",1,0)</f>
        <v>1</v>
      </c>
      <c r="J16" s="47">
        <f>IF(G16="PP",1,0)</f>
        <v>1</v>
      </c>
      <c r="K16" s="47">
        <f>IF(LEFT(G16,1)="M",1,0)</f>
        <v>0</v>
      </c>
      <c r="L16" s="47">
        <f>IF(G16="MM",1,0)</f>
        <v>0</v>
      </c>
    </row>
    <row r="17" spans="1:12" x14ac:dyDescent="0.35">
      <c r="A17" s="46">
        <v>39932</v>
      </c>
      <c r="B17" s="47">
        <v>2009</v>
      </c>
      <c r="C17" s="47" t="s">
        <v>260</v>
      </c>
      <c r="D17" s="47" t="s">
        <v>4</v>
      </c>
      <c r="E17" s="47" t="s">
        <v>260</v>
      </c>
      <c r="F17" s="47" t="str">
        <f t="shared" si="2"/>
        <v>P</v>
      </c>
      <c r="G17" s="47" t="str">
        <f t="shared" ref="G17:G42" si="3">CONCATENATE(F16,F17)</f>
        <v>PP</v>
      </c>
      <c r="I17" s="47">
        <f t="shared" ref="I17:I42" si="4">IF(LEFT(G17,1)="P",1,0)</f>
        <v>1</v>
      </c>
      <c r="J17" s="47">
        <f t="shared" ref="J17:J42" si="5">IF(G17="PP",1,0)</f>
        <v>1</v>
      </c>
      <c r="K17" s="47">
        <f t="shared" ref="K17:K38" si="6">IF(LEFT(G17,1)="M",1,0)</f>
        <v>0</v>
      </c>
      <c r="L17" s="47">
        <f t="shared" ref="L17:L38" si="7">IF(G17="MM",1,0)</f>
        <v>0</v>
      </c>
    </row>
    <row r="18" spans="1:12" x14ac:dyDescent="0.35">
      <c r="A18" s="46">
        <v>39945</v>
      </c>
      <c r="B18" s="47">
        <v>2009</v>
      </c>
      <c r="C18" s="47" t="s">
        <v>260</v>
      </c>
      <c r="D18" s="47" t="s">
        <v>4</v>
      </c>
      <c r="E18" s="47" t="s">
        <v>4</v>
      </c>
      <c r="F18" s="47" t="str">
        <f t="shared" si="2"/>
        <v>M</v>
      </c>
      <c r="G18" s="47" t="str">
        <f t="shared" si="3"/>
        <v>PM</v>
      </c>
      <c r="I18" s="47">
        <f t="shared" si="4"/>
        <v>1</v>
      </c>
      <c r="J18" s="47">
        <f t="shared" si="5"/>
        <v>0</v>
      </c>
      <c r="K18" s="47">
        <f t="shared" si="6"/>
        <v>0</v>
      </c>
      <c r="L18" s="47">
        <f t="shared" si="7"/>
        <v>0</v>
      </c>
    </row>
    <row r="19" spans="1:12" x14ac:dyDescent="0.35">
      <c r="A19" s="46">
        <v>40267</v>
      </c>
      <c r="B19" s="47">
        <v>2010</v>
      </c>
      <c r="C19" s="47" t="s">
        <v>4</v>
      </c>
      <c r="D19" s="47" t="s">
        <v>260</v>
      </c>
      <c r="E19" s="47" t="s">
        <v>4</v>
      </c>
      <c r="F19" s="47" t="str">
        <f t="shared" si="2"/>
        <v>M</v>
      </c>
      <c r="G19" s="47" t="str">
        <f t="shared" si="3"/>
        <v>MM</v>
      </c>
      <c r="I19" s="47">
        <f t="shared" si="4"/>
        <v>0</v>
      </c>
      <c r="J19" s="47">
        <f t="shared" si="5"/>
        <v>0</v>
      </c>
      <c r="K19" s="47">
        <f t="shared" si="6"/>
        <v>1</v>
      </c>
      <c r="L19" s="47">
        <f t="shared" si="7"/>
        <v>1</v>
      </c>
    </row>
    <row r="20" spans="1:12" x14ac:dyDescent="0.35">
      <c r="A20" s="46">
        <v>40277</v>
      </c>
      <c r="B20" s="47">
        <v>2010</v>
      </c>
      <c r="C20" s="47" t="s">
        <v>260</v>
      </c>
      <c r="D20" s="47" t="s">
        <v>4</v>
      </c>
      <c r="E20" s="47" t="s">
        <v>260</v>
      </c>
      <c r="F20" s="47" t="str">
        <f t="shared" si="2"/>
        <v>P</v>
      </c>
      <c r="G20" s="47" t="str">
        <f t="shared" si="3"/>
        <v>MP</v>
      </c>
      <c r="I20" s="47">
        <f t="shared" si="4"/>
        <v>0</v>
      </c>
      <c r="J20" s="47">
        <f t="shared" si="5"/>
        <v>0</v>
      </c>
      <c r="K20" s="47">
        <f t="shared" si="6"/>
        <v>1</v>
      </c>
      <c r="L20" s="47">
        <f t="shared" si="7"/>
        <v>0</v>
      </c>
    </row>
    <row r="21" spans="1:12" x14ac:dyDescent="0.35">
      <c r="A21" s="46">
        <v>40665</v>
      </c>
      <c r="B21" s="47">
        <v>2011</v>
      </c>
      <c r="C21" s="47" t="s">
        <v>4</v>
      </c>
      <c r="D21" s="47" t="s">
        <v>260</v>
      </c>
      <c r="E21" s="47" t="s">
        <v>4</v>
      </c>
      <c r="F21" s="47" t="str">
        <f t="shared" si="2"/>
        <v>M</v>
      </c>
      <c r="G21" s="47" t="str">
        <f t="shared" si="3"/>
        <v>PM</v>
      </c>
      <c r="I21" s="47">
        <f t="shared" si="4"/>
        <v>1</v>
      </c>
      <c r="J21" s="47">
        <f t="shared" si="5"/>
        <v>0</v>
      </c>
      <c r="K21" s="47">
        <f t="shared" si="6"/>
        <v>0</v>
      </c>
      <c r="L21" s="47">
        <f t="shared" si="7"/>
        <v>0</v>
      </c>
    </row>
    <row r="22" spans="1:12" x14ac:dyDescent="0.35">
      <c r="A22" s="46">
        <v>40673</v>
      </c>
      <c r="B22" s="47">
        <v>2011</v>
      </c>
      <c r="C22" s="47" t="s">
        <v>260</v>
      </c>
      <c r="D22" s="47" t="s">
        <v>4</v>
      </c>
      <c r="E22" s="47" t="s">
        <v>260</v>
      </c>
      <c r="F22" s="47" t="str">
        <f t="shared" si="2"/>
        <v>P</v>
      </c>
      <c r="G22" s="47" t="str">
        <f t="shared" si="3"/>
        <v>MP</v>
      </c>
      <c r="I22" s="47">
        <f t="shared" si="4"/>
        <v>0</v>
      </c>
      <c r="J22" s="47">
        <f t="shared" si="5"/>
        <v>0</v>
      </c>
      <c r="K22" s="47">
        <f t="shared" si="6"/>
        <v>1</v>
      </c>
      <c r="L22" s="47">
        <f t="shared" si="7"/>
        <v>0</v>
      </c>
    </row>
    <row r="23" spans="1:12" x14ac:dyDescent="0.35">
      <c r="A23" s="46">
        <v>41021</v>
      </c>
      <c r="B23" s="47">
        <v>2012</v>
      </c>
      <c r="C23" s="47" t="s">
        <v>4</v>
      </c>
      <c r="D23" s="47" t="s">
        <v>260</v>
      </c>
      <c r="E23" s="47" t="s">
        <v>260</v>
      </c>
      <c r="F23" s="47" t="str">
        <f t="shared" si="2"/>
        <v>P</v>
      </c>
      <c r="G23" s="47" t="str">
        <f t="shared" si="3"/>
        <v>PP</v>
      </c>
      <c r="I23" s="47">
        <f t="shared" si="4"/>
        <v>1</v>
      </c>
      <c r="J23" s="47">
        <f t="shared" si="5"/>
        <v>1</v>
      </c>
      <c r="K23" s="47">
        <f t="shared" si="6"/>
        <v>0</v>
      </c>
      <c r="L23" s="47">
        <f t="shared" si="7"/>
        <v>0</v>
      </c>
    </row>
    <row r="24" spans="1:12" x14ac:dyDescent="0.35">
      <c r="A24" s="46">
        <v>41024</v>
      </c>
      <c r="B24" s="47">
        <v>2012</v>
      </c>
      <c r="C24" s="47" t="s">
        <v>260</v>
      </c>
      <c r="D24" s="47" t="s">
        <v>4</v>
      </c>
      <c r="E24" s="47" t="s">
        <v>4</v>
      </c>
      <c r="F24" s="47" t="str">
        <f t="shared" si="2"/>
        <v>M</v>
      </c>
      <c r="G24" s="47" t="str">
        <f t="shared" si="3"/>
        <v>PM</v>
      </c>
      <c r="I24" s="47">
        <f t="shared" si="4"/>
        <v>1</v>
      </c>
      <c r="J24" s="47">
        <f t="shared" si="5"/>
        <v>0</v>
      </c>
      <c r="K24" s="47">
        <f t="shared" si="6"/>
        <v>0</v>
      </c>
      <c r="L24" s="47">
        <f t="shared" si="7"/>
        <v>0</v>
      </c>
    </row>
    <row r="25" spans="1:12" x14ac:dyDescent="0.35">
      <c r="A25" s="46">
        <v>41393</v>
      </c>
      <c r="B25" s="47">
        <v>2013</v>
      </c>
      <c r="C25" s="47" t="s">
        <v>4</v>
      </c>
      <c r="D25" s="47" t="s">
        <v>260</v>
      </c>
      <c r="E25" s="47" t="s">
        <v>4</v>
      </c>
      <c r="F25" s="47" t="str">
        <f t="shared" si="2"/>
        <v>M</v>
      </c>
      <c r="G25" s="47" t="str">
        <f t="shared" si="3"/>
        <v>MM</v>
      </c>
      <c r="I25" s="47">
        <f t="shared" si="4"/>
        <v>0</v>
      </c>
      <c r="J25" s="47">
        <f t="shared" si="5"/>
        <v>0</v>
      </c>
      <c r="K25" s="47">
        <f t="shared" si="6"/>
        <v>1</v>
      </c>
      <c r="L25" s="47">
        <f t="shared" si="7"/>
        <v>1</v>
      </c>
    </row>
    <row r="26" spans="1:12" x14ac:dyDescent="0.35">
      <c r="A26" s="46">
        <v>41412</v>
      </c>
      <c r="B26" s="47">
        <v>2013</v>
      </c>
      <c r="C26" s="47" t="s">
        <v>260</v>
      </c>
      <c r="D26" s="47" t="s">
        <v>4</v>
      </c>
      <c r="E26" s="47" t="s">
        <v>260</v>
      </c>
      <c r="F26" s="47" t="str">
        <f t="shared" si="2"/>
        <v>P</v>
      </c>
      <c r="G26" s="47" t="str">
        <f t="shared" si="3"/>
        <v>MP</v>
      </c>
      <c r="I26" s="47">
        <f t="shared" si="4"/>
        <v>0</v>
      </c>
      <c r="J26" s="47">
        <f t="shared" si="5"/>
        <v>0</v>
      </c>
      <c r="K26" s="47">
        <f t="shared" si="6"/>
        <v>1</v>
      </c>
      <c r="L26" s="47">
        <f t="shared" si="7"/>
        <v>0</v>
      </c>
    </row>
    <row r="27" spans="1:12" x14ac:dyDescent="0.35">
      <c r="A27" s="46">
        <v>41762</v>
      </c>
      <c r="B27" s="47">
        <v>2014</v>
      </c>
      <c r="C27" s="47" t="s">
        <v>4</v>
      </c>
      <c r="D27" s="47" t="s">
        <v>260</v>
      </c>
      <c r="E27" s="47" t="s">
        <v>4</v>
      </c>
      <c r="F27" s="47" t="str">
        <f t="shared" si="2"/>
        <v>M</v>
      </c>
      <c r="G27" s="47" t="str">
        <f t="shared" si="3"/>
        <v>PM</v>
      </c>
      <c r="I27" s="47">
        <f t="shared" si="4"/>
        <v>1</v>
      </c>
      <c r="J27" s="47">
        <f t="shared" si="5"/>
        <v>0</v>
      </c>
      <c r="K27" s="47">
        <f t="shared" si="6"/>
        <v>0</v>
      </c>
      <c r="L27" s="47">
        <f t="shared" si="7"/>
        <v>0</v>
      </c>
    </row>
    <row r="28" spans="1:12" x14ac:dyDescent="0.35">
      <c r="A28" s="46">
        <v>41780</v>
      </c>
      <c r="B28" s="47">
        <v>2014</v>
      </c>
      <c r="C28" s="47" t="s">
        <v>260</v>
      </c>
      <c r="D28" s="47" t="s">
        <v>4</v>
      </c>
      <c r="E28" s="47" t="s">
        <v>4</v>
      </c>
      <c r="F28" s="47" t="str">
        <f t="shared" si="2"/>
        <v>M</v>
      </c>
      <c r="G28" s="47" t="str">
        <f t="shared" si="3"/>
        <v>MM</v>
      </c>
      <c r="I28" s="47">
        <f t="shared" si="4"/>
        <v>0</v>
      </c>
      <c r="J28" s="47">
        <f t="shared" si="5"/>
        <v>0</v>
      </c>
      <c r="K28" s="47">
        <f t="shared" si="6"/>
        <v>1</v>
      </c>
      <c r="L28" s="47">
        <f t="shared" si="7"/>
        <v>1</v>
      </c>
    </row>
    <row r="29" spans="1:12" x14ac:dyDescent="0.35">
      <c r="A29" s="46">
        <v>42106</v>
      </c>
      <c r="B29" s="47">
        <v>2015</v>
      </c>
      <c r="C29" s="47" t="s">
        <v>4</v>
      </c>
      <c r="D29" s="47" t="s">
        <v>260</v>
      </c>
      <c r="E29" s="47" t="s">
        <v>260</v>
      </c>
      <c r="F29" s="47" t="str">
        <f t="shared" si="2"/>
        <v>P</v>
      </c>
      <c r="G29" s="47" t="str">
        <f t="shared" si="3"/>
        <v>MP</v>
      </c>
      <c r="I29" s="47">
        <f t="shared" si="4"/>
        <v>0</v>
      </c>
      <c r="J29" s="47">
        <f t="shared" si="5"/>
        <v>0</v>
      </c>
      <c r="K29" s="47">
        <f t="shared" si="6"/>
        <v>1</v>
      </c>
      <c r="L29" s="47">
        <f t="shared" si="7"/>
        <v>0</v>
      </c>
    </row>
    <row r="30" spans="1:12" x14ac:dyDescent="0.35">
      <c r="A30" s="46">
        <v>42127</v>
      </c>
      <c r="B30" s="47">
        <v>2015</v>
      </c>
      <c r="C30" s="47" t="s">
        <v>260</v>
      </c>
      <c r="D30" s="47" t="s">
        <v>4</v>
      </c>
      <c r="E30" s="47" t="s">
        <v>4</v>
      </c>
      <c r="F30" s="47" t="str">
        <f t="shared" si="2"/>
        <v>M</v>
      </c>
      <c r="G30" s="47" t="str">
        <f t="shared" si="3"/>
        <v>PM</v>
      </c>
      <c r="I30" s="47">
        <f t="shared" si="4"/>
        <v>1</v>
      </c>
      <c r="J30" s="47">
        <f t="shared" si="5"/>
        <v>0</v>
      </c>
      <c r="K30" s="47">
        <f t="shared" si="6"/>
        <v>0</v>
      </c>
      <c r="L30" s="47">
        <f t="shared" si="7"/>
        <v>0</v>
      </c>
    </row>
    <row r="31" spans="1:12" x14ac:dyDescent="0.35">
      <c r="A31" s="46">
        <v>42485</v>
      </c>
      <c r="B31" s="47">
        <v>2016</v>
      </c>
      <c r="C31" s="47" t="s">
        <v>260</v>
      </c>
      <c r="D31" s="47" t="s">
        <v>4</v>
      </c>
      <c r="E31" s="47" t="s">
        <v>4</v>
      </c>
      <c r="F31" s="47" t="str">
        <f t="shared" si="2"/>
        <v>M</v>
      </c>
      <c r="G31" s="47" t="str">
        <f t="shared" si="3"/>
        <v>MM</v>
      </c>
      <c r="I31" s="47">
        <f t="shared" si="4"/>
        <v>0</v>
      </c>
      <c r="J31" s="47">
        <f t="shared" si="5"/>
        <v>0</v>
      </c>
      <c r="K31" s="47">
        <f t="shared" si="6"/>
        <v>1</v>
      </c>
      <c r="L31" s="47">
        <f t="shared" si="7"/>
        <v>1</v>
      </c>
    </row>
    <row r="32" spans="1:12" x14ac:dyDescent="0.35">
      <c r="A32" s="46">
        <v>42503</v>
      </c>
      <c r="B32" s="47">
        <v>2016</v>
      </c>
      <c r="C32" s="47" t="s">
        <v>4</v>
      </c>
      <c r="D32" s="47" t="s">
        <v>260</v>
      </c>
      <c r="E32" s="47" t="s">
        <v>260</v>
      </c>
      <c r="F32" s="47" t="str">
        <f t="shared" si="2"/>
        <v>P</v>
      </c>
      <c r="G32" s="47" t="str">
        <f t="shared" si="3"/>
        <v>MP</v>
      </c>
      <c r="I32" s="47">
        <f t="shared" si="4"/>
        <v>0</v>
      </c>
      <c r="J32" s="47">
        <f t="shared" si="5"/>
        <v>0</v>
      </c>
      <c r="K32" s="47">
        <f t="shared" si="6"/>
        <v>1</v>
      </c>
      <c r="L32" s="47">
        <f t="shared" si="7"/>
        <v>0</v>
      </c>
    </row>
    <row r="33" spans="1:12" x14ac:dyDescent="0.35">
      <c r="A33" s="46">
        <v>42845</v>
      </c>
      <c r="B33" s="47">
        <v>2017</v>
      </c>
      <c r="C33" s="47" t="s">
        <v>260</v>
      </c>
      <c r="D33" s="47" t="s">
        <v>4</v>
      </c>
      <c r="E33" s="47" t="s">
        <v>4</v>
      </c>
      <c r="F33" s="47" t="str">
        <f t="shared" si="2"/>
        <v>M</v>
      </c>
      <c r="G33" s="47" t="str">
        <f t="shared" si="3"/>
        <v>PM</v>
      </c>
      <c r="I33" s="47">
        <f t="shared" si="4"/>
        <v>1</v>
      </c>
      <c r="J33" s="47">
        <f t="shared" si="5"/>
        <v>0</v>
      </c>
      <c r="K33" s="47">
        <f t="shared" si="6"/>
        <v>0</v>
      </c>
      <c r="L33" s="47">
        <f t="shared" si="7"/>
        <v>0</v>
      </c>
    </row>
    <row r="34" spans="1:12" x14ac:dyDescent="0.35">
      <c r="A34" s="46">
        <v>42866</v>
      </c>
      <c r="B34" s="47">
        <v>2017</v>
      </c>
      <c r="C34" s="47" t="s">
        <v>4</v>
      </c>
      <c r="D34" s="47" t="s">
        <v>260</v>
      </c>
      <c r="E34" s="47" t="s">
        <v>260</v>
      </c>
      <c r="F34" s="47" t="str">
        <f t="shared" si="2"/>
        <v>P</v>
      </c>
      <c r="G34" s="47" t="str">
        <f t="shared" si="3"/>
        <v>MP</v>
      </c>
      <c r="I34" s="47">
        <f t="shared" si="4"/>
        <v>0</v>
      </c>
      <c r="J34" s="47">
        <f t="shared" si="5"/>
        <v>0</v>
      </c>
      <c r="K34" s="47">
        <f t="shared" si="6"/>
        <v>1</v>
      </c>
      <c r="L34" s="47">
        <f t="shared" si="7"/>
        <v>0</v>
      </c>
    </row>
    <row r="35" spans="1:12" x14ac:dyDescent="0.35">
      <c r="A35" s="46">
        <v>43224</v>
      </c>
      <c r="B35" s="47">
        <v>2018</v>
      </c>
      <c r="C35" s="47" t="s">
        <v>260</v>
      </c>
      <c r="D35" s="47" t="s">
        <v>4</v>
      </c>
      <c r="E35" s="47" t="s">
        <v>4</v>
      </c>
      <c r="F35" s="47" t="str">
        <f t="shared" si="2"/>
        <v>M</v>
      </c>
      <c r="G35" s="47" t="str">
        <f t="shared" si="3"/>
        <v>PM</v>
      </c>
      <c r="I35" s="47">
        <f t="shared" si="4"/>
        <v>1</v>
      </c>
      <c r="J35" s="47">
        <f t="shared" si="5"/>
        <v>0</v>
      </c>
      <c r="K35" s="47">
        <f t="shared" si="6"/>
        <v>0</v>
      </c>
      <c r="L35" s="47">
        <f t="shared" si="7"/>
        <v>0</v>
      </c>
    </row>
    <row r="36" spans="1:12" x14ac:dyDescent="0.35">
      <c r="A36" s="46">
        <v>43236</v>
      </c>
      <c r="B36" s="47">
        <v>2018</v>
      </c>
      <c r="C36" s="47" t="s">
        <v>4</v>
      </c>
      <c r="D36" s="47" t="s">
        <v>260</v>
      </c>
      <c r="E36" s="47" t="s">
        <v>4</v>
      </c>
      <c r="F36" s="47" t="str">
        <f t="shared" si="2"/>
        <v>M</v>
      </c>
      <c r="G36" s="47" t="str">
        <f t="shared" si="3"/>
        <v>MM</v>
      </c>
      <c r="I36" s="47">
        <f t="shared" si="4"/>
        <v>0</v>
      </c>
      <c r="J36" s="47">
        <f t="shared" si="5"/>
        <v>0</v>
      </c>
      <c r="K36" s="47">
        <f t="shared" si="6"/>
        <v>1</v>
      </c>
      <c r="L36" s="47">
        <f t="shared" si="7"/>
        <v>1</v>
      </c>
    </row>
    <row r="37" spans="1:12" x14ac:dyDescent="0.35">
      <c r="A37" s="46">
        <v>43554</v>
      </c>
      <c r="B37" s="47">
        <v>2019</v>
      </c>
      <c r="C37" s="47" t="s">
        <v>4</v>
      </c>
      <c r="D37" s="47" t="s">
        <v>260</v>
      </c>
      <c r="E37" s="47" t="s">
        <v>260</v>
      </c>
      <c r="F37" s="47" t="str">
        <f t="shared" si="2"/>
        <v>P</v>
      </c>
      <c r="G37" s="47" t="str">
        <f t="shared" si="3"/>
        <v>MP</v>
      </c>
      <c r="I37" s="47">
        <f t="shared" si="4"/>
        <v>0</v>
      </c>
      <c r="J37" s="47">
        <f t="shared" si="5"/>
        <v>0</v>
      </c>
      <c r="K37" s="47">
        <f t="shared" si="6"/>
        <v>1</v>
      </c>
      <c r="L37" s="47">
        <f t="shared" si="7"/>
        <v>0</v>
      </c>
    </row>
    <row r="38" spans="1:12" x14ac:dyDescent="0.35">
      <c r="A38" s="46">
        <v>43565</v>
      </c>
      <c r="B38" s="47">
        <v>2019</v>
      </c>
      <c r="C38" s="47" t="s">
        <v>260</v>
      </c>
      <c r="D38" s="47" t="s">
        <v>4</v>
      </c>
      <c r="E38" s="47" t="s">
        <v>4</v>
      </c>
      <c r="F38" s="47" t="str">
        <f t="shared" si="2"/>
        <v>M</v>
      </c>
      <c r="G38" s="47" t="str">
        <f t="shared" si="3"/>
        <v>PM</v>
      </c>
      <c r="I38" s="47">
        <f t="shared" si="4"/>
        <v>1</v>
      </c>
      <c r="J38" s="47">
        <f t="shared" si="5"/>
        <v>0</v>
      </c>
      <c r="K38" s="47">
        <f t="shared" si="6"/>
        <v>0</v>
      </c>
      <c r="L38" s="47">
        <f t="shared" si="7"/>
        <v>0</v>
      </c>
    </row>
    <row r="39" spans="1:12" x14ac:dyDescent="0.35">
      <c r="A39" s="46">
        <v>44105</v>
      </c>
      <c r="B39" s="47">
        <v>2020</v>
      </c>
      <c r="C39" s="47" t="s">
        <v>4</v>
      </c>
      <c r="D39" s="47" t="s">
        <v>260</v>
      </c>
      <c r="E39" s="47" t="s">
        <v>4</v>
      </c>
      <c r="F39" s="47" t="str">
        <f t="shared" si="2"/>
        <v>M</v>
      </c>
      <c r="G39" s="47" t="str">
        <f>CONCATENATE(F38,F39)</f>
        <v>MM</v>
      </c>
      <c r="I39" s="47">
        <f t="shared" si="4"/>
        <v>0</v>
      </c>
      <c r="J39" s="47">
        <f t="shared" si="5"/>
        <v>0</v>
      </c>
      <c r="K39" s="47">
        <f>IF(LEFT(G39,1)="M",1,0)</f>
        <v>1</v>
      </c>
      <c r="L39" s="47">
        <f>IF(G39="MM",1,0)</f>
        <v>1</v>
      </c>
    </row>
    <row r="40" spans="1:12" x14ac:dyDescent="0.35">
      <c r="A40" s="46">
        <v>44122</v>
      </c>
      <c r="B40" s="47">
        <v>2020</v>
      </c>
      <c r="C40" s="47" t="s">
        <v>4</v>
      </c>
      <c r="D40" s="47" t="s">
        <v>260</v>
      </c>
      <c r="E40" s="47" t="s">
        <v>260</v>
      </c>
      <c r="F40" s="47" t="str">
        <f t="shared" si="2"/>
        <v>P</v>
      </c>
      <c r="G40" s="47" t="str">
        <f t="shared" si="3"/>
        <v>MP</v>
      </c>
      <c r="I40" s="47">
        <f t="shared" si="4"/>
        <v>0</v>
      </c>
      <c r="J40" s="47">
        <f t="shared" si="5"/>
        <v>0</v>
      </c>
      <c r="K40" s="47">
        <f t="shared" ref="K40:K42" si="8">IF(LEFT(G40,1)="M",1,0)</f>
        <v>1</v>
      </c>
      <c r="L40" s="47">
        <f t="shared" ref="L40:L42" si="9">IF(G40="MM",1,0)</f>
        <v>0</v>
      </c>
    </row>
    <row r="41" spans="1:12" x14ac:dyDescent="0.35">
      <c r="A41" s="46">
        <v>44309</v>
      </c>
      <c r="B41" s="47">
        <v>2021</v>
      </c>
      <c r="C41" s="47" t="s">
        <v>4</v>
      </c>
      <c r="D41" s="47" t="s">
        <v>260</v>
      </c>
      <c r="E41" s="47" t="s">
        <v>260</v>
      </c>
      <c r="F41" s="47" t="str">
        <f t="shared" si="2"/>
        <v>P</v>
      </c>
      <c r="G41" s="47" t="str">
        <f t="shared" si="3"/>
        <v>PP</v>
      </c>
      <c r="I41" s="47">
        <f t="shared" si="4"/>
        <v>1</v>
      </c>
      <c r="J41" s="47">
        <f t="shared" si="5"/>
        <v>1</v>
      </c>
      <c r="K41" s="47">
        <f t="shared" si="8"/>
        <v>0</v>
      </c>
      <c r="L41" s="47">
        <f t="shared" si="9"/>
        <v>0</v>
      </c>
    </row>
    <row r="42" spans="1:12" x14ac:dyDescent="0.35">
      <c r="A42" s="46">
        <v>44467</v>
      </c>
      <c r="B42" s="47">
        <v>2021</v>
      </c>
      <c r="C42" s="47" t="s">
        <v>260</v>
      </c>
      <c r="D42" s="47" t="s">
        <v>4</v>
      </c>
      <c r="E42" s="47" t="s">
        <v>4</v>
      </c>
      <c r="F42" s="47" t="str">
        <f t="shared" si="2"/>
        <v>M</v>
      </c>
      <c r="G42" s="47" t="str">
        <f t="shared" si="3"/>
        <v>PM</v>
      </c>
      <c r="I42" s="47">
        <f t="shared" si="4"/>
        <v>1</v>
      </c>
      <c r="J42" s="47">
        <f t="shared" si="5"/>
        <v>0</v>
      </c>
      <c r="K42" s="47">
        <f t="shared" si="8"/>
        <v>0</v>
      </c>
      <c r="L42" s="47">
        <f t="shared" si="9"/>
        <v>0</v>
      </c>
    </row>
    <row r="44" spans="1:12" x14ac:dyDescent="0.35">
      <c r="G44" s="40" t="s">
        <v>288</v>
      </c>
      <c r="I44" s="47">
        <f>SUM(I16:I42)</f>
        <v>13</v>
      </c>
      <c r="J44" s="47">
        <f t="shared" ref="J44:L44" si="10">SUM(J16:J42)</f>
        <v>4</v>
      </c>
      <c r="K44" s="47">
        <f t="shared" si="10"/>
        <v>14</v>
      </c>
      <c r="L44" s="47">
        <f t="shared" si="10"/>
        <v>6</v>
      </c>
    </row>
    <row r="45" spans="1:12" x14ac:dyDescent="0.35">
      <c r="G45" s="40" t="s">
        <v>289</v>
      </c>
      <c r="I45" s="40">
        <f>J44/I44</f>
        <v>0.30769230769230771</v>
      </c>
      <c r="J45" s="47"/>
      <c r="K45" s="40">
        <f>L44/K44</f>
        <v>0.42857142857142855</v>
      </c>
      <c r="L45" s="47"/>
    </row>
    <row r="48" spans="1:12" x14ac:dyDescent="0.35">
      <c r="A48" s="40" t="s">
        <v>9</v>
      </c>
      <c r="B48" s="40" t="s">
        <v>284</v>
      </c>
      <c r="C48" s="40" t="s">
        <v>262</v>
      </c>
      <c r="D48" s="40" t="s">
        <v>263</v>
      </c>
      <c r="E48" s="40" t="s">
        <v>285</v>
      </c>
      <c r="F48" s="40" t="s">
        <v>286</v>
      </c>
      <c r="G48" s="40" t="s">
        <v>287</v>
      </c>
    </row>
    <row r="49" spans="1:12" x14ac:dyDescent="0.35">
      <c r="A49" s="46">
        <v>39557</v>
      </c>
      <c r="B49" s="47">
        <v>2008</v>
      </c>
      <c r="C49" s="47" t="s">
        <v>260</v>
      </c>
      <c r="D49" s="47" t="s">
        <v>0</v>
      </c>
      <c r="E49" s="47" t="s">
        <v>0</v>
      </c>
      <c r="F49" s="47" t="str">
        <f t="shared" ref="F49:F73" si="11">LEFT(E49,1)</f>
        <v>C</v>
      </c>
      <c r="G49" s="47" t="str">
        <f>CONCATENATE(F49)</f>
        <v>C</v>
      </c>
    </row>
    <row r="50" spans="1:12" x14ac:dyDescent="0.35">
      <c r="A50" s="46">
        <v>39578</v>
      </c>
      <c r="B50" s="47">
        <v>2008</v>
      </c>
      <c r="C50" s="47" t="s">
        <v>0</v>
      </c>
      <c r="D50" s="47" t="s">
        <v>260</v>
      </c>
      <c r="E50" s="47" t="s">
        <v>0</v>
      </c>
      <c r="F50" s="47" t="str">
        <f t="shared" si="11"/>
        <v>C</v>
      </c>
      <c r="G50" s="47" t="str">
        <f>CONCATENATE(F49,F50)</f>
        <v>CC</v>
      </c>
      <c r="I50" s="47">
        <f>IF(LEFT(G50,1)="P",1,0)</f>
        <v>0</v>
      </c>
      <c r="J50" s="47">
        <f>IF(G50="PP",1,0)</f>
        <v>0</v>
      </c>
      <c r="K50" s="47">
        <f>IF(LEFT(G50,1)="C",1,0)</f>
        <v>1</v>
      </c>
      <c r="L50" s="47">
        <f>IF(G50="CC",1,0)</f>
        <v>1</v>
      </c>
    </row>
    <row r="51" spans="1:12" x14ac:dyDescent="0.35">
      <c r="A51" s="46">
        <v>39599</v>
      </c>
      <c r="B51" s="47">
        <v>2008</v>
      </c>
      <c r="C51" s="47" t="s">
        <v>0</v>
      </c>
      <c r="D51" s="47" t="s">
        <v>260</v>
      </c>
      <c r="E51" s="47" t="s">
        <v>0</v>
      </c>
      <c r="F51" s="47" t="str">
        <f t="shared" si="11"/>
        <v>C</v>
      </c>
      <c r="G51" s="47" t="str">
        <f t="shared" ref="G51:G73" si="12">CONCATENATE(F50,F51)</f>
        <v>CC</v>
      </c>
      <c r="I51" s="47">
        <f t="shared" ref="I51:I73" si="13">IF(LEFT(G51,1)="P",1,0)</f>
        <v>0</v>
      </c>
      <c r="J51" s="47">
        <f t="shared" ref="J51:J73" si="14">IF(G51="PP",1,0)</f>
        <v>0</v>
      </c>
      <c r="K51" s="47">
        <f t="shared" ref="K51:K73" si="15">IF(LEFT(G51,1)="C",1,0)</f>
        <v>1</v>
      </c>
      <c r="L51" s="47">
        <f t="shared" ref="L51:L73" si="16">IF(G51="CC",1,0)</f>
        <v>1</v>
      </c>
    </row>
    <row r="52" spans="1:12" x14ac:dyDescent="0.35">
      <c r="A52" s="46">
        <v>39940</v>
      </c>
      <c r="B52" s="47">
        <v>2009</v>
      </c>
      <c r="C52" s="47" t="s">
        <v>0</v>
      </c>
      <c r="D52" s="47" t="s">
        <v>260</v>
      </c>
      <c r="E52" s="47" t="s">
        <v>0</v>
      </c>
      <c r="F52" s="47" t="str">
        <f t="shared" si="11"/>
        <v>C</v>
      </c>
      <c r="G52" s="47" t="str">
        <f t="shared" si="12"/>
        <v>CC</v>
      </c>
      <c r="I52" s="47">
        <f t="shared" si="13"/>
        <v>0</v>
      </c>
      <c r="J52" s="47">
        <f t="shared" si="14"/>
        <v>0</v>
      </c>
      <c r="K52" s="47">
        <f t="shared" si="15"/>
        <v>1</v>
      </c>
      <c r="L52" s="47">
        <f t="shared" si="16"/>
        <v>1</v>
      </c>
    </row>
    <row r="53" spans="1:12" x14ac:dyDescent="0.35">
      <c r="A53" s="46">
        <v>39953</v>
      </c>
      <c r="B53" s="47">
        <v>2009</v>
      </c>
      <c r="C53" s="47" t="s">
        <v>0</v>
      </c>
      <c r="D53" s="47" t="s">
        <v>260</v>
      </c>
      <c r="E53" s="47" t="s">
        <v>0</v>
      </c>
      <c r="F53" s="47" t="str">
        <f t="shared" si="11"/>
        <v>C</v>
      </c>
      <c r="G53" s="47" t="str">
        <f t="shared" si="12"/>
        <v>CC</v>
      </c>
      <c r="I53" s="47">
        <f t="shared" si="13"/>
        <v>0</v>
      </c>
      <c r="J53" s="47">
        <f t="shared" si="14"/>
        <v>0</v>
      </c>
      <c r="K53" s="47">
        <f t="shared" si="15"/>
        <v>1</v>
      </c>
      <c r="L53" s="47">
        <f t="shared" si="16"/>
        <v>1</v>
      </c>
    </row>
    <row r="54" spans="1:12" x14ac:dyDescent="0.35">
      <c r="A54" s="46">
        <v>40258</v>
      </c>
      <c r="B54" s="47">
        <v>2010</v>
      </c>
      <c r="C54" s="47" t="s">
        <v>0</v>
      </c>
      <c r="D54" s="47" t="s">
        <v>260</v>
      </c>
      <c r="E54" s="47" t="s">
        <v>260</v>
      </c>
      <c r="F54" s="47" t="str">
        <f t="shared" si="11"/>
        <v>P</v>
      </c>
      <c r="G54" s="47" t="str">
        <f t="shared" si="12"/>
        <v>CP</v>
      </c>
      <c r="I54" s="47">
        <f t="shared" si="13"/>
        <v>0</v>
      </c>
      <c r="J54" s="47">
        <f t="shared" si="14"/>
        <v>0</v>
      </c>
      <c r="K54" s="47">
        <f t="shared" si="15"/>
        <v>1</v>
      </c>
      <c r="L54" s="47">
        <f t="shared" si="16"/>
        <v>0</v>
      </c>
    </row>
    <row r="55" spans="1:12" x14ac:dyDescent="0.35">
      <c r="A55" s="46">
        <v>40286</v>
      </c>
      <c r="B55" s="47">
        <v>2010</v>
      </c>
      <c r="C55" s="47" t="s">
        <v>260</v>
      </c>
      <c r="D55" s="47" t="s">
        <v>0</v>
      </c>
      <c r="E55" s="47" t="s">
        <v>0</v>
      </c>
      <c r="F55" s="47" t="str">
        <f t="shared" si="11"/>
        <v>C</v>
      </c>
      <c r="G55" s="47" t="str">
        <f t="shared" si="12"/>
        <v>PC</v>
      </c>
      <c r="I55" s="47">
        <f t="shared" si="13"/>
        <v>1</v>
      </c>
      <c r="J55" s="47">
        <f t="shared" si="14"/>
        <v>0</v>
      </c>
      <c r="K55" s="47">
        <f t="shared" si="15"/>
        <v>0</v>
      </c>
      <c r="L55" s="47">
        <f t="shared" si="16"/>
        <v>0</v>
      </c>
    </row>
    <row r="56" spans="1:12" x14ac:dyDescent="0.35">
      <c r="A56" s="46">
        <v>40646</v>
      </c>
      <c r="B56" s="47">
        <v>2011</v>
      </c>
      <c r="C56" s="47" t="s">
        <v>260</v>
      </c>
      <c r="D56" s="47" t="s">
        <v>0</v>
      </c>
      <c r="E56" s="47" t="s">
        <v>260</v>
      </c>
      <c r="F56" s="47" t="str">
        <f t="shared" si="11"/>
        <v>P</v>
      </c>
      <c r="G56" s="47" t="str">
        <f t="shared" si="12"/>
        <v>CP</v>
      </c>
      <c r="I56" s="47">
        <f t="shared" si="13"/>
        <v>0</v>
      </c>
      <c r="J56" s="47">
        <f t="shared" si="14"/>
        <v>0</v>
      </c>
      <c r="K56" s="47">
        <f t="shared" si="15"/>
        <v>1</v>
      </c>
      <c r="L56" s="47">
        <f t="shared" si="16"/>
        <v>0</v>
      </c>
    </row>
    <row r="57" spans="1:12" x14ac:dyDescent="0.35">
      <c r="A57" s="46">
        <v>41027</v>
      </c>
      <c r="B57" s="47">
        <v>2012</v>
      </c>
      <c r="C57" s="47" t="s">
        <v>0</v>
      </c>
      <c r="D57" s="47" t="s">
        <v>260</v>
      </c>
      <c r="E57" s="47" t="s">
        <v>260</v>
      </c>
      <c r="F57" s="47" t="str">
        <f t="shared" si="11"/>
        <v>P</v>
      </c>
      <c r="G57" s="47" t="str">
        <f t="shared" si="12"/>
        <v>PP</v>
      </c>
      <c r="I57" s="47">
        <f t="shared" si="13"/>
        <v>1</v>
      </c>
      <c r="J57" s="47">
        <f t="shared" si="14"/>
        <v>1</v>
      </c>
      <c r="K57" s="47">
        <f t="shared" si="15"/>
        <v>0</v>
      </c>
      <c r="L57" s="47">
        <f t="shared" si="16"/>
        <v>0</v>
      </c>
    </row>
    <row r="58" spans="1:12" x14ac:dyDescent="0.35">
      <c r="A58" s="46">
        <v>41046</v>
      </c>
      <c r="B58" s="47">
        <v>2012</v>
      </c>
      <c r="C58" s="47" t="s">
        <v>260</v>
      </c>
      <c r="D58" s="47" t="s">
        <v>0</v>
      </c>
      <c r="E58" s="47" t="s">
        <v>260</v>
      </c>
      <c r="F58" s="47" t="str">
        <f t="shared" si="11"/>
        <v>P</v>
      </c>
      <c r="G58" s="47" t="str">
        <f t="shared" si="12"/>
        <v>PP</v>
      </c>
      <c r="I58" s="47">
        <f t="shared" si="13"/>
        <v>1</v>
      </c>
      <c r="J58" s="47">
        <f t="shared" si="14"/>
        <v>1</v>
      </c>
      <c r="K58" s="47">
        <f t="shared" si="15"/>
        <v>0</v>
      </c>
      <c r="L58" s="47">
        <f t="shared" si="16"/>
        <v>0</v>
      </c>
    </row>
    <row r="59" spans="1:12" x14ac:dyDescent="0.35">
      <c r="A59" s="46">
        <v>41374</v>
      </c>
      <c r="B59" s="47">
        <v>2013</v>
      </c>
      <c r="C59" s="47" t="s">
        <v>260</v>
      </c>
      <c r="D59" s="47" t="s">
        <v>0</v>
      </c>
      <c r="E59" s="47" t="s">
        <v>0</v>
      </c>
      <c r="F59" s="47" t="str">
        <f t="shared" si="11"/>
        <v>C</v>
      </c>
      <c r="G59" s="47" t="str">
        <f t="shared" si="12"/>
        <v>PC</v>
      </c>
      <c r="I59" s="47">
        <f t="shared" si="13"/>
        <v>1</v>
      </c>
      <c r="J59" s="47">
        <f t="shared" si="14"/>
        <v>0</v>
      </c>
      <c r="K59" s="47">
        <f t="shared" si="15"/>
        <v>0</v>
      </c>
      <c r="L59" s="47">
        <f t="shared" si="16"/>
        <v>0</v>
      </c>
    </row>
    <row r="60" spans="1:12" x14ac:dyDescent="0.35">
      <c r="A60" s="46">
        <v>41396</v>
      </c>
      <c r="B60" s="47">
        <v>2013</v>
      </c>
      <c r="C60" s="47" t="s">
        <v>0</v>
      </c>
      <c r="D60" s="47" t="s">
        <v>260</v>
      </c>
      <c r="E60" s="47" t="s">
        <v>0</v>
      </c>
      <c r="F60" s="47" t="str">
        <f t="shared" si="11"/>
        <v>C</v>
      </c>
      <c r="G60" s="47" t="str">
        <f t="shared" si="12"/>
        <v>CC</v>
      </c>
      <c r="I60" s="47">
        <f t="shared" si="13"/>
        <v>0</v>
      </c>
      <c r="J60" s="47">
        <f t="shared" si="14"/>
        <v>0</v>
      </c>
      <c r="K60" s="47">
        <f t="shared" si="15"/>
        <v>1</v>
      </c>
      <c r="L60" s="47">
        <f t="shared" si="16"/>
        <v>1</v>
      </c>
    </row>
    <row r="61" spans="1:12" x14ac:dyDescent="0.35">
      <c r="A61" s="46">
        <v>41747</v>
      </c>
      <c r="B61" s="47">
        <v>2014</v>
      </c>
      <c r="C61" s="47" t="s">
        <v>0</v>
      </c>
      <c r="D61" s="47" t="s">
        <v>260</v>
      </c>
      <c r="E61" s="47" t="s">
        <v>260</v>
      </c>
      <c r="F61" s="47" t="str">
        <f t="shared" si="11"/>
        <v>P</v>
      </c>
      <c r="G61" s="47" t="str">
        <f t="shared" si="12"/>
        <v>CP</v>
      </c>
      <c r="I61" s="47">
        <f t="shared" si="13"/>
        <v>0</v>
      </c>
      <c r="J61" s="47">
        <f t="shared" si="14"/>
        <v>0</v>
      </c>
      <c r="K61" s="47">
        <f t="shared" si="15"/>
        <v>1</v>
      </c>
      <c r="L61" s="47">
        <f t="shared" si="16"/>
        <v>0</v>
      </c>
    </row>
    <row r="62" spans="1:12" x14ac:dyDescent="0.35">
      <c r="A62" s="46">
        <v>41766</v>
      </c>
      <c r="B62" s="47">
        <v>2014</v>
      </c>
      <c r="C62" s="47" t="s">
        <v>260</v>
      </c>
      <c r="D62" s="47" t="s">
        <v>0</v>
      </c>
      <c r="E62" s="47" t="s">
        <v>260</v>
      </c>
      <c r="F62" s="47" t="str">
        <f t="shared" si="11"/>
        <v>P</v>
      </c>
      <c r="G62" s="47" t="str">
        <f t="shared" si="12"/>
        <v>PP</v>
      </c>
      <c r="I62" s="47">
        <f t="shared" si="13"/>
        <v>1</v>
      </c>
      <c r="J62" s="47">
        <f t="shared" si="14"/>
        <v>1</v>
      </c>
      <c r="K62" s="47">
        <f t="shared" si="15"/>
        <v>0</v>
      </c>
      <c r="L62" s="47">
        <f t="shared" si="16"/>
        <v>0</v>
      </c>
    </row>
    <row r="63" spans="1:12" x14ac:dyDescent="0.35">
      <c r="A63" s="46">
        <v>41789</v>
      </c>
      <c r="B63" s="47">
        <v>2014</v>
      </c>
      <c r="C63" s="47" t="s">
        <v>0</v>
      </c>
      <c r="D63" s="47" t="s">
        <v>260</v>
      </c>
      <c r="E63" s="47" t="s">
        <v>260</v>
      </c>
      <c r="F63" s="47" t="str">
        <f t="shared" si="11"/>
        <v>P</v>
      </c>
      <c r="G63" s="47" t="str">
        <f t="shared" si="12"/>
        <v>PP</v>
      </c>
      <c r="I63" s="47">
        <f t="shared" si="13"/>
        <v>1</v>
      </c>
      <c r="J63" s="47">
        <f t="shared" si="14"/>
        <v>1</v>
      </c>
      <c r="K63" s="47">
        <f t="shared" si="15"/>
        <v>0</v>
      </c>
      <c r="L63" s="47">
        <f t="shared" si="16"/>
        <v>0</v>
      </c>
    </row>
    <row r="64" spans="1:12" x14ac:dyDescent="0.35">
      <c r="A64" s="46">
        <v>42119</v>
      </c>
      <c r="B64" s="47">
        <v>2015</v>
      </c>
      <c r="C64" s="47" t="s">
        <v>0</v>
      </c>
      <c r="D64" s="47" t="s">
        <v>260</v>
      </c>
      <c r="E64" s="47" t="s">
        <v>0</v>
      </c>
      <c r="F64" s="47" t="str">
        <f t="shared" si="11"/>
        <v>C</v>
      </c>
      <c r="G64" s="47" t="str">
        <f t="shared" si="12"/>
        <v>PC</v>
      </c>
      <c r="I64" s="47">
        <f t="shared" si="13"/>
        <v>1</v>
      </c>
      <c r="J64" s="47">
        <f t="shared" si="14"/>
        <v>0</v>
      </c>
      <c r="K64" s="47">
        <f t="shared" si="15"/>
        <v>0</v>
      </c>
      <c r="L64" s="47">
        <f t="shared" si="16"/>
        <v>0</v>
      </c>
    </row>
    <row r="65" spans="1:12" x14ac:dyDescent="0.35">
      <c r="A65" s="46">
        <v>42140</v>
      </c>
      <c r="B65" s="47">
        <v>2015</v>
      </c>
      <c r="C65" s="47" t="s">
        <v>260</v>
      </c>
      <c r="D65" s="47" t="s">
        <v>0</v>
      </c>
      <c r="E65" s="47" t="s">
        <v>0</v>
      </c>
      <c r="F65" s="47" t="str">
        <f t="shared" si="11"/>
        <v>C</v>
      </c>
      <c r="G65" s="47" t="str">
        <f t="shared" si="12"/>
        <v>CC</v>
      </c>
      <c r="I65" s="47">
        <f t="shared" si="13"/>
        <v>0</v>
      </c>
      <c r="J65" s="47">
        <f t="shared" si="14"/>
        <v>0</v>
      </c>
      <c r="K65" s="47">
        <f t="shared" si="15"/>
        <v>1</v>
      </c>
      <c r="L65" s="47">
        <f t="shared" si="16"/>
        <v>1</v>
      </c>
    </row>
    <row r="66" spans="1:12" x14ac:dyDescent="0.35">
      <c r="A66" s="46">
        <v>43205</v>
      </c>
      <c r="B66" s="47">
        <v>2018</v>
      </c>
      <c r="C66" s="47" t="s">
        <v>260</v>
      </c>
      <c r="D66" s="47" t="s">
        <v>0</v>
      </c>
      <c r="E66" s="47" t="s">
        <v>260</v>
      </c>
      <c r="F66" s="47" t="str">
        <f t="shared" si="11"/>
        <v>P</v>
      </c>
      <c r="G66" s="47" t="str">
        <f t="shared" si="12"/>
        <v>CP</v>
      </c>
      <c r="I66" s="47">
        <f t="shared" si="13"/>
        <v>0</v>
      </c>
      <c r="J66" s="47">
        <f t="shared" si="14"/>
        <v>0</v>
      </c>
      <c r="K66" s="47">
        <f t="shared" si="15"/>
        <v>1</v>
      </c>
      <c r="L66" s="47">
        <f t="shared" si="16"/>
        <v>0</v>
      </c>
    </row>
    <row r="67" spans="1:12" x14ac:dyDescent="0.35">
      <c r="A67" s="46">
        <v>43240</v>
      </c>
      <c r="B67" s="47">
        <v>2018</v>
      </c>
      <c r="C67" s="47" t="s">
        <v>260</v>
      </c>
      <c r="D67" s="47" t="s">
        <v>0</v>
      </c>
      <c r="E67" s="47" t="s">
        <v>0</v>
      </c>
      <c r="F67" s="47" t="str">
        <f t="shared" si="11"/>
        <v>C</v>
      </c>
      <c r="G67" s="47" t="str">
        <f t="shared" si="12"/>
        <v>PC</v>
      </c>
      <c r="I67" s="47">
        <f t="shared" si="13"/>
        <v>1</v>
      </c>
      <c r="J67" s="47">
        <f t="shared" si="14"/>
        <v>0</v>
      </c>
      <c r="K67" s="47">
        <f t="shared" si="15"/>
        <v>0</v>
      </c>
      <c r="L67" s="47">
        <f t="shared" si="16"/>
        <v>0</v>
      </c>
    </row>
    <row r="68" spans="1:12" x14ac:dyDescent="0.35">
      <c r="A68" s="46">
        <v>43561</v>
      </c>
      <c r="B68" s="47">
        <v>2019</v>
      </c>
      <c r="C68" s="47" t="s">
        <v>0</v>
      </c>
      <c r="D68" s="47" t="s">
        <v>260</v>
      </c>
      <c r="E68" s="47" t="s">
        <v>0</v>
      </c>
      <c r="F68" s="47" t="str">
        <f t="shared" si="11"/>
        <v>C</v>
      </c>
      <c r="G68" s="47" t="str">
        <f t="shared" si="12"/>
        <v>CC</v>
      </c>
      <c r="I68" s="47">
        <f t="shared" si="13"/>
        <v>0</v>
      </c>
      <c r="J68" s="47">
        <f t="shared" si="14"/>
        <v>0</v>
      </c>
      <c r="K68" s="47">
        <f t="shared" si="15"/>
        <v>1</v>
      </c>
      <c r="L68" s="47">
        <f t="shared" si="16"/>
        <v>1</v>
      </c>
    </row>
    <row r="69" spans="1:12" x14ac:dyDescent="0.35">
      <c r="A69" s="46">
        <v>43590</v>
      </c>
      <c r="B69" s="47">
        <v>2019</v>
      </c>
      <c r="C69" s="47" t="s">
        <v>0</v>
      </c>
      <c r="D69" s="47" t="s">
        <v>260</v>
      </c>
      <c r="E69" s="47" t="s">
        <v>260</v>
      </c>
      <c r="F69" s="47" t="str">
        <f t="shared" si="11"/>
        <v>P</v>
      </c>
      <c r="G69" s="47" t="str">
        <f t="shared" si="12"/>
        <v>CP</v>
      </c>
      <c r="I69" s="47">
        <f t="shared" si="13"/>
        <v>0</v>
      </c>
      <c r="J69" s="47">
        <f t="shared" si="14"/>
        <v>0</v>
      </c>
      <c r="K69" s="47">
        <f t="shared" si="15"/>
        <v>1</v>
      </c>
      <c r="L69" s="47">
        <f t="shared" si="16"/>
        <v>0</v>
      </c>
    </row>
    <row r="70" spans="1:12" x14ac:dyDescent="0.35">
      <c r="A70" s="46">
        <v>44108</v>
      </c>
      <c r="B70" s="47">
        <v>2020</v>
      </c>
      <c r="C70" s="47" t="s">
        <v>260</v>
      </c>
      <c r="D70" s="47" t="s">
        <v>0</v>
      </c>
      <c r="E70" s="47" t="s">
        <v>0</v>
      </c>
      <c r="F70" s="47" t="str">
        <f t="shared" si="11"/>
        <v>C</v>
      </c>
      <c r="G70" s="47" t="str">
        <f t="shared" si="12"/>
        <v>PC</v>
      </c>
      <c r="I70" s="47">
        <f t="shared" si="13"/>
        <v>1</v>
      </c>
      <c r="J70" s="47">
        <f t="shared" si="14"/>
        <v>0</v>
      </c>
      <c r="K70" s="47">
        <f t="shared" si="15"/>
        <v>0</v>
      </c>
      <c r="L70" s="47">
        <f t="shared" si="16"/>
        <v>0</v>
      </c>
    </row>
    <row r="71" spans="1:12" x14ac:dyDescent="0.35">
      <c r="A71" s="46">
        <v>44136</v>
      </c>
      <c r="B71" s="47">
        <v>2020</v>
      </c>
      <c r="C71" s="47" t="s">
        <v>260</v>
      </c>
      <c r="D71" s="47" t="s">
        <v>0</v>
      </c>
      <c r="E71" s="47" t="s">
        <v>0</v>
      </c>
      <c r="F71" s="47" t="str">
        <f t="shared" si="11"/>
        <v>C</v>
      </c>
      <c r="G71" s="47" t="str">
        <f t="shared" si="12"/>
        <v>CC</v>
      </c>
      <c r="I71" s="47">
        <f t="shared" si="13"/>
        <v>0</v>
      </c>
      <c r="J71" s="47">
        <f t="shared" si="14"/>
        <v>0</v>
      </c>
      <c r="K71" s="47">
        <f t="shared" si="15"/>
        <v>1</v>
      </c>
      <c r="L71" s="47">
        <f t="shared" si="16"/>
        <v>1</v>
      </c>
    </row>
    <row r="72" spans="1:12" x14ac:dyDescent="0.35">
      <c r="A72" s="46">
        <v>44302</v>
      </c>
      <c r="B72" s="47">
        <v>2021</v>
      </c>
      <c r="C72" s="47" t="s">
        <v>260</v>
      </c>
      <c r="D72" s="47" t="s">
        <v>0</v>
      </c>
      <c r="E72" s="47" t="s">
        <v>0</v>
      </c>
      <c r="F72" s="47" t="str">
        <f t="shared" si="11"/>
        <v>C</v>
      </c>
      <c r="G72" s="47" t="str">
        <f t="shared" si="12"/>
        <v>CC</v>
      </c>
      <c r="I72" s="47">
        <f t="shared" si="13"/>
        <v>0</v>
      </c>
      <c r="J72" s="47">
        <f t="shared" si="14"/>
        <v>0</v>
      </c>
      <c r="K72" s="47">
        <f t="shared" si="15"/>
        <v>1</v>
      </c>
      <c r="L72" s="47">
        <f t="shared" si="16"/>
        <v>1</v>
      </c>
    </row>
    <row r="73" spans="1:12" x14ac:dyDescent="0.35">
      <c r="A73" s="46">
        <v>44476</v>
      </c>
      <c r="B73" s="47">
        <v>2021</v>
      </c>
      <c r="C73" s="47" t="s">
        <v>0</v>
      </c>
      <c r="D73" s="47" t="s">
        <v>260</v>
      </c>
      <c r="E73" s="47" t="s">
        <v>260</v>
      </c>
      <c r="F73" s="47" t="str">
        <f t="shared" si="11"/>
        <v>P</v>
      </c>
      <c r="G73" s="47" t="str">
        <f t="shared" si="12"/>
        <v>CP</v>
      </c>
      <c r="I73" s="47">
        <f t="shared" si="13"/>
        <v>0</v>
      </c>
      <c r="J73" s="47">
        <f t="shared" si="14"/>
        <v>0</v>
      </c>
      <c r="K73" s="47">
        <f t="shared" si="15"/>
        <v>1</v>
      </c>
      <c r="L73" s="47">
        <f t="shared" si="16"/>
        <v>0</v>
      </c>
    </row>
    <row r="74" spans="1:12" x14ac:dyDescent="0.35">
      <c r="A74" s="51"/>
    </row>
    <row r="75" spans="1:12" x14ac:dyDescent="0.35">
      <c r="A75" s="51"/>
      <c r="G75" s="40" t="s">
        <v>288</v>
      </c>
      <c r="I75" s="47">
        <f>SUM(I50:I73)</f>
        <v>9</v>
      </c>
      <c r="J75" s="47">
        <f>SUM(J50:J73)</f>
        <v>4</v>
      </c>
      <c r="K75" s="47">
        <f>SUM(K50:K73)</f>
        <v>15</v>
      </c>
      <c r="L75" s="47">
        <f>SUM(L50:L73)</f>
        <v>9</v>
      </c>
    </row>
    <row r="76" spans="1:12" x14ac:dyDescent="0.35">
      <c r="A76" s="51"/>
      <c r="G76" s="40" t="s">
        <v>289</v>
      </c>
      <c r="I76" s="40">
        <f>J75/I75</f>
        <v>0.44444444444444442</v>
      </c>
      <c r="J76" s="47"/>
      <c r="K76" s="40">
        <f>L75/K75</f>
        <v>0.6</v>
      </c>
      <c r="L76" s="47"/>
    </row>
    <row r="79" spans="1:12" x14ac:dyDescent="0.35">
      <c r="A79" s="40" t="s">
        <v>9</v>
      </c>
      <c r="B79" s="40" t="s">
        <v>284</v>
      </c>
      <c r="C79" s="40" t="s">
        <v>262</v>
      </c>
      <c r="D79" s="40" t="s">
        <v>263</v>
      </c>
      <c r="E79" s="40" t="s">
        <v>285</v>
      </c>
      <c r="F79" s="40" t="s">
        <v>286</v>
      </c>
      <c r="G79" s="40" t="s">
        <v>287</v>
      </c>
    </row>
    <row r="80" spans="1:12" x14ac:dyDescent="0.35">
      <c r="A80" s="46">
        <v>39571</v>
      </c>
      <c r="B80" s="47">
        <v>2008</v>
      </c>
      <c r="C80" s="47" t="s">
        <v>260</v>
      </c>
      <c r="D80" s="47" t="s">
        <v>2</v>
      </c>
      <c r="E80" s="47" t="s">
        <v>260</v>
      </c>
      <c r="F80" s="47" t="str">
        <f t="shared" ref="F80:F108" si="17">LEFT(E80,1)</f>
        <v>P</v>
      </c>
      <c r="G80" s="47" t="str">
        <f>CONCATENATE(F80)</f>
        <v>P</v>
      </c>
    </row>
    <row r="81" spans="1:12" x14ac:dyDescent="0.35">
      <c r="A81" s="46">
        <v>39593</v>
      </c>
      <c r="B81" s="47">
        <v>2008</v>
      </c>
      <c r="C81" s="47" t="s">
        <v>2</v>
      </c>
      <c r="D81" s="47" t="s">
        <v>260</v>
      </c>
      <c r="E81" s="47" t="s">
        <v>2</v>
      </c>
      <c r="F81" s="47" t="str">
        <f t="shared" si="17"/>
        <v>K</v>
      </c>
      <c r="G81" s="47" t="str">
        <f>CONCATENATE(F80,F81)</f>
        <v>PK</v>
      </c>
      <c r="I81" s="47">
        <f>IF(LEFT(G81,1)="P",1,0)</f>
        <v>1</v>
      </c>
      <c r="J81" s="47">
        <f>IF(G81="PP",1,0)</f>
        <v>0</v>
      </c>
      <c r="K81" s="47">
        <f>IF(LEFT(G81,1)="K",1,0)</f>
        <v>0</v>
      </c>
      <c r="L81" s="47">
        <f>IF(G81="KK",1,0)</f>
        <v>0</v>
      </c>
    </row>
    <row r="82" spans="1:12" x14ac:dyDescent="0.35">
      <c r="A82" s="46">
        <v>39924</v>
      </c>
      <c r="B82" s="47">
        <v>2009</v>
      </c>
      <c r="C82" s="47" t="s">
        <v>260</v>
      </c>
      <c r="D82" s="47" t="s">
        <v>2</v>
      </c>
      <c r="E82" s="47" t="s">
        <v>2</v>
      </c>
      <c r="F82" s="47" t="str">
        <f t="shared" si="17"/>
        <v>K</v>
      </c>
      <c r="G82" s="47" t="str">
        <f t="shared" ref="G82:G108" si="18">CONCATENATE(F81,F82)</f>
        <v>KK</v>
      </c>
      <c r="I82" s="47">
        <f t="shared" ref="I82:I108" si="19">IF(LEFT(G82,1)="P",1,0)</f>
        <v>0</v>
      </c>
      <c r="J82" s="47">
        <f t="shared" ref="J82:J108" si="20">IF(G82="PP",1,0)</f>
        <v>0</v>
      </c>
      <c r="K82" s="47">
        <f t="shared" ref="K82:K103" si="21">IF(LEFT(G82,1)="K",1,0)</f>
        <v>1</v>
      </c>
      <c r="L82" s="47">
        <f t="shared" ref="L82:L103" si="22">IF(G82="KK",1,0)</f>
        <v>1</v>
      </c>
    </row>
    <row r="83" spans="1:12" x14ac:dyDescent="0.35">
      <c r="A83" s="46">
        <v>39936</v>
      </c>
      <c r="B83" s="47">
        <v>2009</v>
      </c>
      <c r="C83" s="47" t="s">
        <v>260</v>
      </c>
      <c r="D83" s="47" t="s">
        <v>2</v>
      </c>
      <c r="E83" s="47" t="s">
        <v>260</v>
      </c>
      <c r="F83" s="47" t="str">
        <f t="shared" si="17"/>
        <v>P</v>
      </c>
      <c r="G83" s="47" t="str">
        <f t="shared" si="18"/>
        <v>KP</v>
      </c>
      <c r="I83" s="47">
        <f t="shared" si="19"/>
        <v>0</v>
      </c>
      <c r="J83" s="47">
        <f t="shared" si="20"/>
        <v>0</v>
      </c>
      <c r="K83" s="47">
        <f t="shared" si="21"/>
        <v>1</v>
      </c>
      <c r="L83" s="47">
        <f t="shared" si="22"/>
        <v>0</v>
      </c>
    </row>
    <row r="84" spans="1:12" x14ac:dyDescent="0.35">
      <c r="A84" s="46">
        <v>40264</v>
      </c>
      <c r="B84" s="47">
        <v>2010</v>
      </c>
      <c r="C84" s="47" t="s">
        <v>260</v>
      </c>
      <c r="D84" s="47" t="s">
        <v>2</v>
      </c>
      <c r="E84" s="47" t="s">
        <v>2</v>
      </c>
      <c r="F84" s="47" t="str">
        <f t="shared" si="17"/>
        <v>K</v>
      </c>
      <c r="G84" s="47" t="str">
        <f t="shared" si="18"/>
        <v>PK</v>
      </c>
      <c r="I84" s="47">
        <f t="shared" si="19"/>
        <v>1</v>
      </c>
      <c r="J84" s="47">
        <f t="shared" si="20"/>
        <v>0</v>
      </c>
      <c r="K84" s="47">
        <f t="shared" si="21"/>
        <v>0</v>
      </c>
      <c r="L84" s="47">
        <f t="shared" si="22"/>
        <v>0</v>
      </c>
    </row>
    <row r="85" spans="1:12" x14ac:dyDescent="0.35">
      <c r="A85" s="46">
        <v>40272</v>
      </c>
      <c r="B85" s="47">
        <v>2010</v>
      </c>
      <c r="C85" s="47" t="s">
        <v>2</v>
      </c>
      <c r="D85" s="47" t="s">
        <v>260</v>
      </c>
      <c r="E85" s="47" t="s">
        <v>260</v>
      </c>
      <c r="F85" s="47" t="str">
        <f t="shared" si="17"/>
        <v>P</v>
      </c>
      <c r="G85" s="47" t="str">
        <f t="shared" si="18"/>
        <v>KP</v>
      </c>
      <c r="I85" s="47">
        <f t="shared" si="19"/>
        <v>0</v>
      </c>
      <c r="J85" s="47">
        <f t="shared" si="20"/>
        <v>0</v>
      </c>
      <c r="K85" s="47">
        <f t="shared" si="21"/>
        <v>1</v>
      </c>
      <c r="L85" s="47">
        <f t="shared" si="22"/>
        <v>0</v>
      </c>
    </row>
    <row r="86" spans="1:12" x14ac:dyDescent="0.35">
      <c r="A86" s="46">
        <v>40663</v>
      </c>
      <c r="B86" s="47">
        <v>2011</v>
      </c>
      <c r="C86" s="47" t="s">
        <v>2</v>
      </c>
      <c r="D86" s="47" t="s">
        <v>260</v>
      </c>
      <c r="E86" s="47" t="s">
        <v>2</v>
      </c>
      <c r="F86" s="47" t="str">
        <f t="shared" si="17"/>
        <v>K</v>
      </c>
      <c r="G86" s="47" t="str">
        <f t="shared" si="18"/>
        <v>PK</v>
      </c>
      <c r="I86" s="47">
        <f t="shared" si="19"/>
        <v>1</v>
      </c>
      <c r="J86" s="47">
        <f t="shared" si="20"/>
        <v>0</v>
      </c>
      <c r="K86" s="47">
        <f t="shared" si="21"/>
        <v>0</v>
      </c>
      <c r="L86" s="47">
        <f t="shared" si="22"/>
        <v>0</v>
      </c>
    </row>
    <row r="87" spans="1:12" x14ac:dyDescent="0.35">
      <c r="A87" s="46">
        <v>41014</v>
      </c>
      <c r="B87" s="47">
        <v>2012</v>
      </c>
      <c r="C87" s="47" t="s">
        <v>2</v>
      </c>
      <c r="D87" s="47" t="s">
        <v>260</v>
      </c>
      <c r="E87" s="47" t="s">
        <v>260</v>
      </c>
      <c r="F87" s="47" t="str">
        <f t="shared" si="17"/>
        <v>P</v>
      </c>
      <c r="G87" s="47" t="str">
        <f t="shared" si="18"/>
        <v>KP</v>
      </c>
      <c r="I87" s="47">
        <f t="shared" si="19"/>
        <v>0</v>
      </c>
      <c r="J87" s="47">
        <f t="shared" si="20"/>
        <v>0</v>
      </c>
      <c r="K87" s="47">
        <f t="shared" si="21"/>
        <v>1</v>
      </c>
      <c r="L87" s="47">
        <f t="shared" si="22"/>
        <v>0</v>
      </c>
    </row>
    <row r="88" spans="1:12" x14ac:dyDescent="0.35">
      <c r="A88" s="46">
        <v>41017</v>
      </c>
      <c r="B88" s="47">
        <v>2012</v>
      </c>
      <c r="C88" s="47" t="s">
        <v>260</v>
      </c>
      <c r="D88" s="47" t="s">
        <v>2</v>
      </c>
      <c r="E88" s="47" t="s">
        <v>2</v>
      </c>
      <c r="F88" s="47" t="str">
        <f t="shared" si="17"/>
        <v>K</v>
      </c>
      <c r="G88" s="47" t="str">
        <f t="shared" si="18"/>
        <v>PK</v>
      </c>
      <c r="I88" s="47">
        <f t="shared" si="19"/>
        <v>1</v>
      </c>
      <c r="J88" s="47">
        <f t="shared" si="20"/>
        <v>0</v>
      </c>
      <c r="K88" s="47">
        <f t="shared" si="21"/>
        <v>0</v>
      </c>
      <c r="L88" s="47">
        <f t="shared" si="22"/>
        <v>0</v>
      </c>
    </row>
    <row r="89" spans="1:12" x14ac:dyDescent="0.35">
      <c r="A89" s="46">
        <v>41380</v>
      </c>
      <c r="B89" s="47">
        <v>2013</v>
      </c>
      <c r="C89" s="47" t="s">
        <v>260</v>
      </c>
      <c r="D89" s="47" t="s">
        <v>2</v>
      </c>
      <c r="E89" s="47" t="s">
        <v>260</v>
      </c>
      <c r="F89" s="47" t="str">
        <f t="shared" si="17"/>
        <v>P</v>
      </c>
      <c r="G89" s="47" t="str">
        <f t="shared" si="18"/>
        <v>KP</v>
      </c>
      <c r="I89" s="47">
        <f t="shared" si="19"/>
        <v>0</v>
      </c>
      <c r="J89" s="47">
        <f t="shared" si="20"/>
        <v>0</v>
      </c>
      <c r="K89" s="47">
        <f t="shared" si="21"/>
        <v>1</v>
      </c>
      <c r="L89" s="47">
        <f t="shared" si="22"/>
        <v>0</v>
      </c>
    </row>
    <row r="90" spans="1:12" x14ac:dyDescent="0.35">
      <c r="A90" s="46">
        <v>41390</v>
      </c>
      <c r="B90" s="47">
        <v>2013</v>
      </c>
      <c r="C90" s="47" t="s">
        <v>2</v>
      </c>
      <c r="D90" s="47" t="s">
        <v>260</v>
      </c>
      <c r="E90" s="47" t="s">
        <v>2</v>
      </c>
      <c r="F90" s="47" t="str">
        <f t="shared" si="17"/>
        <v>K</v>
      </c>
      <c r="G90" s="47" t="str">
        <f t="shared" si="18"/>
        <v>PK</v>
      </c>
      <c r="I90" s="47">
        <f t="shared" si="19"/>
        <v>1</v>
      </c>
      <c r="J90" s="47">
        <f t="shared" si="20"/>
        <v>0</v>
      </c>
      <c r="K90" s="47">
        <f t="shared" si="21"/>
        <v>0</v>
      </c>
      <c r="L90" s="47">
        <f t="shared" si="22"/>
        <v>0</v>
      </c>
    </row>
    <row r="91" spans="1:12" x14ac:dyDescent="0.35">
      <c r="A91" s="46">
        <v>41755</v>
      </c>
      <c r="B91" s="47">
        <v>2014</v>
      </c>
      <c r="C91" s="47" t="s">
        <v>2</v>
      </c>
      <c r="D91" s="47" t="s">
        <v>260</v>
      </c>
      <c r="E91" s="47" t="s">
        <v>260</v>
      </c>
      <c r="F91" s="47" t="str">
        <f t="shared" si="17"/>
        <v>P</v>
      </c>
      <c r="G91" s="47" t="str">
        <f t="shared" si="18"/>
        <v>KP</v>
      </c>
      <c r="I91" s="47">
        <f t="shared" si="19"/>
        <v>0</v>
      </c>
      <c r="J91" s="47">
        <f t="shared" si="20"/>
        <v>0</v>
      </c>
      <c r="K91" s="47">
        <f t="shared" si="21"/>
        <v>1</v>
      </c>
      <c r="L91" s="47">
        <f t="shared" si="22"/>
        <v>0</v>
      </c>
    </row>
    <row r="92" spans="1:12" x14ac:dyDescent="0.35">
      <c r="A92" s="46">
        <v>41770</v>
      </c>
      <c r="B92" s="47">
        <v>2014</v>
      </c>
      <c r="C92" s="47" t="s">
        <v>260</v>
      </c>
      <c r="D92" s="47" t="s">
        <v>2</v>
      </c>
      <c r="E92" s="47" t="s">
        <v>2</v>
      </c>
      <c r="F92" s="47" t="str">
        <f t="shared" si="17"/>
        <v>K</v>
      </c>
      <c r="G92" s="47" t="str">
        <f t="shared" si="18"/>
        <v>PK</v>
      </c>
      <c r="I92" s="47">
        <f t="shared" si="19"/>
        <v>1</v>
      </c>
      <c r="J92" s="47">
        <f t="shared" si="20"/>
        <v>0</v>
      </c>
      <c r="K92" s="47">
        <f t="shared" si="21"/>
        <v>0</v>
      </c>
      <c r="L92" s="47">
        <f t="shared" si="22"/>
        <v>0</v>
      </c>
    </row>
    <row r="93" spans="1:12" x14ac:dyDescent="0.35">
      <c r="A93" s="46">
        <v>41786</v>
      </c>
      <c r="B93" s="47">
        <v>2014</v>
      </c>
      <c r="C93" s="47" t="s">
        <v>260</v>
      </c>
      <c r="D93" s="47" t="s">
        <v>2</v>
      </c>
      <c r="E93" s="47" t="s">
        <v>2</v>
      </c>
      <c r="F93" s="47" t="str">
        <f t="shared" si="17"/>
        <v>K</v>
      </c>
      <c r="G93" s="47" t="str">
        <f t="shared" si="18"/>
        <v>KK</v>
      </c>
      <c r="I93" s="47">
        <f t="shared" si="19"/>
        <v>0</v>
      </c>
      <c r="J93" s="47">
        <f t="shared" si="20"/>
        <v>0</v>
      </c>
      <c r="K93" s="47">
        <f t="shared" si="21"/>
        <v>1</v>
      </c>
      <c r="L93" s="47">
        <f t="shared" si="22"/>
        <v>1</v>
      </c>
    </row>
    <row r="94" spans="1:12" x14ac:dyDescent="0.35">
      <c r="A94" s="46">
        <v>41791</v>
      </c>
      <c r="B94" s="47">
        <v>2014</v>
      </c>
      <c r="C94" s="47" t="s">
        <v>2</v>
      </c>
      <c r="D94" s="47" t="s">
        <v>260</v>
      </c>
      <c r="E94" s="47" t="s">
        <v>2</v>
      </c>
      <c r="F94" s="47" t="str">
        <f t="shared" si="17"/>
        <v>K</v>
      </c>
      <c r="G94" s="47" t="str">
        <f t="shared" si="18"/>
        <v>KK</v>
      </c>
      <c r="I94" s="47">
        <f t="shared" si="19"/>
        <v>0</v>
      </c>
      <c r="J94" s="47">
        <f t="shared" si="20"/>
        <v>0</v>
      </c>
      <c r="K94" s="47">
        <f t="shared" si="21"/>
        <v>1</v>
      </c>
      <c r="L94" s="47">
        <f t="shared" si="22"/>
        <v>1</v>
      </c>
    </row>
    <row r="95" spans="1:12" x14ac:dyDescent="0.35">
      <c r="A95" s="46">
        <v>42112</v>
      </c>
      <c r="B95" s="47">
        <v>2015</v>
      </c>
      <c r="C95" s="47" t="s">
        <v>260</v>
      </c>
      <c r="D95" s="47" t="s">
        <v>2</v>
      </c>
      <c r="E95" s="47" t="s">
        <v>2</v>
      </c>
      <c r="F95" s="47" t="str">
        <f t="shared" si="17"/>
        <v>K</v>
      </c>
      <c r="G95" s="47" t="str">
        <f t="shared" si="18"/>
        <v>KK</v>
      </c>
      <c r="I95" s="47">
        <f t="shared" si="19"/>
        <v>0</v>
      </c>
      <c r="J95" s="47">
        <f t="shared" si="20"/>
        <v>0</v>
      </c>
      <c r="K95" s="47">
        <f t="shared" si="21"/>
        <v>1</v>
      </c>
      <c r="L95" s="47">
        <f t="shared" si="22"/>
        <v>1</v>
      </c>
    </row>
    <row r="96" spans="1:12" x14ac:dyDescent="0.35">
      <c r="A96" s="46">
        <v>42133</v>
      </c>
      <c r="B96" s="47">
        <v>2015</v>
      </c>
      <c r="C96" s="47" t="s">
        <v>2</v>
      </c>
      <c r="D96" s="47" t="s">
        <v>260</v>
      </c>
      <c r="E96" s="47" t="s">
        <v>2</v>
      </c>
      <c r="F96" s="47" t="str">
        <f t="shared" si="17"/>
        <v>K</v>
      </c>
      <c r="G96" s="47" t="str">
        <f t="shared" si="18"/>
        <v>KK</v>
      </c>
      <c r="I96" s="47">
        <f t="shared" si="19"/>
        <v>0</v>
      </c>
      <c r="J96" s="47">
        <f t="shared" si="20"/>
        <v>0</v>
      </c>
      <c r="K96" s="47">
        <f t="shared" si="21"/>
        <v>1</v>
      </c>
      <c r="L96" s="47">
        <f t="shared" si="22"/>
        <v>1</v>
      </c>
    </row>
    <row r="97" spans="1:12" x14ac:dyDescent="0.35">
      <c r="A97" s="46">
        <v>42479</v>
      </c>
      <c r="B97" s="47">
        <v>2016</v>
      </c>
      <c r="C97" s="47" t="s">
        <v>260</v>
      </c>
      <c r="D97" s="47" t="s">
        <v>2</v>
      </c>
      <c r="E97" s="47" t="s">
        <v>2</v>
      </c>
      <c r="F97" s="47" t="str">
        <f t="shared" si="17"/>
        <v>K</v>
      </c>
      <c r="G97" s="47" t="str">
        <f t="shared" si="18"/>
        <v>KK</v>
      </c>
      <c r="I97" s="47">
        <f t="shared" si="19"/>
        <v>0</v>
      </c>
      <c r="J97" s="47">
        <f t="shared" si="20"/>
        <v>0</v>
      </c>
      <c r="K97" s="47">
        <f t="shared" si="21"/>
        <v>1</v>
      </c>
      <c r="L97" s="47">
        <f t="shared" si="22"/>
        <v>1</v>
      </c>
    </row>
    <row r="98" spans="1:12" x14ac:dyDescent="0.35">
      <c r="A98" s="46">
        <v>42494</v>
      </c>
      <c r="B98" s="47">
        <v>2016</v>
      </c>
      <c r="C98" s="47" t="s">
        <v>2</v>
      </c>
      <c r="D98" s="47" t="s">
        <v>260</v>
      </c>
      <c r="E98" s="47" t="s">
        <v>2</v>
      </c>
      <c r="F98" s="47" t="str">
        <f t="shared" si="17"/>
        <v>K</v>
      </c>
      <c r="G98" s="47" t="str">
        <f t="shared" si="18"/>
        <v>KK</v>
      </c>
      <c r="I98" s="47">
        <f t="shared" si="19"/>
        <v>0</v>
      </c>
      <c r="J98" s="47">
        <f t="shared" si="20"/>
        <v>0</v>
      </c>
      <c r="K98" s="47">
        <f t="shared" si="21"/>
        <v>1</v>
      </c>
      <c r="L98" s="47">
        <f t="shared" si="22"/>
        <v>1</v>
      </c>
    </row>
    <row r="99" spans="1:12" x14ac:dyDescent="0.35">
      <c r="A99" s="46">
        <v>42838</v>
      </c>
      <c r="B99" s="47">
        <v>2017</v>
      </c>
      <c r="C99" s="47" t="s">
        <v>2</v>
      </c>
      <c r="D99" s="47" t="s">
        <v>260</v>
      </c>
      <c r="E99" s="47" t="s">
        <v>2</v>
      </c>
      <c r="F99" s="47" t="str">
        <f t="shared" si="17"/>
        <v>K</v>
      </c>
      <c r="G99" s="47" t="str">
        <f t="shared" si="18"/>
        <v>KK</v>
      </c>
      <c r="I99" s="47">
        <f t="shared" si="19"/>
        <v>0</v>
      </c>
      <c r="J99" s="47">
        <f t="shared" si="20"/>
        <v>0</v>
      </c>
      <c r="K99" s="47">
        <f t="shared" si="21"/>
        <v>1</v>
      </c>
      <c r="L99" s="47">
        <f t="shared" si="22"/>
        <v>1</v>
      </c>
    </row>
    <row r="100" spans="1:12" x14ac:dyDescent="0.35">
      <c r="A100" s="46">
        <v>42864</v>
      </c>
      <c r="B100" s="47">
        <v>2017</v>
      </c>
      <c r="C100" s="47" t="s">
        <v>260</v>
      </c>
      <c r="D100" s="47" t="s">
        <v>2</v>
      </c>
      <c r="E100" s="47" t="s">
        <v>260</v>
      </c>
      <c r="F100" s="47" t="str">
        <f t="shared" si="17"/>
        <v>P</v>
      </c>
      <c r="G100" s="47" t="str">
        <f t="shared" si="18"/>
        <v>KP</v>
      </c>
      <c r="I100" s="47">
        <f t="shared" si="19"/>
        <v>0</v>
      </c>
      <c r="J100" s="47">
        <f t="shared" si="20"/>
        <v>0</v>
      </c>
      <c r="K100" s="47">
        <f t="shared" si="21"/>
        <v>1</v>
      </c>
      <c r="L100" s="47">
        <f t="shared" si="22"/>
        <v>0</v>
      </c>
    </row>
    <row r="101" spans="1:12" x14ac:dyDescent="0.35">
      <c r="A101" s="46">
        <v>43211</v>
      </c>
      <c r="B101" s="47">
        <v>2018</v>
      </c>
      <c r="C101" s="47" t="s">
        <v>2</v>
      </c>
      <c r="D101" s="47" t="s">
        <v>260</v>
      </c>
      <c r="E101" s="47" t="s">
        <v>260</v>
      </c>
      <c r="F101" s="47" t="str">
        <f t="shared" si="17"/>
        <v>P</v>
      </c>
      <c r="G101" s="47" t="str">
        <f t="shared" si="18"/>
        <v>PP</v>
      </c>
      <c r="I101" s="47">
        <f t="shared" si="19"/>
        <v>1</v>
      </c>
      <c r="J101" s="47">
        <f t="shared" si="20"/>
        <v>1</v>
      </c>
      <c r="K101" s="47">
        <f t="shared" si="21"/>
        <v>0</v>
      </c>
      <c r="L101" s="47">
        <f t="shared" si="22"/>
        <v>0</v>
      </c>
    </row>
    <row r="102" spans="1:12" x14ac:dyDescent="0.35">
      <c r="A102" s="46">
        <v>43232</v>
      </c>
      <c r="B102" s="47">
        <v>2018</v>
      </c>
      <c r="C102" s="47" t="s">
        <v>2</v>
      </c>
      <c r="D102" s="47" t="s">
        <v>260</v>
      </c>
      <c r="E102" s="47" t="s">
        <v>2</v>
      </c>
      <c r="F102" s="47" t="str">
        <f t="shared" si="17"/>
        <v>K</v>
      </c>
      <c r="G102" s="47" t="str">
        <f t="shared" si="18"/>
        <v>PK</v>
      </c>
      <c r="I102" s="47">
        <f t="shared" si="19"/>
        <v>1</v>
      </c>
      <c r="J102" s="47">
        <f t="shared" si="20"/>
        <v>0</v>
      </c>
      <c r="K102" s="47">
        <f t="shared" si="21"/>
        <v>0</v>
      </c>
      <c r="L102" s="47">
        <f t="shared" si="22"/>
        <v>0</v>
      </c>
    </row>
    <row r="103" spans="1:12" x14ac:dyDescent="0.35">
      <c r="A103" s="46">
        <v>43551</v>
      </c>
      <c r="B103" s="47">
        <v>2019</v>
      </c>
      <c r="C103" s="47" t="s">
        <v>2</v>
      </c>
      <c r="D103" s="47" t="s">
        <v>260</v>
      </c>
      <c r="E103" s="47" t="s">
        <v>2</v>
      </c>
      <c r="F103" s="47" t="str">
        <f t="shared" si="17"/>
        <v>K</v>
      </c>
      <c r="G103" s="47" t="str">
        <f t="shared" si="18"/>
        <v>KK</v>
      </c>
      <c r="I103" s="47">
        <f t="shared" si="19"/>
        <v>0</v>
      </c>
      <c r="J103" s="47">
        <f t="shared" si="20"/>
        <v>0</v>
      </c>
      <c r="K103" s="47">
        <f t="shared" si="21"/>
        <v>1</v>
      </c>
      <c r="L103" s="47">
        <f t="shared" si="22"/>
        <v>1</v>
      </c>
    </row>
    <row r="104" spans="1:12" x14ac:dyDescent="0.35">
      <c r="A104" s="46">
        <v>43588</v>
      </c>
      <c r="B104" s="47">
        <v>2019</v>
      </c>
      <c r="C104" s="47" t="s">
        <v>260</v>
      </c>
      <c r="D104" s="47" t="s">
        <v>2</v>
      </c>
      <c r="E104" s="47" t="s">
        <v>2</v>
      </c>
      <c r="F104" s="47" t="str">
        <f t="shared" si="17"/>
        <v>K</v>
      </c>
      <c r="G104" s="47" t="str">
        <f>CONCATENATE(F103,F104)</f>
        <v>KK</v>
      </c>
      <c r="I104" s="47">
        <f t="shared" si="19"/>
        <v>0</v>
      </c>
      <c r="J104" s="47">
        <f t="shared" si="20"/>
        <v>0</v>
      </c>
      <c r="K104" s="47">
        <f>IF(LEFT(G104,1)="K",1,0)</f>
        <v>1</v>
      </c>
      <c r="L104" s="47">
        <f>IF(G104="KK",1,0)</f>
        <v>1</v>
      </c>
    </row>
    <row r="105" spans="1:12" x14ac:dyDescent="0.35">
      <c r="A105" s="46">
        <v>44114</v>
      </c>
      <c r="B105" s="47">
        <v>2020</v>
      </c>
      <c r="C105" s="47" t="s">
        <v>2</v>
      </c>
      <c r="D105" s="47" t="s">
        <v>260</v>
      </c>
      <c r="E105" s="47" t="s">
        <v>2</v>
      </c>
      <c r="F105" s="47" t="str">
        <f t="shared" si="17"/>
        <v>K</v>
      </c>
      <c r="G105" s="47" t="str">
        <f t="shared" si="18"/>
        <v>KK</v>
      </c>
      <c r="I105" s="47">
        <f t="shared" si="19"/>
        <v>0</v>
      </c>
      <c r="J105" s="47">
        <f t="shared" si="20"/>
        <v>0</v>
      </c>
      <c r="K105" s="47">
        <f t="shared" ref="K105:K108" si="23">IF(LEFT(G105,1)="K",1,0)</f>
        <v>1</v>
      </c>
      <c r="L105" s="47">
        <f t="shared" ref="L105:L108" si="24">IF(G105="KK",1,0)</f>
        <v>1</v>
      </c>
    </row>
    <row r="106" spans="1:12" x14ac:dyDescent="0.35">
      <c r="A106" s="46">
        <v>44130</v>
      </c>
      <c r="B106" s="47">
        <v>2020</v>
      </c>
      <c r="C106" s="47" t="s">
        <v>2</v>
      </c>
      <c r="D106" s="47" t="s">
        <v>260</v>
      </c>
      <c r="E106" s="47" t="s">
        <v>260</v>
      </c>
      <c r="F106" s="47" t="str">
        <f t="shared" si="17"/>
        <v>P</v>
      </c>
      <c r="G106" s="47" t="str">
        <f t="shared" si="18"/>
        <v>KP</v>
      </c>
      <c r="I106" s="47">
        <f t="shared" si="19"/>
        <v>0</v>
      </c>
      <c r="J106" s="47">
        <f t="shared" si="20"/>
        <v>0</v>
      </c>
      <c r="K106" s="47">
        <f t="shared" si="23"/>
        <v>1</v>
      </c>
      <c r="L106" s="47">
        <f t="shared" si="24"/>
        <v>0</v>
      </c>
    </row>
    <row r="107" spans="1:12" x14ac:dyDescent="0.35">
      <c r="A107" s="46">
        <v>44312</v>
      </c>
      <c r="B107" s="47">
        <v>2021</v>
      </c>
      <c r="C107" s="47" t="s">
        <v>260</v>
      </c>
      <c r="D107" s="47" t="s">
        <v>2</v>
      </c>
      <c r="E107" s="47" t="s">
        <v>2</v>
      </c>
      <c r="F107" s="47" t="str">
        <f t="shared" si="17"/>
        <v>K</v>
      </c>
      <c r="G107" s="47" t="str">
        <f t="shared" si="18"/>
        <v>PK</v>
      </c>
      <c r="I107" s="47">
        <f t="shared" si="19"/>
        <v>1</v>
      </c>
      <c r="J107" s="47">
        <f t="shared" si="20"/>
        <v>0</v>
      </c>
      <c r="K107" s="47">
        <f t="shared" si="23"/>
        <v>0</v>
      </c>
      <c r="L107" s="47">
        <f t="shared" si="24"/>
        <v>0</v>
      </c>
    </row>
    <row r="108" spans="1:12" x14ac:dyDescent="0.35">
      <c r="A108" s="46">
        <v>44470</v>
      </c>
      <c r="B108" s="47">
        <v>2021</v>
      </c>
      <c r="C108" s="47" t="s">
        <v>2</v>
      </c>
      <c r="D108" s="47" t="s">
        <v>260</v>
      </c>
      <c r="E108" s="47" t="s">
        <v>260</v>
      </c>
      <c r="F108" s="47" t="str">
        <f t="shared" si="17"/>
        <v>P</v>
      </c>
      <c r="G108" s="47" t="str">
        <f t="shared" si="18"/>
        <v>KP</v>
      </c>
      <c r="I108" s="47">
        <f t="shared" si="19"/>
        <v>0</v>
      </c>
      <c r="J108" s="47">
        <f t="shared" si="20"/>
        <v>0</v>
      </c>
      <c r="K108" s="47">
        <f t="shared" si="23"/>
        <v>1</v>
      </c>
      <c r="L108" s="47">
        <f t="shared" si="24"/>
        <v>0</v>
      </c>
    </row>
    <row r="110" spans="1:12" x14ac:dyDescent="0.35">
      <c r="G110" s="40" t="s">
        <v>288</v>
      </c>
      <c r="I110" s="47">
        <f>SUM(I81:I108)</f>
        <v>9</v>
      </c>
      <c r="J110" s="47">
        <f t="shared" ref="J110:L110" si="25">SUM(J81:J108)</f>
        <v>1</v>
      </c>
      <c r="K110" s="47">
        <f t="shared" si="25"/>
        <v>19</v>
      </c>
      <c r="L110" s="47">
        <f t="shared" si="25"/>
        <v>11</v>
      </c>
    </row>
    <row r="111" spans="1:12" x14ac:dyDescent="0.35">
      <c r="G111" s="40" t="s">
        <v>289</v>
      </c>
      <c r="I111" s="40">
        <f>J110/I110</f>
        <v>0.1111111111111111</v>
      </c>
      <c r="J111" s="47"/>
      <c r="K111" s="40">
        <f>L110/K110</f>
        <v>0.57894736842105265</v>
      </c>
      <c r="L111" s="47"/>
    </row>
    <row r="114" spans="1:12" x14ac:dyDescent="0.35">
      <c r="A114" s="40" t="s">
        <v>9</v>
      </c>
      <c r="B114" s="40" t="s">
        <v>284</v>
      </c>
      <c r="C114" s="40" t="s">
        <v>262</v>
      </c>
      <c r="D114" s="40" t="s">
        <v>263</v>
      </c>
      <c r="E114" s="40" t="s">
        <v>285</v>
      </c>
      <c r="F114" s="40" t="s">
        <v>286</v>
      </c>
      <c r="G114" s="40" t="s">
        <v>287</v>
      </c>
    </row>
    <row r="115" spans="1:12" x14ac:dyDescent="0.35">
      <c r="A115" s="46">
        <v>39569</v>
      </c>
      <c r="B115" s="47">
        <v>2008</v>
      </c>
      <c r="C115" s="47" t="s">
        <v>290</v>
      </c>
      <c r="D115" s="47" t="s">
        <v>260</v>
      </c>
      <c r="E115" s="47" t="s">
        <v>260</v>
      </c>
      <c r="F115" s="47" t="str">
        <f t="shared" ref="F115:F142" si="26">LEFT(E115,1)</f>
        <v>P</v>
      </c>
      <c r="G115" s="47" t="str">
        <f>CONCATENATE(F115)</f>
        <v>P</v>
      </c>
    </row>
    <row r="116" spans="1:12" x14ac:dyDescent="0.35">
      <c r="A116" s="46">
        <v>39591</v>
      </c>
      <c r="B116" s="47">
        <v>2008</v>
      </c>
      <c r="C116" s="47" t="s">
        <v>260</v>
      </c>
      <c r="D116" s="47" t="s">
        <v>290</v>
      </c>
      <c r="E116" s="47" t="s">
        <v>260</v>
      </c>
      <c r="F116" s="47" t="str">
        <f t="shared" si="26"/>
        <v>P</v>
      </c>
      <c r="G116" s="47" t="str">
        <f>CONCATENATE(F115,F116)</f>
        <v>PP</v>
      </c>
      <c r="I116" s="47">
        <f>IF(LEFT(G116,1)="P",1,0)</f>
        <v>1</v>
      </c>
      <c r="J116" s="47">
        <f>IF(G116="PP",1,0)</f>
        <v>1</v>
      </c>
      <c r="K116" s="47">
        <f>IF(LEFT(G116,1)="S",1,0)</f>
        <v>0</v>
      </c>
      <c r="L116" s="47">
        <f>IF(G116="SS",1,0)</f>
        <v>0</v>
      </c>
    </row>
    <row r="117" spans="1:12" x14ac:dyDescent="0.35">
      <c r="A117" s="46">
        <v>39942</v>
      </c>
      <c r="B117" s="47">
        <v>2009</v>
      </c>
      <c r="C117" s="47" t="s">
        <v>290</v>
      </c>
      <c r="D117" s="47" t="s">
        <v>260</v>
      </c>
      <c r="E117" s="47" t="s">
        <v>260</v>
      </c>
      <c r="F117" s="47" t="str">
        <f t="shared" si="26"/>
        <v>P</v>
      </c>
      <c r="G117" s="47" t="str">
        <f t="shared" ref="G117:G142" si="27">CONCATENATE(F116,F117)</f>
        <v>PP</v>
      </c>
      <c r="I117" s="47">
        <f t="shared" ref="I117:I138" si="28">IF(LEFT(G117,1)="P",1,0)</f>
        <v>1</v>
      </c>
      <c r="J117" s="47">
        <f t="shared" ref="J117:J138" si="29">IF(G117="PP",1,0)</f>
        <v>1</v>
      </c>
      <c r="K117" s="47">
        <f t="shared" ref="K117:K138" si="30">IF(LEFT(G117,1)="S",1,0)</f>
        <v>0</v>
      </c>
      <c r="L117" s="47">
        <f t="shared" ref="L117:L138" si="31">IF(G117="SS",1,0)</f>
        <v>0</v>
      </c>
    </row>
    <row r="118" spans="1:12" x14ac:dyDescent="0.35">
      <c r="A118" s="46">
        <v>39950</v>
      </c>
      <c r="B118" s="47">
        <v>2009</v>
      </c>
      <c r="C118" s="47" t="s">
        <v>290</v>
      </c>
      <c r="D118" s="47" t="s">
        <v>260</v>
      </c>
      <c r="E118" s="47" t="s">
        <v>260</v>
      </c>
      <c r="F118" s="47" t="str">
        <f t="shared" si="26"/>
        <v>P</v>
      </c>
      <c r="G118" s="47" t="str">
        <f t="shared" si="27"/>
        <v>PP</v>
      </c>
      <c r="I118" s="47">
        <f t="shared" si="28"/>
        <v>1</v>
      </c>
      <c r="J118" s="47">
        <f t="shared" si="29"/>
        <v>1</v>
      </c>
      <c r="K118" s="47">
        <f t="shared" si="30"/>
        <v>0</v>
      </c>
      <c r="L118" s="47">
        <f t="shared" si="31"/>
        <v>0</v>
      </c>
    </row>
    <row r="119" spans="1:12" x14ac:dyDescent="0.35">
      <c r="A119" s="46">
        <v>40256</v>
      </c>
      <c r="B119" s="47">
        <v>2010</v>
      </c>
      <c r="C119" s="47" t="s">
        <v>290</v>
      </c>
      <c r="D119" s="47" t="s">
        <v>260</v>
      </c>
      <c r="E119" s="47" t="s">
        <v>290</v>
      </c>
      <c r="F119" s="47" t="str">
        <f t="shared" si="26"/>
        <v>S</v>
      </c>
      <c r="G119" s="47" t="str">
        <f t="shared" si="27"/>
        <v>PS</v>
      </c>
      <c r="I119" s="47">
        <f t="shared" si="28"/>
        <v>1</v>
      </c>
      <c r="J119" s="47">
        <f t="shared" si="29"/>
        <v>0</v>
      </c>
      <c r="K119" s="47">
        <f t="shared" si="30"/>
        <v>0</v>
      </c>
      <c r="L119" s="47">
        <f t="shared" si="31"/>
        <v>0</v>
      </c>
    </row>
    <row r="120" spans="1:12" x14ac:dyDescent="0.35">
      <c r="A120" s="46">
        <v>40284</v>
      </c>
      <c r="B120" s="47">
        <v>2010</v>
      </c>
      <c r="C120" s="47" t="s">
        <v>260</v>
      </c>
      <c r="D120" s="47" t="s">
        <v>290</v>
      </c>
      <c r="E120" s="47" t="s">
        <v>290</v>
      </c>
      <c r="F120" s="47" t="str">
        <f t="shared" si="26"/>
        <v>S</v>
      </c>
      <c r="G120" s="47" t="str">
        <f t="shared" si="27"/>
        <v>SS</v>
      </c>
      <c r="I120" s="47">
        <f t="shared" si="28"/>
        <v>0</v>
      </c>
      <c r="J120" s="47">
        <f t="shared" si="29"/>
        <v>0</v>
      </c>
      <c r="K120" s="47">
        <f t="shared" si="30"/>
        <v>1</v>
      </c>
      <c r="L120" s="47">
        <f t="shared" si="31"/>
        <v>1</v>
      </c>
    </row>
    <row r="121" spans="1:12" x14ac:dyDescent="0.35">
      <c r="A121" s="46">
        <v>40649</v>
      </c>
      <c r="B121" s="47">
        <v>2011</v>
      </c>
      <c r="C121" s="47" t="s">
        <v>290</v>
      </c>
      <c r="D121" s="47" t="s">
        <v>260</v>
      </c>
      <c r="E121" s="47" t="s">
        <v>260</v>
      </c>
      <c r="F121" s="47" t="str">
        <f t="shared" si="26"/>
        <v>P</v>
      </c>
      <c r="G121" s="47" t="str">
        <f t="shared" si="27"/>
        <v>SP</v>
      </c>
      <c r="I121" s="47">
        <f t="shared" si="28"/>
        <v>0</v>
      </c>
      <c r="J121" s="47">
        <f t="shared" si="29"/>
        <v>0</v>
      </c>
      <c r="K121" s="47">
        <f t="shared" si="30"/>
        <v>1</v>
      </c>
      <c r="L121" s="47">
        <f t="shared" si="31"/>
        <v>0</v>
      </c>
    </row>
    <row r="122" spans="1:12" x14ac:dyDescent="0.35">
      <c r="A122" s="46">
        <v>40684</v>
      </c>
      <c r="B122" s="47">
        <v>2011</v>
      </c>
      <c r="C122" s="47" t="s">
        <v>260</v>
      </c>
      <c r="D122" s="47" t="s">
        <v>290</v>
      </c>
      <c r="E122" s="47" t="s">
        <v>290</v>
      </c>
      <c r="F122" s="47" t="str">
        <f t="shared" si="26"/>
        <v>S</v>
      </c>
      <c r="G122" s="47" t="str">
        <f t="shared" si="27"/>
        <v>PS</v>
      </c>
      <c r="I122" s="47">
        <f t="shared" si="28"/>
        <v>1</v>
      </c>
      <c r="J122" s="47">
        <f t="shared" si="29"/>
        <v>0</v>
      </c>
      <c r="K122" s="47">
        <f t="shared" si="30"/>
        <v>0</v>
      </c>
      <c r="L122" s="47">
        <f t="shared" si="31"/>
        <v>0</v>
      </c>
    </row>
    <row r="123" spans="1:12" x14ac:dyDescent="0.35">
      <c r="A123" s="46">
        <v>41037</v>
      </c>
      <c r="B123" s="47">
        <v>2012</v>
      </c>
      <c r="C123" s="47" t="s">
        <v>290</v>
      </c>
      <c r="D123" s="47" t="s">
        <v>260</v>
      </c>
      <c r="E123" s="47" t="s">
        <v>260</v>
      </c>
      <c r="F123" s="47" t="str">
        <f t="shared" si="26"/>
        <v>P</v>
      </c>
      <c r="G123" s="47" t="str">
        <f t="shared" si="27"/>
        <v>SP</v>
      </c>
      <c r="I123" s="47">
        <f t="shared" si="28"/>
        <v>0</v>
      </c>
      <c r="J123" s="47">
        <f t="shared" si="29"/>
        <v>0</v>
      </c>
      <c r="K123" s="47">
        <f t="shared" si="30"/>
        <v>1</v>
      </c>
      <c r="L123" s="47">
        <f t="shared" si="31"/>
        <v>0</v>
      </c>
    </row>
    <row r="124" spans="1:12" x14ac:dyDescent="0.35">
      <c r="A124" s="46">
        <v>41042</v>
      </c>
      <c r="B124" s="47">
        <v>2012</v>
      </c>
      <c r="C124" s="47" t="s">
        <v>260</v>
      </c>
      <c r="D124" s="47" t="s">
        <v>290</v>
      </c>
      <c r="E124" s="47" t="s">
        <v>260</v>
      </c>
      <c r="F124" s="47" t="str">
        <f t="shared" si="26"/>
        <v>P</v>
      </c>
      <c r="G124" s="47" t="str">
        <f t="shared" si="27"/>
        <v>PP</v>
      </c>
      <c r="I124" s="47">
        <f t="shared" si="28"/>
        <v>1</v>
      </c>
      <c r="J124" s="47">
        <f t="shared" si="29"/>
        <v>1</v>
      </c>
      <c r="K124" s="47">
        <f t="shared" si="30"/>
        <v>0</v>
      </c>
      <c r="L124" s="47">
        <f t="shared" si="31"/>
        <v>0</v>
      </c>
    </row>
    <row r="125" spans="1:12" x14ac:dyDescent="0.35">
      <c r="A125" s="46">
        <v>41383</v>
      </c>
      <c r="B125" s="47">
        <v>2013</v>
      </c>
      <c r="C125" s="47" t="s">
        <v>290</v>
      </c>
      <c r="D125" s="47" t="s">
        <v>260</v>
      </c>
      <c r="E125" s="47" t="s">
        <v>290</v>
      </c>
      <c r="F125" s="47" t="str">
        <f t="shared" si="26"/>
        <v>S</v>
      </c>
      <c r="G125" s="47" t="str">
        <f t="shared" si="27"/>
        <v>PS</v>
      </c>
      <c r="I125" s="47">
        <f t="shared" si="28"/>
        <v>1</v>
      </c>
      <c r="J125" s="47">
        <f t="shared" si="29"/>
        <v>0</v>
      </c>
      <c r="K125" s="47">
        <f t="shared" si="30"/>
        <v>0</v>
      </c>
      <c r="L125" s="47">
        <f t="shared" si="31"/>
        <v>0</v>
      </c>
    </row>
    <row r="126" spans="1:12" x14ac:dyDescent="0.35">
      <c r="A126" s="46">
        <v>41405</v>
      </c>
      <c r="B126" s="47">
        <v>2013</v>
      </c>
      <c r="C126" s="47" t="s">
        <v>260</v>
      </c>
      <c r="D126" s="47" t="s">
        <v>290</v>
      </c>
      <c r="E126" s="47" t="s">
        <v>290</v>
      </c>
      <c r="F126" s="47" t="str">
        <f t="shared" si="26"/>
        <v>S</v>
      </c>
      <c r="G126" s="47" t="str">
        <f t="shared" si="27"/>
        <v>SS</v>
      </c>
      <c r="I126" s="47">
        <f t="shared" si="28"/>
        <v>0</v>
      </c>
      <c r="J126" s="47">
        <f t="shared" si="29"/>
        <v>0</v>
      </c>
      <c r="K126" s="47">
        <f t="shared" si="30"/>
        <v>1</v>
      </c>
      <c r="L126" s="47">
        <f t="shared" si="31"/>
        <v>1</v>
      </c>
    </row>
    <row r="127" spans="1:12" x14ac:dyDescent="0.35">
      <c r="A127" s="46">
        <v>41751</v>
      </c>
      <c r="B127" s="47">
        <v>2014</v>
      </c>
      <c r="C127" s="47" t="s">
        <v>260</v>
      </c>
      <c r="D127" s="47" t="s">
        <v>290</v>
      </c>
      <c r="E127" s="47" t="s">
        <v>260</v>
      </c>
      <c r="F127" s="47" t="str">
        <f t="shared" si="26"/>
        <v>P</v>
      </c>
      <c r="G127" s="47" t="str">
        <f t="shared" si="27"/>
        <v>SP</v>
      </c>
      <c r="I127" s="47">
        <f t="shared" si="28"/>
        <v>0</v>
      </c>
      <c r="J127" s="47">
        <f t="shared" si="29"/>
        <v>0</v>
      </c>
      <c r="K127" s="47">
        <f t="shared" si="30"/>
        <v>1</v>
      </c>
      <c r="L127" s="47">
        <f t="shared" si="31"/>
        <v>0</v>
      </c>
    </row>
    <row r="128" spans="1:12" x14ac:dyDescent="0.35">
      <c r="A128" s="46">
        <v>41773</v>
      </c>
      <c r="B128" s="47">
        <v>2014</v>
      </c>
      <c r="C128" s="47" t="s">
        <v>290</v>
      </c>
      <c r="D128" s="47" t="s">
        <v>260</v>
      </c>
      <c r="E128" s="47" t="s">
        <v>260</v>
      </c>
      <c r="F128" s="47" t="str">
        <f t="shared" si="26"/>
        <v>P</v>
      </c>
      <c r="G128" s="47" t="str">
        <f t="shared" si="27"/>
        <v>PP</v>
      </c>
      <c r="I128" s="47">
        <f t="shared" si="28"/>
        <v>1</v>
      </c>
      <c r="J128" s="47">
        <f t="shared" si="29"/>
        <v>1</v>
      </c>
      <c r="K128" s="47">
        <f t="shared" si="30"/>
        <v>0</v>
      </c>
      <c r="L128" s="47">
        <f t="shared" si="31"/>
        <v>0</v>
      </c>
    </row>
    <row r="129" spans="1:12" x14ac:dyDescent="0.35">
      <c r="A129" s="46">
        <v>42121</v>
      </c>
      <c r="B129" s="47">
        <v>2015</v>
      </c>
      <c r="C129" s="47" t="s">
        <v>260</v>
      </c>
      <c r="D129" s="47" t="s">
        <v>290</v>
      </c>
      <c r="E129" s="47" t="s">
        <v>290</v>
      </c>
      <c r="F129" s="47" t="str">
        <f t="shared" si="26"/>
        <v>S</v>
      </c>
      <c r="G129" s="47" t="str">
        <f t="shared" si="27"/>
        <v>PS</v>
      </c>
      <c r="I129" s="47">
        <f t="shared" si="28"/>
        <v>1</v>
      </c>
      <c r="J129" s="47">
        <f t="shared" si="29"/>
        <v>0</v>
      </c>
      <c r="K129" s="47">
        <f t="shared" si="30"/>
        <v>0</v>
      </c>
      <c r="L129" s="47">
        <f t="shared" si="31"/>
        <v>0</v>
      </c>
    </row>
    <row r="130" spans="1:12" x14ac:dyDescent="0.35">
      <c r="A130" s="46">
        <v>42135</v>
      </c>
      <c r="B130" s="47">
        <v>2015</v>
      </c>
      <c r="C130" s="47" t="s">
        <v>290</v>
      </c>
      <c r="D130" s="47" t="s">
        <v>260</v>
      </c>
      <c r="E130" s="47" t="s">
        <v>290</v>
      </c>
      <c r="F130" s="47" t="str">
        <f t="shared" si="26"/>
        <v>S</v>
      </c>
      <c r="G130" s="47" t="str">
        <f t="shared" si="27"/>
        <v>SS</v>
      </c>
      <c r="I130" s="47">
        <f t="shared" si="28"/>
        <v>0</v>
      </c>
      <c r="J130" s="47">
        <f t="shared" si="29"/>
        <v>0</v>
      </c>
      <c r="K130" s="47">
        <f t="shared" si="30"/>
        <v>1</v>
      </c>
      <c r="L130" s="47">
        <f t="shared" si="31"/>
        <v>1</v>
      </c>
    </row>
    <row r="131" spans="1:12" x14ac:dyDescent="0.35">
      <c r="A131" s="46">
        <v>42483</v>
      </c>
      <c r="B131" s="47">
        <v>2016</v>
      </c>
      <c r="C131" s="47" t="s">
        <v>290</v>
      </c>
      <c r="D131" s="47" t="s">
        <v>260</v>
      </c>
      <c r="E131" s="47" t="s">
        <v>290</v>
      </c>
      <c r="F131" s="47" t="str">
        <f t="shared" si="26"/>
        <v>S</v>
      </c>
      <c r="G131" s="47" t="str">
        <f t="shared" si="27"/>
        <v>SS</v>
      </c>
      <c r="I131" s="47">
        <f t="shared" si="28"/>
        <v>0</v>
      </c>
      <c r="J131" s="47">
        <f t="shared" si="29"/>
        <v>0</v>
      </c>
      <c r="K131" s="47">
        <f t="shared" si="30"/>
        <v>1</v>
      </c>
      <c r="L131" s="47">
        <f t="shared" si="31"/>
        <v>1</v>
      </c>
    </row>
    <row r="132" spans="1:12" x14ac:dyDescent="0.35">
      <c r="A132" s="46">
        <v>42505</v>
      </c>
      <c r="B132" s="47">
        <v>2016</v>
      </c>
      <c r="C132" s="47" t="s">
        <v>260</v>
      </c>
      <c r="D132" s="47" t="s">
        <v>290</v>
      </c>
      <c r="E132" s="47" t="s">
        <v>290</v>
      </c>
      <c r="F132" s="47" t="str">
        <f t="shared" si="26"/>
        <v>S</v>
      </c>
      <c r="G132" s="47" t="str">
        <f t="shared" si="27"/>
        <v>SS</v>
      </c>
      <c r="I132" s="47">
        <f t="shared" si="28"/>
        <v>0</v>
      </c>
      <c r="J132" s="47">
        <f t="shared" si="29"/>
        <v>0</v>
      </c>
      <c r="K132" s="47">
        <f t="shared" si="30"/>
        <v>1</v>
      </c>
      <c r="L132" s="47">
        <f t="shared" si="31"/>
        <v>1</v>
      </c>
    </row>
    <row r="133" spans="1:12" x14ac:dyDescent="0.35">
      <c r="A133" s="46">
        <v>42842</v>
      </c>
      <c r="B133" s="47">
        <v>2017</v>
      </c>
      <c r="C133" s="47" t="s">
        <v>290</v>
      </c>
      <c r="D133" s="47" t="s">
        <v>260</v>
      </c>
      <c r="E133" s="47" t="s">
        <v>290</v>
      </c>
      <c r="F133" s="47" t="str">
        <f t="shared" si="26"/>
        <v>S</v>
      </c>
      <c r="G133" s="47" t="str">
        <f t="shared" si="27"/>
        <v>SS</v>
      </c>
      <c r="I133" s="47">
        <f t="shared" si="28"/>
        <v>0</v>
      </c>
      <c r="J133" s="47">
        <f t="shared" si="29"/>
        <v>0</v>
      </c>
      <c r="K133" s="47">
        <f t="shared" si="30"/>
        <v>1</v>
      </c>
      <c r="L133" s="47">
        <f t="shared" si="31"/>
        <v>1</v>
      </c>
    </row>
    <row r="134" spans="1:12" x14ac:dyDescent="0.35">
      <c r="A134" s="46">
        <v>42853</v>
      </c>
      <c r="B134" s="47">
        <v>2017</v>
      </c>
      <c r="C134" s="47" t="s">
        <v>260</v>
      </c>
      <c r="D134" s="47" t="s">
        <v>290</v>
      </c>
      <c r="E134" s="47" t="s">
        <v>290</v>
      </c>
      <c r="F134" s="47" t="str">
        <f t="shared" si="26"/>
        <v>S</v>
      </c>
      <c r="G134" s="47" t="str">
        <f t="shared" si="27"/>
        <v>SS</v>
      </c>
      <c r="I134" s="47">
        <f t="shared" si="28"/>
        <v>0</v>
      </c>
      <c r="J134" s="47">
        <f t="shared" si="29"/>
        <v>0</v>
      </c>
      <c r="K134" s="47">
        <f t="shared" si="30"/>
        <v>1</v>
      </c>
      <c r="L134" s="47">
        <f t="shared" si="31"/>
        <v>1</v>
      </c>
    </row>
    <row r="135" spans="1:12" x14ac:dyDescent="0.35">
      <c r="A135" s="46">
        <v>43209</v>
      </c>
      <c r="B135" s="47">
        <v>2018</v>
      </c>
      <c r="C135" s="47" t="s">
        <v>260</v>
      </c>
      <c r="D135" s="47" t="s">
        <v>290</v>
      </c>
      <c r="E135" s="47" t="s">
        <v>260</v>
      </c>
      <c r="F135" s="47" t="str">
        <f t="shared" si="26"/>
        <v>P</v>
      </c>
      <c r="G135" s="47" t="str">
        <f t="shared" si="27"/>
        <v>SP</v>
      </c>
      <c r="I135" s="47">
        <f t="shared" si="28"/>
        <v>0</v>
      </c>
      <c r="J135" s="47">
        <f t="shared" si="29"/>
        <v>0</v>
      </c>
      <c r="K135" s="47">
        <f t="shared" si="30"/>
        <v>1</v>
      </c>
      <c r="L135" s="47">
        <f t="shared" si="31"/>
        <v>0</v>
      </c>
    </row>
    <row r="136" spans="1:12" x14ac:dyDescent="0.35">
      <c r="A136" s="46">
        <v>43216</v>
      </c>
      <c r="B136" s="47">
        <v>2018</v>
      </c>
      <c r="C136" s="47" t="s">
        <v>290</v>
      </c>
      <c r="D136" s="47" t="s">
        <v>260</v>
      </c>
      <c r="E136" s="47" t="s">
        <v>290</v>
      </c>
      <c r="F136" s="47" t="str">
        <f t="shared" si="26"/>
        <v>S</v>
      </c>
      <c r="G136" s="47" t="str">
        <f t="shared" si="27"/>
        <v>PS</v>
      </c>
      <c r="I136" s="47">
        <f t="shared" si="28"/>
        <v>1</v>
      </c>
      <c r="J136" s="47">
        <f t="shared" si="29"/>
        <v>0</v>
      </c>
      <c r="K136" s="47">
        <f t="shared" si="30"/>
        <v>0</v>
      </c>
      <c r="L136" s="47">
        <f t="shared" si="31"/>
        <v>0</v>
      </c>
    </row>
    <row r="137" spans="1:12" x14ac:dyDescent="0.35">
      <c r="A137" s="46">
        <v>43563</v>
      </c>
      <c r="B137" s="47">
        <v>2019</v>
      </c>
      <c r="C137" s="47" t="s">
        <v>290</v>
      </c>
      <c r="D137" s="47" t="s">
        <v>260</v>
      </c>
      <c r="E137" s="47" t="s">
        <v>260</v>
      </c>
      <c r="F137" s="47" t="str">
        <f t="shared" si="26"/>
        <v>P</v>
      </c>
      <c r="G137" s="47" t="str">
        <f t="shared" si="27"/>
        <v>SP</v>
      </c>
      <c r="I137" s="47">
        <f t="shared" si="28"/>
        <v>0</v>
      </c>
      <c r="J137" s="47">
        <f t="shared" si="29"/>
        <v>0</v>
      </c>
      <c r="K137" s="47">
        <f t="shared" si="30"/>
        <v>1</v>
      </c>
      <c r="L137" s="47">
        <f t="shared" si="31"/>
        <v>0</v>
      </c>
    </row>
    <row r="138" spans="1:12" x14ac:dyDescent="0.35">
      <c r="A138" s="46">
        <v>43584</v>
      </c>
      <c r="B138" s="47">
        <v>2019</v>
      </c>
      <c r="C138" s="47" t="s">
        <v>290</v>
      </c>
      <c r="D138" s="47" t="s">
        <v>260</v>
      </c>
      <c r="E138" s="47" t="s">
        <v>290</v>
      </c>
      <c r="F138" s="47" t="str">
        <f t="shared" si="26"/>
        <v>S</v>
      </c>
      <c r="G138" s="47" t="str">
        <f t="shared" si="27"/>
        <v>PS</v>
      </c>
      <c r="I138" s="47">
        <f t="shared" si="28"/>
        <v>1</v>
      </c>
      <c r="J138" s="47">
        <f t="shared" si="29"/>
        <v>0</v>
      </c>
      <c r="K138" s="47">
        <f t="shared" si="30"/>
        <v>0</v>
      </c>
      <c r="L138" s="47">
        <f t="shared" si="31"/>
        <v>0</v>
      </c>
    </row>
    <row r="139" spans="1:12" x14ac:dyDescent="0.35">
      <c r="A139" s="46">
        <v>44112</v>
      </c>
      <c r="B139" s="47">
        <v>2020</v>
      </c>
      <c r="C139" s="47" t="s">
        <v>290</v>
      </c>
      <c r="D139" s="47" t="s">
        <v>260</v>
      </c>
      <c r="E139" s="47" t="s">
        <v>290</v>
      </c>
      <c r="F139" s="47" t="str">
        <f t="shared" si="26"/>
        <v>S</v>
      </c>
      <c r="G139" s="47" t="str">
        <f>CONCATENATE(F138,F139)</f>
        <v>SS</v>
      </c>
      <c r="I139" s="47">
        <f>IF(LEFT(G139,1)="P",1,0)</f>
        <v>0</v>
      </c>
      <c r="J139" s="47">
        <f>IF(G139="PP",1,0)</f>
        <v>0</v>
      </c>
      <c r="K139" s="47">
        <f>IF(LEFT(G139,1)="S",1,0)</f>
        <v>1</v>
      </c>
      <c r="L139" s="47">
        <f>IF(G139="SS",1,0)</f>
        <v>1</v>
      </c>
    </row>
    <row r="140" spans="1:12" x14ac:dyDescent="0.35">
      <c r="A140" s="46">
        <v>44128</v>
      </c>
      <c r="B140" s="47">
        <v>2020</v>
      </c>
      <c r="C140" s="47" t="s">
        <v>260</v>
      </c>
      <c r="D140" s="47" t="s">
        <v>290</v>
      </c>
      <c r="E140" s="47" t="s">
        <v>260</v>
      </c>
      <c r="F140" s="47" t="str">
        <f t="shared" si="26"/>
        <v>P</v>
      </c>
      <c r="G140" s="47" t="str">
        <f t="shared" si="27"/>
        <v>SP</v>
      </c>
      <c r="I140" s="47">
        <f t="shared" ref="I140:I142" si="32">IF(LEFT(G140,1)="P",1,0)</f>
        <v>0</v>
      </c>
      <c r="J140" s="47">
        <f t="shared" ref="J140:J142" si="33">IF(G140="PP",1,0)</f>
        <v>0</v>
      </c>
      <c r="K140" s="47">
        <f t="shared" ref="K140:K142" si="34">IF(LEFT(G140,1)="S",1,0)</f>
        <v>1</v>
      </c>
      <c r="L140" s="47">
        <f t="shared" ref="L140:L142" si="35">IF(G140="SS",1,0)</f>
        <v>0</v>
      </c>
    </row>
    <row r="141" spans="1:12" x14ac:dyDescent="0.35">
      <c r="A141" s="46">
        <v>44307</v>
      </c>
      <c r="B141" s="47">
        <v>2021</v>
      </c>
      <c r="C141" s="47" t="s">
        <v>260</v>
      </c>
      <c r="D141" s="47" t="s">
        <v>290</v>
      </c>
      <c r="E141" s="47" t="s">
        <v>290</v>
      </c>
      <c r="F141" s="47" t="str">
        <f t="shared" si="26"/>
        <v>S</v>
      </c>
      <c r="G141" s="47" t="str">
        <f t="shared" si="27"/>
        <v>PS</v>
      </c>
      <c r="I141" s="47">
        <f t="shared" si="32"/>
        <v>1</v>
      </c>
      <c r="J141" s="47">
        <f t="shared" si="33"/>
        <v>0</v>
      </c>
      <c r="K141" s="47">
        <f t="shared" si="34"/>
        <v>0</v>
      </c>
      <c r="L141" s="47">
        <f t="shared" si="35"/>
        <v>0</v>
      </c>
    </row>
    <row r="142" spans="1:12" x14ac:dyDescent="0.35">
      <c r="A142" s="46">
        <v>44464</v>
      </c>
      <c r="B142" s="47">
        <v>2021</v>
      </c>
      <c r="C142" s="47" t="s">
        <v>260</v>
      </c>
      <c r="D142" s="47" t="s">
        <v>290</v>
      </c>
      <c r="E142" s="47" t="s">
        <v>260</v>
      </c>
      <c r="F142" s="47" t="str">
        <f t="shared" si="26"/>
        <v>P</v>
      </c>
      <c r="G142" s="47" t="str">
        <f t="shared" si="27"/>
        <v>SP</v>
      </c>
      <c r="I142" s="47">
        <f t="shared" si="32"/>
        <v>0</v>
      </c>
      <c r="J142" s="47">
        <f t="shared" si="33"/>
        <v>0</v>
      </c>
      <c r="K142" s="47">
        <f t="shared" si="34"/>
        <v>1</v>
      </c>
      <c r="L142" s="47">
        <f t="shared" si="35"/>
        <v>0</v>
      </c>
    </row>
    <row r="144" spans="1:12" x14ac:dyDescent="0.35">
      <c r="G144" s="40" t="s">
        <v>288</v>
      </c>
      <c r="I144" s="47">
        <f>SUM(I116:I142)</f>
        <v>12</v>
      </c>
      <c r="J144" s="47">
        <f t="shared" ref="J144:L144" si="36">SUM(J116:J142)</f>
        <v>5</v>
      </c>
      <c r="K144" s="47">
        <f t="shared" si="36"/>
        <v>15</v>
      </c>
      <c r="L144" s="47">
        <f t="shared" si="36"/>
        <v>8</v>
      </c>
    </row>
    <row r="145" spans="1:12" x14ac:dyDescent="0.35">
      <c r="G145" s="40" t="s">
        <v>289</v>
      </c>
      <c r="I145" s="40">
        <f>J144/I144</f>
        <v>0.41666666666666669</v>
      </c>
      <c r="J145" s="47"/>
      <c r="K145" s="40">
        <f>L144/K144</f>
        <v>0.53333333333333333</v>
      </c>
      <c r="L145" s="47"/>
    </row>
    <row r="148" spans="1:12" x14ac:dyDescent="0.35">
      <c r="A148" s="40" t="s">
        <v>9</v>
      </c>
      <c r="B148" s="40" t="s">
        <v>284</v>
      </c>
      <c r="C148" s="40" t="s">
        <v>262</v>
      </c>
      <c r="D148" s="40" t="s">
        <v>263</v>
      </c>
      <c r="E148" s="40" t="s">
        <v>285</v>
      </c>
      <c r="F148" s="40" t="s">
        <v>286</v>
      </c>
      <c r="G148" s="40" t="s">
        <v>287</v>
      </c>
    </row>
    <row r="149" spans="1:12" x14ac:dyDescent="0.35">
      <c r="A149" s="46">
        <v>39559</v>
      </c>
      <c r="B149" s="47">
        <v>2008</v>
      </c>
      <c r="C149" s="47" t="s">
        <v>5</v>
      </c>
      <c r="D149" s="47" t="s">
        <v>260</v>
      </c>
      <c r="E149" s="47" t="s">
        <v>5</v>
      </c>
      <c r="F149" s="47" t="str">
        <f t="shared" ref="F149:F171" si="37">LEFT(E149,1)</f>
        <v>R</v>
      </c>
      <c r="G149" s="47" t="str">
        <f>CONCATENATE(F149)</f>
        <v>R</v>
      </c>
    </row>
    <row r="150" spans="1:12" x14ac:dyDescent="0.35">
      <c r="A150" s="46">
        <v>39596</v>
      </c>
      <c r="B150" s="47">
        <v>2008</v>
      </c>
      <c r="C150" s="47" t="s">
        <v>260</v>
      </c>
      <c r="D150" s="47" t="s">
        <v>5</v>
      </c>
      <c r="E150" s="47" t="s">
        <v>260</v>
      </c>
      <c r="F150" s="47" t="str">
        <f t="shared" si="37"/>
        <v>P</v>
      </c>
      <c r="G150" s="47" t="str">
        <f>CONCATENATE(F149,F150)</f>
        <v>RP</v>
      </c>
      <c r="I150" s="47">
        <f>IF(LEFT(G150,1)="P",1,0)</f>
        <v>0</v>
      </c>
      <c r="J150" s="47">
        <f>IF(G150="PP",1,0)</f>
        <v>0</v>
      </c>
      <c r="K150" s="47">
        <f>IF(LEFT(G150,1)="R",1,0)</f>
        <v>1</v>
      </c>
      <c r="L150" s="47">
        <f>IF(G150="RR",1,0)</f>
        <v>0</v>
      </c>
    </row>
    <row r="151" spans="1:12" x14ac:dyDescent="0.35">
      <c r="A151" s="46">
        <v>39929</v>
      </c>
      <c r="B151" s="47">
        <v>2009</v>
      </c>
      <c r="C151" s="47" t="s">
        <v>260</v>
      </c>
      <c r="D151" s="47" t="s">
        <v>5</v>
      </c>
      <c r="E151" s="47" t="s">
        <v>260</v>
      </c>
      <c r="F151" s="47" t="str">
        <f t="shared" si="37"/>
        <v>P</v>
      </c>
      <c r="G151" s="47" t="str">
        <f t="shared" ref="G151:G171" si="38">CONCATENATE(F150,F151)</f>
        <v>PP</v>
      </c>
      <c r="I151" s="47">
        <f t="shared" ref="I151:I171" si="39">IF(LEFT(G151,1)="P",1,0)</f>
        <v>1</v>
      </c>
      <c r="J151" s="47">
        <f t="shared" ref="J151:J171" si="40">IF(G151="PP",1,0)</f>
        <v>1</v>
      </c>
      <c r="K151" s="47">
        <f t="shared" ref="K151:K171" si="41">IF(LEFT(G151,1)="R",1,0)</f>
        <v>0</v>
      </c>
      <c r="L151" s="47">
        <f t="shared" ref="L151:L171" si="42">IF(G151="RR",1,0)</f>
        <v>0</v>
      </c>
    </row>
    <row r="152" spans="1:12" x14ac:dyDescent="0.35">
      <c r="A152" s="46">
        <v>39938</v>
      </c>
      <c r="B152" s="47">
        <v>2009</v>
      </c>
      <c r="C152" s="47" t="s">
        <v>260</v>
      </c>
      <c r="D152" s="47" t="s">
        <v>5</v>
      </c>
      <c r="E152" s="47" t="s">
        <v>5</v>
      </c>
      <c r="F152" s="47" t="str">
        <f t="shared" si="37"/>
        <v>R</v>
      </c>
      <c r="G152" s="47" t="str">
        <f t="shared" si="38"/>
        <v>PR</v>
      </c>
      <c r="I152" s="47">
        <f t="shared" si="39"/>
        <v>1</v>
      </c>
      <c r="J152" s="47">
        <f t="shared" si="40"/>
        <v>0</v>
      </c>
      <c r="K152" s="47">
        <f t="shared" si="41"/>
        <v>0</v>
      </c>
      <c r="L152" s="47">
        <f t="shared" si="42"/>
        <v>0</v>
      </c>
    </row>
    <row r="153" spans="1:12" x14ac:dyDescent="0.35">
      <c r="A153" s="46">
        <v>40261</v>
      </c>
      <c r="B153" s="47">
        <v>2010</v>
      </c>
      <c r="C153" s="47" t="s">
        <v>260</v>
      </c>
      <c r="D153" s="47" t="s">
        <v>5</v>
      </c>
      <c r="E153" s="47" t="s">
        <v>5</v>
      </c>
      <c r="F153" s="47" t="str">
        <f t="shared" si="37"/>
        <v>R</v>
      </c>
      <c r="G153" s="47" t="str">
        <f t="shared" si="38"/>
        <v>RR</v>
      </c>
      <c r="I153" s="47">
        <f t="shared" si="39"/>
        <v>0</v>
      </c>
      <c r="J153" s="47">
        <f t="shared" si="40"/>
        <v>0</v>
      </c>
      <c r="K153" s="47">
        <f t="shared" si="41"/>
        <v>1</v>
      </c>
      <c r="L153" s="47">
        <f t="shared" si="42"/>
        <v>1</v>
      </c>
    </row>
    <row r="154" spans="1:12" x14ac:dyDescent="0.35">
      <c r="A154" s="46">
        <v>40275</v>
      </c>
      <c r="B154" s="47">
        <v>2010</v>
      </c>
      <c r="C154" s="47" t="s">
        <v>5</v>
      </c>
      <c r="D154" s="47" t="s">
        <v>260</v>
      </c>
      <c r="E154" s="47" t="s">
        <v>5</v>
      </c>
      <c r="F154" s="47" t="str">
        <f t="shared" si="37"/>
        <v>R</v>
      </c>
      <c r="G154" s="47" t="str">
        <f t="shared" si="38"/>
        <v>RR</v>
      </c>
      <c r="I154" s="47">
        <f t="shared" si="39"/>
        <v>0</v>
      </c>
      <c r="J154" s="47">
        <f t="shared" si="40"/>
        <v>0</v>
      </c>
      <c r="K154" s="47">
        <f t="shared" si="41"/>
        <v>1</v>
      </c>
      <c r="L154" s="47">
        <f t="shared" si="42"/>
        <v>1</v>
      </c>
    </row>
    <row r="155" spans="1:12" x14ac:dyDescent="0.35">
      <c r="A155" s="46">
        <v>40654</v>
      </c>
      <c r="B155" s="47">
        <v>2011</v>
      </c>
      <c r="C155" s="47" t="s">
        <v>260</v>
      </c>
      <c r="D155" s="47" t="s">
        <v>5</v>
      </c>
      <c r="E155" s="47" t="s">
        <v>260</v>
      </c>
      <c r="F155" s="47" t="str">
        <f t="shared" si="37"/>
        <v>P</v>
      </c>
      <c r="G155" s="47" t="str">
        <f t="shared" si="38"/>
        <v>RP</v>
      </c>
      <c r="I155" s="47">
        <f t="shared" si="39"/>
        <v>0</v>
      </c>
      <c r="J155" s="47">
        <f t="shared" si="40"/>
        <v>0</v>
      </c>
      <c r="K155" s="47">
        <f t="shared" si="41"/>
        <v>1</v>
      </c>
      <c r="L155" s="47">
        <f t="shared" si="42"/>
        <v>0</v>
      </c>
    </row>
    <row r="156" spans="1:12" x14ac:dyDescent="0.35">
      <c r="A156" s="46">
        <v>41005</v>
      </c>
      <c r="B156" s="47">
        <v>2012</v>
      </c>
      <c r="C156" s="47" t="s">
        <v>5</v>
      </c>
      <c r="D156" s="47" t="s">
        <v>260</v>
      </c>
      <c r="E156" s="47" t="s">
        <v>5</v>
      </c>
      <c r="F156" s="47" t="str">
        <f t="shared" si="37"/>
        <v>R</v>
      </c>
      <c r="G156" s="47" t="str">
        <f t="shared" si="38"/>
        <v>PR</v>
      </c>
      <c r="I156" s="47">
        <f t="shared" si="39"/>
        <v>1</v>
      </c>
      <c r="J156" s="47">
        <f t="shared" si="40"/>
        <v>0</v>
      </c>
      <c r="K156" s="47">
        <f t="shared" si="41"/>
        <v>0</v>
      </c>
      <c r="L156" s="47">
        <f t="shared" si="42"/>
        <v>0</v>
      </c>
    </row>
    <row r="157" spans="1:12" x14ac:dyDescent="0.35">
      <c r="A157" s="46">
        <v>41034</v>
      </c>
      <c r="B157" s="47">
        <v>2012</v>
      </c>
      <c r="C157" s="47" t="s">
        <v>260</v>
      </c>
      <c r="D157" s="47" t="s">
        <v>5</v>
      </c>
      <c r="E157" s="47" t="s">
        <v>5</v>
      </c>
      <c r="F157" s="47" t="str">
        <f t="shared" si="37"/>
        <v>R</v>
      </c>
      <c r="G157" s="47" t="str">
        <f t="shared" si="38"/>
        <v>RR</v>
      </c>
      <c r="I157" s="47">
        <f t="shared" si="39"/>
        <v>0</v>
      </c>
      <c r="J157" s="47">
        <f t="shared" si="40"/>
        <v>0</v>
      </c>
      <c r="K157" s="47">
        <f t="shared" si="41"/>
        <v>1</v>
      </c>
      <c r="L157" s="47">
        <f t="shared" si="42"/>
        <v>1</v>
      </c>
    </row>
    <row r="158" spans="1:12" x14ac:dyDescent="0.35">
      <c r="A158" s="46">
        <v>41378</v>
      </c>
      <c r="B158" s="47">
        <v>2013</v>
      </c>
      <c r="C158" s="47" t="s">
        <v>5</v>
      </c>
      <c r="D158" s="47" t="s">
        <v>260</v>
      </c>
      <c r="E158" s="47" t="s">
        <v>5</v>
      </c>
      <c r="F158" s="47" t="str">
        <f t="shared" si="37"/>
        <v>R</v>
      </c>
      <c r="G158" s="47" t="str">
        <f t="shared" si="38"/>
        <v>RR</v>
      </c>
      <c r="I158" s="47">
        <f t="shared" si="39"/>
        <v>0</v>
      </c>
      <c r="J158" s="47">
        <f t="shared" si="40"/>
        <v>0</v>
      </c>
      <c r="K158" s="47">
        <f t="shared" si="41"/>
        <v>1</v>
      </c>
      <c r="L158" s="47">
        <f t="shared" si="42"/>
        <v>1</v>
      </c>
    </row>
    <row r="159" spans="1:12" x14ac:dyDescent="0.35">
      <c r="A159" s="46">
        <v>41403</v>
      </c>
      <c r="B159" s="47">
        <v>2013</v>
      </c>
      <c r="C159" s="47" t="s">
        <v>260</v>
      </c>
      <c r="D159" s="47" t="s">
        <v>5</v>
      </c>
      <c r="E159" s="47" t="s">
        <v>5</v>
      </c>
      <c r="F159" s="47" t="str">
        <f t="shared" si="37"/>
        <v>R</v>
      </c>
      <c r="G159" s="47" t="str">
        <f t="shared" si="38"/>
        <v>RR</v>
      </c>
      <c r="I159" s="47">
        <f t="shared" si="39"/>
        <v>0</v>
      </c>
      <c r="J159" s="47">
        <f t="shared" si="40"/>
        <v>0</v>
      </c>
      <c r="K159" s="47">
        <f t="shared" si="41"/>
        <v>1</v>
      </c>
      <c r="L159" s="47">
        <f t="shared" si="42"/>
        <v>1</v>
      </c>
    </row>
    <row r="160" spans="1:12" x14ac:dyDescent="0.35">
      <c r="A160" s="46">
        <v>41749</v>
      </c>
      <c r="B160" s="47">
        <v>2014</v>
      </c>
      <c r="C160" s="47" t="s">
        <v>5</v>
      </c>
      <c r="D160" s="47" t="s">
        <v>260</v>
      </c>
      <c r="E160" s="47" t="s">
        <v>260</v>
      </c>
      <c r="F160" s="47" t="str">
        <f t="shared" si="37"/>
        <v>P</v>
      </c>
      <c r="G160" s="47" t="str">
        <f t="shared" si="38"/>
        <v>RP</v>
      </c>
      <c r="I160" s="47">
        <f t="shared" si="39"/>
        <v>0</v>
      </c>
      <c r="J160" s="47">
        <f t="shared" si="40"/>
        <v>0</v>
      </c>
      <c r="K160" s="47">
        <f t="shared" si="41"/>
        <v>1</v>
      </c>
      <c r="L160" s="47">
        <f t="shared" si="42"/>
        <v>0</v>
      </c>
    </row>
    <row r="161" spans="1:12" x14ac:dyDescent="0.35">
      <c r="A161" s="46">
        <v>41782</v>
      </c>
      <c r="B161" s="47">
        <v>2014</v>
      </c>
      <c r="C161" s="47" t="s">
        <v>260</v>
      </c>
      <c r="D161" s="47" t="s">
        <v>5</v>
      </c>
      <c r="E161" s="47" t="s">
        <v>260</v>
      </c>
      <c r="F161" s="47" t="str">
        <f t="shared" si="37"/>
        <v>P</v>
      </c>
      <c r="G161" s="47" t="str">
        <f t="shared" si="38"/>
        <v>PP</v>
      </c>
      <c r="I161" s="47">
        <f t="shared" si="39"/>
        <v>1</v>
      </c>
      <c r="J161" s="47">
        <f t="shared" si="40"/>
        <v>1</v>
      </c>
      <c r="K161" s="47">
        <f t="shared" si="41"/>
        <v>0</v>
      </c>
      <c r="L161" s="47">
        <f t="shared" si="42"/>
        <v>0</v>
      </c>
    </row>
    <row r="162" spans="1:12" x14ac:dyDescent="0.35">
      <c r="A162" s="46">
        <v>42104</v>
      </c>
      <c r="B162" s="47">
        <v>2015</v>
      </c>
      <c r="C162" s="47" t="s">
        <v>260</v>
      </c>
      <c r="D162" s="47" t="s">
        <v>5</v>
      </c>
      <c r="E162" s="47" t="s">
        <v>5</v>
      </c>
      <c r="F162" s="47" t="str">
        <f t="shared" si="37"/>
        <v>R</v>
      </c>
      <c r="G162" s="47" t="str">
        <f t="shared" si="38"/>
        <v>PR</v>
      </c>
      <c r="I162" s="47">
        <f t="shared" si="39"/>
        <v>1</v>
      </c>
      <c r="J162" s="47">
        <f t="shared" si="40"/>
        <v>0</v>
      </c>
      <c r="K162" s="47">
        <f t="shared" si="41"/>
        <v>0</v>
      </c>
      <c r="L162" s="47">
        <f t="shared" si="42"/>
        <v>0</v>
      </c>
    </row>
    <row r="163" spans="1:12" x14ac:dyDescent="0.35">
      <c r="A163" s="46">
        <v>42115</v>
      </c>
      <c r="B163" s="47">
        <v>2015</v>
      </c>
      <c r="C163" s="47" t="s">
        <v>5</v>
      </c>
      <c r="D163" s="47" t="s">
        <v>260</v>
      </c>
      <c r="E163" s="47" t="s">
        <v>260</v>
      </c>
      <c r="F163" s="47" t="str">
        <f t="shared" si="37"/>
        <v>P</v>
      </c>
      <c r="G163" s="47" t="str">
        <f t="shared" si="38"/>
        <v>RP</v>
      </c>
      <c r="I163" s="47">
        <f t="shared" si="39"/>
        <v>0</v>
      </c>
      <c r="J163" s="47">
        <f t="shared" si="40"/>
        <v>0</v>
      </c>
      <c r="K163" s="47">
        <f t="shared" si="41"/>
        <v>1</v>
      </c>
      <c r="L163" s="47">
        <f t="shared" si="42"/>
        <v>0</v>
      </c>
    </row>
    <row r="164" spans="1:12" x14ac:dyDescent="0.35">
      <c r="A164" s="46">
        <v>43226</v>
      </c>
      <c r="B164" s="47">
        <v>2018</v>
      </c>
      <c r="C164" s="47" t="s">
        <v>5</v>
      </c>
      <c r="D164" s="47" t="s">
        <v>260</v>
      </c>
      <c r="E164" s="47" t="s">
        <v>260</v>
      </c>
      <c r="F164" s="47" t="str">
        <f t="shared" si="37"/>
        <v>P</v>
      </c>
      <c r="G164" s="47" t="str">
        <f t="shared" si="38"/>
        <v>PP</v>
      </c>
      <c r="I164" s="47">
        <f t="shared" si="39"/>
        <v>1</v>
      </c>
      <c r="J164" s="47">
        <f t="shared" si="40"/>
        <v>1</v>
      </c>
      <c r="K164" s="47">
        <f t="shared" si="41"/>
        <v>0</v>
      </c>
      <c r="L164" s="47">
        <f t="shared" si="42"/>
        <v>0</v>
      </c>
    </row>
    <row r="165" spans="1:12" x14ac:dyDescent="0.35">
      <c r="A165" s="46">
        <v>43228</v>
      </c>
      <c r="B165" s="47">
        <v>2018</v>
      </c>
      <c r="C165" s="47" t="s">
        <v>5</v>
      </c>
      <c r="D165" s="47" t="s">
        <v>260</v>
      </c>
      <c r="E165" s="47" t="s">
        <v>5</v>
      </c>
      <c r="F165" s="47" t="str">
        <f t="shared" si="37"/>
        <v>R</v>
      </c>
      <c r="G165" s="47" t="str">
        <f t="shared" si="38"/>
        <v>PR</v>
      </c>
      <c r="I165" s="47">
        <f t="shared" si="39"/>
        <v>1</v>
      </c>
      <c r="J165" s="47">
        <f t="shared" si="40"/>
        <v>0</v>
      </c>
      <c r="K165" s="47">
        <f t="shared" si="41"/>
        <v>0</v>
      </c>
      <c r="L165" s="47">
        <f t="shared" si="42"/>
        <v>0</v>
      </c>
    </row>
    <row r="166" spans="1:12" x14ac:dyDescent="0.35">
      <c r="A166" s="46">
        <v>43549</v>
      </c>
      <c r="B166" s="47">
        <v>2019</v>
      </c>
      <c r="C166" s="47" t="s">
        <v>260</v>
      </c>
      <c r="D166" s="47" t="s">
        <v>5</v>
      </c>
      <c r="E166" s="47" t="s">
        <v>260</v>
      </c>
      <c r="F166" s="47" t="str">
        <f t="shared" si="37"/>
        <v>P</v>
      </c>
      <c r="G166" s="47" t="str">
        <f t="shared" si="38"/>
        <v>RP</v>
      </c>
      <c r="I166" s="47">
        <f t="shared" si="39"/>
        <v>0</v>
      </c>
      <c r="J166" s="47">
        <f t="shared" si="40"/>
        <v>0</v>
      </c>
      <c r="K166" s="47">
        <f t="shared" si="41"/>
        <v>1</v>
      </c>
      <c r="L166" s="47">
        <f t="shared" si="42"/>
        <v>0</v>
      </c>
    </row>
    <row r="167" spans="1:12" x14ac:dyDescent="0.35">
      <c r="A167" s="46">
        <v>43571</v>
      </c>
      <c r="B167" s="47">
        <v>2019</v>
      </c>
      <c r="C167" s="47" t="s">
        <v>260</v>
      </c>
      <c r="D167" s="47" t="s">
        <v>5</v>
      </c>
      <c r="E167" s="47" t="s">
        <v>260</v>
      </c>
      <c r="F167" s="47" t="str">
        <f t="shared" si="37"/>
        <v>P</v>
      </c>
      <c r="G167" s="47" t="str">
        <f t="shared" si="38"/>
        <v>PP</v>
      </c>
      <c r="I167" s="47">
        <f t="shared" si="39"/>
        <v>1</v>
      </c>
      <c r="J167" s="47">
        <f t="shared" si="40"/>
        <v>1</v>
      </c>
      <c r="K167" s="47">
        <f t="shared" si="41"/>
        <v>0</v>
      </c>
      <c r="L167" s="47">
        <f t="shared" si="42"/>
        <v>0</v>
      </c>
    </row>
    <row r="168" spans="1:12" x14ac:dyDescent="0.35">
      <c r="A168" s="46">
        <v>44101</v>
      </c>
      <c r="B168" s="47">
        <v>2020</v>
      </c>
      <c r="C168" s="47" t="s">
        <v>260</v>
      </c>
      <c r="D168" s="47" t="s">
        <v>5</v>
      </c>
      <c r="E168" s="47" t="s">
        <v>5</v>
      </c>
      <c r="F168" s="47" t="str">
        <f t="shared" si="37"/>
        <v>R</v>
      </c>
      <c r="G168" s="47" t="str">
        <f t="shared" si="38"/>
        <v>PR</v>
      </c>
      <c r="I168" s="47">
        <f t="shared" si="39"/>
        <v>1</v>
      </c>
      <c r="J168" s="47">
        <f t="shared" si="40"/>
        <v>0</v>
      </c>
      <c r="K168" s="47">
        <f t="shared" si="41"/>
        <v>0</v>
      </c>
      <c r="L168" s="47">
        <f t="shared" si="42"/>
        <v>0</v>
      </c>
    </row>
    <row r="169" spans="1:12" x14ac:dyDescent="0.35">
      <c r="A169" s="46">
        <v>44134</v>
      </c>
      <c r="B169" s="47">
        <v>2020</v>
      </c>
      <c r="C169" s="47" t="s">
        <v>260</v>
      </c>
      <c r="D169" s="47" t="s">
        <v>5</v>
      </c>
      <c r="E169" s="47" t="s">
        <v>5</v>
      </c>
      <c r="F169" s="47" t="str">
        <f t="shared" si="37"/>
        <v>R</v>
      </c>
      <c r="G169" s="47" t="str">
        <f t="shared" si="38"/>
        <v>RR</v>
      </c>
      <c r="I169" s="47">
        <f t="shared" si="39"/>
        <v>0</v>
      </c>
      <c r="J169" s="47">
        <f t="shared" si="40"/>
        <v>0</v>
      </c>
      <c r="K169" s="47">
        <f t="shared" si="41"/>
        <v>1</v>
      </c>
      <c r="L169" s="47">
        <f t="shared" si="42"/>
        <v>1</v>
      </c>
    </row>
    <row r="170" spans="1:12" x14ac:dyDescent="0.35">
      <c r="A170" s="46">
        <v>44298</v>
      </c>
      <c r="B170" s="47">
        <v>2021</v>
      </c>
      <c r="C170" s="47" t="s">
        <v>260</v>
      </c>
      <c r="D170" s="47" t="s">
        <v>5</v>
      </c>
      <c r="E170" s="47" t="s">
        <v>260</v>
      </c>
      <c r="F170" s="47" t="str">
        <f t="shared" si="37"/>
        <v>P</v>
      </c>
      <c r="G170" s="47" t="str">
        <f t="shared" si="38"/>
        <v>RP</v>
      </c>
      <c r="I170" s="47">
        <f t="shared" si="39"/>
        <v>0</v>
      </c>
      <c r="J170" s="47">
        <f t="shared" si="40"/>
        <v>0</v>
      </c>
      <c r="K170" s="47">
        <f t="shared" si="41"/>
        <v>1</v>
      </c>
      <c r="L170" s="47">
        <f t="shared" si="42"/>
        <v>0</v>
      </c>
    </row>
    <row r="171" spans="1:12" x14ac:dyDescent="0.35">
      <c r="A171" s="46">
        <v>44460</v>
      </c>
      <c r="B171" s="47">
        <v>2021</v>
      </c>
      <c r="C171" s="47" t="s">
        <v>5</v>
      </c>
      <c r="D171" s="47" t="s">
        <v>260</v>
      </c>
      <c r="E171" s="47" t="s">
        <v>5</v>
      </c>
      <c r="F171" s="47" t="str">
        <f t="shared" si="37"/>
        <v>R</v>
      </c>
      <c r="G171" s="47" t="str">
        <f t="shared" si="38"/>
        <v>PR</v>
      </c>
      <c r="I171" s="47">
        <f t="shared" si="39"/>
        <v>1</v>
      </c>
      <c r="J171" s="47">
        <f t="shared" si="40"/>
        <v>0</v>
      </c>
      <c r="K171" s="47">
        <f t="shared" si="41"/>
        <v>0</v>
      </c>
      <c r="L171" s="47">
        <f t="shared" si="42"/>
        <v>0</v>
      </c>
    </row>
    <row r="173" spans="1:12" x14ac:dyDescent="0.35">
      <c r="G173" s="40" t="s">
        <v>288</v>
      </c>
      <c r="I173" s="47">
        <f>SUM(I150:I171)</f>
        <v>10</v>
      </c>
      <c r="J173" s="47">
        <f>SUM(J150:J171)</f>
        <v>4</v>
      </c>
      <c r="K173" s="47">
        <f>SUM(K150:K171)</f>
        <v>12</v>
      </c>
      <c r="L173" s="47">
        <f>SUM(L150:L171)</f>
        <v>6</v>
      </c>
    </row>
    <row r="174" spans="1:12" x14ac:dyDescent="0.35">
      <c r="G174" s="40" t="s">
        <v>289</v>
      </c>
      <c r="I174" s="40">
        <f>J173/I173</f>
        <v>0.4</v>
      </c>
      <c r="J174" s="47"/>
      <c r="K174" s="40">
        <f>L173/K173</f>
        <v>0.5</v>
      </c>
      <c r="L174" s="47"/>
    </row>
    <row r="177" spans="1:12" x14ac:dyDescent="0.35">
      <c r="A177" s="40" t="s">
        <v>9</v>
      </c>
      <c r="B177" s="40" t="s">
        <v>284</v>
      </c>
      <c r="C177" s="40" t="s">
        <v>262</v>
      </c>
      <c r="D177" s="40" t="s">
        <v>263</v>
      </c>
      <c r="E177" s="40" t="s">
        <v>285</v>
      </c>
      <c r="F177" s="40" t="s">
        <v>286</v>
      </c>
      <c r="G177" s="40" t="s">
        <v>287</v>
      </c>
    </row>
    <row r="178" spans="1:12" x14ac:dyDescent="0.35">
      <c r="A178" s="46">
        <v>39573</v>
      </c>
      <c r="B178" s="47">
        <v>2008</v>
      </c>
      <c r="C178" s="47" t="s">
        <v>291</v>
      </c>
      <c r="D178" s="47" t="s">
        <v>260</v>
      </c>
      <c r="E178" s="47" t="s">
        <v>260</v>
      </c>
      <c r="F178" s="47" t="str">
        <f>LEFT(E178,1)</f>
        <v>P</v>
      </c>
      <c r="G178" s="47" t="str">
        <f>CONCATENATE(F178)</f>
        <v>P</v>
      </c>
    </row>
    <row r="179" spans="1:12" x14ac:dyDescent="0.35">
      <c r="A179" s="46">
        <v>39580</v>
      </c>
      <c r="B179" s="47">
        <v>2008</v>
      </c>
      <c r="C179" s="47" t="s">
        <v>260</v>
      </c>
      <c r="D179" s="47" t="s">
        <v>291</v>
      </c>
      <c r="E179" s="47" t="s">
        <v>260</v>
      </c>
      <c r="F179" s="47" t="str">
        <f t="shared" ref="F179:F205" si="43">LEFT(E179,1)</f>
        <v>P</v>
      </c>
      <c r="G179" s="47" t="str">
        <f t="shared" ref="G179:G205" si="44">CONCATENATE(F178,F179)</f>
        <v>PP</v>
      </c>
      <c r="I179" s="47">
        <f>IF(LEFT(G179,1)="P",1,0)</f>
        <v>1</v>
      </c>
      <c r="J179" s="47">
        <f>IF(G179="PP",1,0)</f>
        <v>1</v>
      </c>
      <c r="K179" s="47">
        <f>IF(LEFT(G179,1)="R",1,0)</f>
        <v>0</v>
      </c>
      <c r="L179" s="47">
        <f>IF(G179="RR",1,0)</f>
        <v>0</v>
      </c>
    </row>
    <row r="180" spans="1:12" x14ac:dyDescent="0.35">
      <c r="A180" s="46">
        <v>39927</v>
      </c>
      <c r="B180" s="47">
        <v>2009</v>
      </c>
      <c r="C180" s="47" t="s">
        <v>291</v>
      </c>
      <c r="D180" s="47" t="s">
        <v>260</v>
      </c>
      <c r="E180" s="47" t="s">
        <v>260</v>
      </c>
      <c r="F180" s="47" t="str">
        <f t="shared" si="43"/>
        <v>P</v>
      </c>
      <c r="G180" s="47" t="str">
        <f t="shared" si="44"/>
        <v>PP</v>
      </c>
      <c r="I180" s="47">
        <f t="shared" ref="I180:I201" si="45">IF(LEFT(G180,1)="P",1,0)</f>
        <v>1</v>
      </c>
      <c r="J180" s="47">
        <f t="shared" ref="J180:J201" si="46">IF(G180="PP",1,0)</f>
        <v>1</v>
      </c>
      <c r="K180" s="47">
        <f t="shared" ref="K180:K201" si="47">IF(LEFT(G180,1)="R",1,0)</f>
        <v>0</v>
      </c>
      <c r="L180" s="47">
        <f t="shared" ref="L180:L201" si="48">IF(G180="RR",1,0)</f>
        <v>0</v>
      </c>
    </row>
    <row r="181" spans="1:12" x14ac:dyDescent="0.35">
      <c r="A181" s="46">
        <v>39934</v>
      </c>
      <c r="B181" s="47">
        <v>2009</v>
      </c>
      <c r="C181" s="47" t="s">
        <v>291</v>
      </c>
      <c r="D181" s="47" t="s">
        <v>260</v>
      </c>
      <c r="E181" s="47" t="s">
        <v>291</v>
      </c>
      <c r="F181" s="47" t="str">
        <f t="shared" si="43"/>
        <v>R</v>
      </c>
      <c r="G181" s="47" t="str">
        <f t="shared" si="44"/>
        <v>PR</v>
      </c>
      <c r="I181" s="47">
        <f t="shared" si="45"/>
        <v>1</v>
      </c>
      <c r="J181" s="47">
        <f t="shared" si="46"/>
        <v>0</v>
      </c>
      <c r="K181" s="47">
        <f t="shared" si="47"/>
        <v>0</v>
      </c>
      <c r="L181" s="47">
        <f t="shared" si="48"/>
        <v>0</v>
      </c>
    </row>
    <row r="182" spans="1:12" x14ac:dyDescent="0.35">
      <c r="A182" s="46">
        <v>40253</v>
      </c>
      <c r="B182" s="47">
        <v>2010</v>
      </c>
      <c r="C182" s="47" t="s">
        <v>291</v>
      </c>
      <c r="D182" s="47" t="s">
        <v>260</v>
      </c>
      <c r="E182" s="47" t="s">
        <v>291</v>
      </c>
      <c r="F182" s="47" t="str">
        <f t="shared" si="43"/>
        <v>R</v>
      </c>
      <c r="G182" s="47" t="str">
        <f t="shared" si="44"/>
        <v>RR</v>
      </c>
      <c r="I182" s="47">
        <f t="shared" si="45"/>
        <v>0</v>
      </c>
      <c r="J182" s="47">
        <f t="shared" si="46"/>
        <v>0</v>
      </c>
      <c r="K182" s="47">
        <f t="shared" si="47"/>
        <v>1</v>
      </c>
      <c r="L182" s="47">
        <f t="shared" si="48"/>
        <v>1</v>
      </c>
    </row>
    <row r="183" spans="1:12" x14ac:dyDescent="0.35">
      <c r="A183" s="46">
        <v>40270</v>
      </c>
      <c r="B183" s="47">
        <v>2010</v>
      </c>
      <c r="C183" s="47" t="s">
        <v>260</v>
      </c>
      <c r="D183" s="47" t="s">
        <v>291</v>
      </c>
      <c r="E183" s="47" t="s">
        <v>291</v>
      </c>
      <c r="F183" s="47" t="str">
        <f t="shared" si="43"/>
        <v>R</v>
      </c>
      <c r="G183" s="47" t="str">
        <f t="shared" si="44"/>
        <v>RR</v>
      </c>
      <c r="I183" s="47">
        <f t="shared" si="45"/>
        <v>0</v>
      </c>
      <c r="J183" s="47">
        <f t="shared" si="46"/>
        <v>0</v>
      </c>
      <c r="K183" s="47">
        <f t="shared" si="47"/>
        <v>1</v>
      </c>
      <c r="L183" s="47">
        <f t="shared" si="48"/>
        <v>1</v>
      </c>
    </row>
    <row r="184" spans="1:12" x14ac:dyDescent="0.35">
      <c r="A184" s="46">
        <v>40669</v>
      </c>
      <c r="B184" s="47">
        <v>2011</v>
      </c>
      <c r="C184" s="47" t="s">
        <v>291</v>
      </c>
      <c r="D184" s="47" t="s">
        <v>260</v>
      </c>
      <c r="E184" s="47" t="s">
        <v>291</v>
      </c>
      <c r="F184" s="47" t="str">
        <f t="shared" si="43"/>
        <v>R</v>
      </c>
      <c r="G184" s="47" t="str">
        <f t="shared" si="44"/>
        <v>RR</v>
      </c>
      <c r="I184" s="47">
        <f t="shared" si="45"/>
        <v>0</v>
      </c>
      <c r="J184" s="47">
        <f t="shared" si="46"/>
        <v>0</v>
      </c>
      <c r="K184" s="47">
        <f t="shared" si="47"/>
        <v>1</v>
      </c>
      <c r="L184" s="47">
        <f t="shared" si="48"/>
        <v>1</v>
      </c>
    </row>
    <row r="185" spans="1:12" x14ac:dyDescent="0.35">
      <c r="A185" s="46">
        <v>40680</v>
      </c>
      <c r="B185" s="47">
        <v>2011</v>
      </c>
      <c r="C185" s="47" t="s">
        <v>260</v>
      </c>
      <c r="D185" s="47" t="s">
        <v>291</v>
      </c>
      <c r="E185" s="47" t="s">
        <v>260</v>
      </c>
      <c r="F185" s="47" t="str">
        <f t="shared" si="43"/>
        <v>P</v>
      </c>
      <c r="G185" s="47" t="str">
        <f t="shared" si="44"/>
        <v>RP</v>
      </c>
      <c r="I185" s="47">
        <f t="shared" si="45"/>
        <v>0</v>
      </c>
      <c r="J185" s="47">
        <f t="shared" si="46"/>
        <v>0</v>
      </c>
      <c r="K185" s="47">
        <f t="shared" si="47"/>
        <v>1</v>
      </c>
      <c r="L185" s="47">
        <f t="shared" si="48"/>
        <v>0</v>
      </c>
    </row>
    <row r="186" spans="1:12" x14ac:dyDescent="0.35">
      <c r="A186" s="46">
        <v>41019</v>
      </c>
      <c r="B186" s="47">
        <v>2012</v>
      </c>
      <c r="C186" s="47" t="s">
        <v>260</v>
      </c>
      <c r="D186" s="47" t="s">
        <v>291</v>
      </c>
      <c r="E186" s="47" t="s">
        <v>291</v>
      </c>
      <c r="F186" s="47" t="str">
        <f t="shared" si="43"/>
        <v>R</v>
      </c>
      <c r="G186" s="47" t="str">
        <f t="shared" si="44"/>
        <v>PR</v>
      </c>
      <c r="I186" s="47">
        <f t="shared" si="45"/>
        <v>1</v>
      </c>
      <c r="J186" s="47">
        <f t="shared" si="46"/>
        <v>0</v>
      </c>
      <c r="K186" s="47">
        <f t="shared" si="47"/>
        <v>0</v>
      </c>
      <c r="L186" s="47">
        <f t="shared" si="48"/>
        <v>0</v>
      </c>
    </row>
    <row r="187" spans="1:12" x14ac:dyDescent="0.35">
      <c r="A187" s="46">
        <v>41031</v>
      </c>
      <c r="B187" s="47">
        <v>2012</v>
      </c>
      <c r="C187" s="47" t="s">
        <v>291</v>
      </c>
      <c r="D187" s="47" t="s">
        <v>260</v>
      </c>
      <c r="E187" s="47" t="s">
        <v>260</v>
      </c>
      <c r="F187" s="47" t="str">
        <f t="shared" si="43"/>
        <v>P</v>
      </c>
      <c r="G187" s="47" t="str">
        <f t="shared" si="44"/>
        <v>RP</v>
      </c>
      <c r="I187" s="47">
        <f t="shared" si="45"/>
        <v>0</v>
      </c>
      <c r="J187" s="47">
        <f t="shared" si="46"/>
        <v>0</v>
      </c>
      <c r="K187" s="47">
        <f t="shared" si="47"/>
        <v>1</v>
      </c>
      <c r="L187" s="47">
        <f t="shared" si="48"/>
        <v>0</v>
      </c>
    </row>
    <row r="188" spans="1:12" x14ac:dyDescent="0.35">
      <c r="A188" s="46">
        <v>41400</v>
      </c>
      <c r="B188" s="47">
        <v>2013</v>
      </c>
      <c r="C188" s="47" t="s">
        <v>260</v>
      </c>
      <c r="D188" s="47" t="s">
        <v>291</v>
      </c>
      <c r="E188" s="47" t="s">
        <v>260</v>
      </c>
      <c r="F188" s="47" t="str">
        <f t="shared" si="43"/>
        <v>P</v>
      </c>
      <c r="G188" s="47" t="str">
        <f t="shared" si="44"/>
        <v>PP</v>
      </c>
      <c r="I188" s="47">
        <f t="shared" si="45"/>
        <v>1</v>
      </c>
      <c r="J188" s="47">
        <f t="shared" si="46"/>
        <v>1</v>
      </c>
      <c r="K188" s="47">
        <f t="shared" si="47"/>
        <v>0</v>
      </c>
      <c r="L188" s="47">
        <f t="shared" si="48"/>
        <v>0</v>
      </c>
    </row>
    <row r="189" spans="1:12" x14ac:dyDescent="0.35">
      <c r="A189" s="46">
        <v>41408</v>
      </c>
      <c r="B189" s="47">
        <v>2013</v>
      </c>
      <c r="C189" s="47" t="s">
        <v>291</v>
      </c>
      <c r="D189" s="47" t="s">
        <v>260</v>
      </c>
      <c r="E189" s="47" t="s">
        <v>260</v>
      </c>
      <c r="F189" s="47" t="str">
        <f t="shared" si="43"/>
        <v>P</v>
      </c>
      <c r="G189" s="47" t="str">
        <f t="shared" si="44"/>
        <v>PP</v>
      </c>
      <c r="I189" s="47">
        <f t="shared" si="45"/>
        <v>1</v>
      </c>
      <c r="J189" s="47">
        <f t="shared" si="46"/>
        <v>1</v>
      </c>
      <c r="K189" s="47">
        <f t="shared" si="47"/>
        <v>0</v>
      </c>
      <c r="L189" s="47">
        <f t="shared" si="48"/>
        <v>0</v>
      </c>
    </row>
    <row r="190" spans="1:12" x14ac:dyDescent="0.35">
      <c r="A190" s="46">
        <v>41757</v>
      </c>
      <c r="B190" s="47">
        <v>2014</v>
      </c>
      <c r="C190" s="47" t="s">
        <v>260</v>
      </c>
      <c r="D190" s="47" t="s">
        <v>291</v>
      </c>
      <c r="E190" s="47" t="s">
        <v>260</v>
      </c>
      <c r="F190" s="47" t="str">
        <f t="shared" si="43"/>
        <v>P</v>
      </c>
      <c r="G190" s="47" t="str">
        <f t="shared" si="44"/>
        <v>PP</v>
      </c>
      <c r="I190" s="47">
        <f t="shared" si="45"/>
        <v>1</v>
      </c>
      <c r="J190" s="47">
        <f t="shared" si="46"/>
        <v>1</v>
      </c>
      <c r="K190" s="47">
        <f t="shared" si="47"/>
        <v>0</v>
      </c>
      <c r="L190" s="47">
        <f t="shared" si="48"/>
        <v>0</v>
      </c>
    </row>
    <row r="191" spans="1:12" x14ac:dyDescent="0.35">
      <c r="A191" s="46">
        <v>41768</v>
      </c>
      <c r="B191" s="47">
        <v>2014</v>
      </c>
      <c r="C191" s="47" t="s">
        <v>291</v>
      </c>
      <c r="D191" s="47" t="s">
        <v>260</v>
      </c>
      <c r="E191" s="47" t="s">
        <v>260</v>
      </c>
      <c r="F191" s="47" t="str">
        <f t="shared" si="43"/>
        <v>P</v>
      </c>
      <c r="G191" s="47" t="str">
        <f t="shared" si="44"/>
        <v>PP</v>
      </c>
      <c r="I191" s="47">
        <f t="shared" si="45"/>
        <v>1</v>
      </c>
      <c r="J191" s="47">
        <f t="shared" si="46"/>
        <v>1</v>
      </c>
      <c r="K191" s="47">
        <f t="shared" si="47"/>
        <v>0</v>
      </c>
      <c r="L191" s="47">
        <f t="shared" si="48"/>
        <v>0</v>
      </c>
    </row>
    <row r="192" spans="1:12" x14ac:dyDescent="0.35">
      <c r="A192" s="46">
        <v>42130</v>
      </c>
      <c r="B192" s="47">
        <v>2015</v>
      </c>
      <c r="C192" s="47" t="s">
        <v>291</v>
      </c>
      <c r="D192" s="47" t="s">
        <v>260</v>
      </c>
      <c r="E192" s="47" t="s">
        <v>291</v>
      </c>
      <c r="F192" s="47" t="str">
        <f t="shared" si="43"/>
        <v>R</v>
      </c>
      <c r="G192" s="47" t="str">
        <f t="shared" si="44"/>
        <v>PR</v>
      </c>
      <c r="I192" s="47">
        <f t="shared" si="45"/>
        <v>1</v>
      </c>
      <c r="J192" s="47">
        <f t="shared" si="46"/>
        <v>0</v>
      </c>
      <c r="K192" s="47">
        <f t="shared" si="47"/>
        <v>0</v>
      </c>
      <c r="L192" s="47">
        <f t="shared" si="48"/>
        <v>0</v>
      </c>
    </row>
    <row r="193" spans="1:12" x14ac:dyDescent="0.35">
      <c r="A193" s="46">
        <v>42137</v>
      </c>
      <c r="B193" s="47">
        <v>2015</v>
      </c>
      <c r="C193" s="47" t="s">
        <v>260</v>
      </c>
      <c r="D193" s="47" t="s">
        <v>291</v>
      </c>
      <c r="E193" s="47" t="s">
        <v>260</v>
      </c>
      <c r="F193" s="47" t="str">
        <f t="shared" si="43"/>
        <v>P</v>
      </c>
      <c r="G193" s="47" t="str">
        <f t="shared" si="44"/>
        <v>RP</v>
      </c>
      <c r="I193" s="47">
        <f t="shared" si="45"/>
        <v>0</v>
      </c>
      <c r="J193" s="47">
        <f t="shared" si="46"/>
        <v>0</v>
      </c>
      <c r="K193" s="47">
        <f t="shared" si="47"/>
        <v>1</v>
      </c>
      <c r="L193" s="47">
        <f t="shared" si="48"/>
        <v>0</v>
      </c>
    </row>
    <row r="194" spans="1:12" x14ac:dyDescent="0.35">
      <c r="A194" s="46">
        <v>42499</v>
      </c>
      <c r="B194" s="47">
        <v>2016</v>
      </c>
      <c r="C194" s="47" t="s">
        <v>260</v>
      </c>
      <c r="D194" s="47" t="s">
        <v>291</v>
      </c>
      <c r="E194" s="47" t="s">
        <v>291</v>
      </c>
      <c r="F194" s="47" t="str">
        <f t="shared" si="43"/>
        <v>R</v>
      </c>
      <c r="G194" s="47" t="str">
        <f t="shared" si="44"/>
        <v>PR</v>
      </c>
      <c r="I194" s="47">
        <f t="shared" si="45"/>
        <v>1</v>
      </c>
      <c r="J194" s="47">
        <f t="shared" si="46"/>
        <v>0</v>
      </c>
      <c r="K194" s="47">
        <f t="shared" si="47"/>
        <v>0</v>
      </c>
      <c r="L194" s="47">
        <f t="shared" si="48"/>
        <v>0</v>
      </c>
    </row>
    <row r="195" spans="1:12" x14ac:dyDescent="0.35">
      <c r="A195" s="46">
        <v>42508</v>
      </c>
      <c r="B195" s="47">
        <v>2016</v>
      </c>
      <c r="C195" s="47" t="s">
        <v>291</v>
      </c>
      <c r="D195" s="47" t="s">
        <v>260</v>
      </c>
      <c r="E195" s="47" t="s">
        <v>291</v>
      </c>
      <c r="F195" s="47" t="str">
        <f t="shared" si="43"/>
        <v>R</v>
      </c>
      <c r="G195" s="47" t="str">
        <f t="shared" si="44"/>
        <v>RR</v>
      </c>
      <c r="I195" s="47">
        <f t="shared" si="45"/>
        <v>0</v>
      </c>
      <c r="J195" s="47">
        <f t="shared" si="46"/>
        <v>0</v>
      </c>
      <c r="K195" s="47">
        <f t="shared" si="47"/>
        <v>1</v>
      </c>
      <c r="L195" s="47">
        <f t="shared" si="48"/>
        <v>1</v>
      </c>
    </row>
    <row r="196" spans="1:12" x14ac:dyDescent="0.35">
      <c r="A196" s="46">
        <v>42835</v>
      </c>
      <c r="B196" s="47">
        <v>2017</v>
      </c>
      <c r="C196" s="47" t="s">
        <v>260</v>
      </c>
      <c r="D196" s="47" t="s">
        <v>291</v>
      </c>
      <c r="E196" s="47" t="s">
        <v>260</v>
      </c>
      <c r="F196" s="47" t="str">
        <f t="shared" si="43"/>
        <v>P</v>
      </c>
      <c r="G196" s="47" t="str">
        <f t="shared" si="44"/>
        <v>RP</v>
      </c>
      <c r="I196" s="47">
        <f t="shared" si="45"/>
        <v>0</v>
      </c>
      <c r="J196" s="47">
        <f t="shared" si="46"/>
        <v>0</v>
      </c>
      <c r="K196" s="47">
        <f t="shared" si="47"/>
        <v>1</v>
      </c>
      <c r="L196" s="47">
        <f t="shared" si="48"/>
        <v>0</v>
      </c>
    </row>
    <row r="197" spans="1:12" x14ac:dyDescent="0.35">
      <c r="A197" s="46">
        <v>42860</v>
      </c>
      <c r="B197" s="47">
        <v>2017</v>
      </c>
      <c r="C197" s="47" t="s">
        <v>291</v>
      </c>
      <c r="D197" s="47" t="s">
        <v>260</v>
      </c>
      <c r="E197" s="47" t="s">
        <v>260</v>
      </c>
      <c r="F197" s="47" t="str">
        <f t="shared" si="43"/>
        <v>P</v>
      </c>
      <c r="G197" s="47" t="str">
        <f t="shared" si="44"/>
        <v>PP</v>
      </c>
      <c r="I197" s="47">
        <f t="shared" si="45"/>
        <v>1</v>
      </c>
      <c r="J197" s="47">
        <f t="shared" si="46"/>
        <v>1</v>
      </c>
      <c r="K197" s="47">
        <f t="shared" si="47"/>
        <v>0</v>
      </c>
      <c r="L197" s="47">
        <f t="shared" si="48"/>
        <v>0</v>
      </c>
    </row>
    <row r="198" spans="1:12" x14ac:dyDescent="0.35">
      <c r="A198" s="46">
        <v>43203</v>
      </c>
      <c r="B198" s="47">
        <v>2018</v>
      </c>
      <c r="C198" s="47" t="s">
        <v>260</v>
      </c>
      <c r="D198" s="47" t="s">
        <v>291</v>
      </c>
      <c r="E198" s="47" t="s">
        <v>291</v>
      </c>
      <c r="F198" s="47" t="str">
        <f t="shared" si="43"/>
        <v>R</v>
      </c>
      <c r="G198" s="47" t="str">
        <f t="shared" si="44"/>
        <v>PR</v>
      </c>
      <c r="I198" s="47">
        <f t="shared" si="45"/>
        <v>1</v>
      </c>
      <c r="J198" s="47">
        <f t="shared" si="46"/>
        <v>0</v>
      </c>
      <c r="K198" s="47">
        <f t="shared" si="47"/>
        <v>0</v>
      </c>
      <c r="L198" s="47">
        <f t="shared" si="48"/>
        <v>0</v>
      </c>
    </row>
    <row r="199" spans="1:12" x14ac:dyDescent="0.35">
      <c r="A199" s="46">
        <v>43234</v>
      </c>
      <c r="B199" s="47">
        <v>2018</v>
      </c>
      <c r="C199" s="47" t="s">
        <v>260</v>
      </c>
      <c r="D199" s="47" t="s">
        <v>291</v>
      </c>
      <c r="E199" s="47" t="s">
        <v>291</v>
      </c>
      <c r="F199" s="47" t="str">
        <f t="shared" si="43"/>
        <v>R</v>
      </c>
      <c r="G199" s="47" t="str">
        <f t="shared" si="44"/>
        <v>RR</v>
      </c>
      <c r="I199" s="47">
        <f t="shared" si="45"/>
        <v>0</v>
      </c>
      <c r="J199" s="47">
        <f t="shared" si="46"/>
        <v>0</v>
      </c>
      <c r="K199" s="47">
        <f t="shared" si="47"/>
        <v>1</v>
      </c>
      <c r="L199" s="47">
        <f t="shared" si="48"/>
        <v>1</v>
      </c>
    </row>
    <row r="200" spans="1:12" x14ac:dyDescent="0.35">
      <c r="A200" s="46">
        <v>43568</v>
      </c>
      <c r="B200" s="47">
        <v>2019</v>
      </c>
      <c r="C200" s="47" t="s">
        <v>260</v>
      </c>
      <c r="D200" s="47" t="s">
        <v>291</v>
      </c>
      <c r="E200" s="47" t="s">
        <v>291</v>
      </c>
      <c r="F200" s="47" t="str">
        <f t="shared" si="43"/>
        <v>R</v>
      </c>
      <c r="G200" s="47" t="str">
        <f t="shared" si="44"/>
        <v>RR</v>
      </c>
      <c r="I200" s="47">
        <f t="shared" si="45"/>
        <v>0</v>
      </c>
      <c r="J200" s="47">
        <f t="shared" si="46"/>
        <v>0</v>
      </c>
      <c r="K200" s="47">
        <f t="shared" si="47"/>
        <v>1</v>
      </c>
      <c r="L200" s="47">
        <f t="shared" si="48"/>
        <v>1</v>
      </c>
    </row>
    <row r="201" spans="1:12" x14ac:dyDescent="0.35">
      <c r="A201" s="46">
        <v>43579</v>
      </c>
      <c r="B201" s="47">
        <v>2019</v>
      </c>
      <c r="C201" s="47" t="s">
        <v>291</v>
      </c>
      <c r="D201" s="47" t="s">
        <v>260</v>
      </c>
      <c r="E201" s="47" t="s">
        <v>291</v>
      </c>
      <c r="F201" s="47" t="str">
        <f t="shared" si="43"/>
        <v>R</v>
      </c>
      <c r="G201" s="47" t="str">
        <f t="shared" si="44"/>
        <v>RR</v>
      </c>
      <c r="I201" s="47">
        <f t="shared" si="45"/>
        <v>0</v>
      </c>
      <c r="J201" s="47">
        <f t="shared" si="46"/>
        <v>0</v>
      </c>
      <c r="K201" s="47">
        <f t="shared" si="47"/>
        <v>1</v>
      </c>
      <c r="L201" s="47">
        <f t="shared" si="48"/>
        <v>1</v>
      </c>
    </row>
    <row r="202" spans="1:12" x14ac:dyDescent="0.35">
      <c r="A202" s="46">
        <v>44098</v>
      </c>
      <c r="B202" s="47">
        <v>2020</v>
      </c>
      <c r="C202" s="47" t="s">
        <v>260</v>
      </c>
      <c r="D202" s="47" t="s">
        <v>291</v>
      </c>
      <c r="E202" s="47" t="s">
        <v>260</v>
      </c>
      <c r="F202" s="47" t="str">
        <f>LEFT(E202,1)</f>
        <v>P</v>
      </c>
      <c r="G202" s="47" t="str">
        <f t="shared" si="44"/>
        <v>RP</v>
      </c>
      <c r="I202" s="47">
        <f>IF(LEFT(G202,1)="P",1,0)</f>
        <v>0</v>
      </c>
      <c r="J202" s="47">
        <f>IF(G202="PP",1,0)</f>
        <v>0</v>
      </c>
      <c r="K202" s="47">
        <f>IF(LEFT(G202,1)="R",1,0)</f>
        <v>1</v>
      </c>
      <c r="L202" s="47">
        <f>IF(G202="RR",1,0)</f>
        <v>0</v>
      </c>
    </row>
    <row r="203" spans="1:12" x14ac:dyDescent="0.35">
      <c r="A203" s="46">
        <v>44119</v>
      </c>
      <c r="B203" s="47">
        <v>2020</v>
      </c>
      <c r="C203" s="47" t="s">
        <v>291</v>
      </c>
      <c r="D203" s="47" t="s">
        <v>260</v>
      </c>
      <c r="E203" s="47" t="s">
        <v>260</v>
      </c>
      <c r="F203" s="47" t="str">
        <f t="shared" si="43"/>
        <v>P</v>
      </c>
      <c r="G203" s="47" t="str">
        <f t="shared" si="44"/>
        <v>PP</v>
      </c>
      <c r="I203" s="47">
        <f t="shared" ref="I203:I205" si="49">IF(LEFT(G203,1)="P",1,0)</f>
        <v>1</v>
      </c>
      <c r="J203" s="47">
        <f t="shared" ref="J203:J205" si="50">IF(G203="PP",1,0)</f>
        <v>1</v>
      </c>
      <c r="K203" s="47">
        <f t="shared" ref="K203:K205" si="51">IF(LEFT(G203,1)="R",1,0)</f>
        <v>0</v>
      </c>
      <c r="L203" s="47">
        <f t="shared" ref="L203:L205" si="52">IF(G203="RR",1,0)</f>
        <v>0</v>
      </c>
    </row>
    <row r="204" spans="1:12" x14ac:dyDescent="0.35">
      <c r="A204" s="46">
        <v>44316</v>
      </c>
      <c r="B204" s="47">
        <v>2021</v>
      </c>
      <c r="C204" s="47" t="s">
        <v>260</v>
      </c>
      <c r="D204" s="47" t="s">
        <v>291</v>
      </c>
      <c r="E204" s="47" t="s">
        <v>260</v>
      </c>
      <c r="F204" s="47" t="str">
        <f t="shared" si="43"/>
        <v>P</v>
      </c>
      <c r="G204" s="47" t="str">
        <f t="shared" si="44"/>
        <v>PP</v>
      </c>
      <c r="I204" s="47">
        <f t="shared" si="49"/>
        <v>1</v>
      </c>
      <c r="J204" s="47">
        <f t="shared" si="50"/>
        <v>1</v>
      </c>
      <c r="K204" s="47">
        <f t="shared" si="51"/>
        <v>0</v>
      </c>
      <c r="L204" s="47">
        <f t="shared" si="52"/>
        <v>0</v>
      </c>
    </row>
    <row r="205" spans="1:12" x14ac:dyDescent="0.35">
      <c r="A205" s="46">
        <v>44472</v>
      </c>
      <c r="B205" s="47">
        <v>2021</v>
      </c>
      <c r="C205" s="47" t="s">
        <v>291</v>
      </c>
      <c r="D205" s="47" t="s">
        <v>260</v>
      </c>
      <c r="E205" s="47" t="s">
        <v>291</v>
      </c>
      <c r="F205" s="47" t="str">
        <f t="shared" si="43"/>
        <v>R</v>
      </c>
      <c r="G205" s="47" t="str">
        <f t="shared" si="44"/>
        <v>PR</v>
      </c>
      <c r="I205" s="47">
        <f t="shared" si="49"/>
        <v>1</v>
      </c>
      <c r="J205" s="47">
        <f t="shared" si="50"/>
        <v>0</v>
      </c>
      <c r="K205" s="47">
        <f t="shared" si="51"/>
        <v>0</v>
      </c>
      <c r="L205" s="47">
        <f t="shared" si="52"/>
        <v>0</v>
      </c>
    </row>
    <row r="207" spans="1:12" x14ac:dyDescent="0.35">
      <c r="G207" s="40" t="s">
        <v>288</v>
      </c>
      <c r="I207" s="47">
        <f>SUM(I179:I205)</f>
        <v>15</v>
      </c>
      <c r="J207" s="47">
        <f t="shared" ref="J207:L207" si="53">SUM(J179:J205)</f>
        <v>9</v>
      </c>
      <c r="K207" s="47">
        <f t="shared" si="53"/>
        <v>12</v>
      </c>
      <c r="L207" s="47">
        <f t="shared" si="53"/>
        <v>7</v>
      </c>
    </row>
    <row r="208" spans="1:12" x14ac:dyDescent="0.35">
      <c r="G208" s="40" t="s">
        <v>289</v>
      </c>
      <c r="I208" s="40">
        <f>J207/I207</f>
        <v>0.6</v>
      </c>
      <c r="J208" s="47"/>
      <c r="K208" s="40">
        <f>L207/K207</f>
        <v>0.58333333333333337</v>
      </c>
      <c r="L208" s="47"/>
    </row>
    <row r="211" spans="1:12" x14ac:dyDescent="0.35">
      <c r="A211" s="40" t="s">
        <v>9</v>
      </c>
      <c r="B211" s="40" t="s">
        <v>284</v>
      </c>
      <c r="C211" s="40" t="s">
        <v>262</v>
      </c>
      <c r="D211" s="40" t="s">
        <v>263</v>
      </c>
      <c r="E211" s="40" t="s">
        <v>285</v>
      </c>
      <c r="F211" s="40" t="s">
        <v>286</v>
      </c>
      <c r="G211" s="40" t="s">
        <v>287</v>
      </c>
    </row>
    <row r="212" spans="1:12" x14ac:dyDescent="0.35">
      <c r="A212" s="46">
        <v>39565</v>
      </c>
      <c r="B212" s="47">
        <v>2008</v>
      </c>
      <c r="C212" s="47" t="s">
        <v>260</v>
      </c>
      <c r="D212" s="47" t="s">
        <v>292</v>
      </c>
      <c r="E212" s="47" t="s">
        <v>260</v>
      </c>
      <c r="F212" s="47" t="str">
        <f t="shared" ref="F212:F239" si="54">LEFT(E212,1)</f>
        <v>P</v>
      </c>
      <c r="G212" s="47" t="str">
        <f>CONCATENATE(F212)</f>
        <v>P</v>
      </c>
    </row>
    <row r="213" spans="1:12" x14ac:dyDescent="0.35">
      <c r="A213" s="46">
        <v>39585</v>
      </c>
      <c r="B213" s="47">
        <v>2008</v>
      </c>
      <c r="C213" s="47" t="s">
        <v>292</v>
      </c>
      <c r="D213" s="47" t="s">
        <v>260</v>
      </c>
      <c r="E213" s="47" t="s">
        <v>260</v>
      </c>
      <c r="F213" s="47" t="str">
        <f t="shared" si="54"/>
        <v>P</v>
      </c>
      <c r="G213" s="47" t="str">
        <f>CONCATENATE(F212,F213)</f>
        <v>PP</v>
      </c>
      <c r="I213" s="47">
        <f>IF(LEFT(G213,1)="P",1,0)</f>
        <v>1</v>
      </c>
      <c r="J213" s="47">
        <f>IF(G213="PP",1,0)</f>
        <v>1</v>
      </c>
      <c r="K213" s="47">
        <f>IF(LEFT(G213,1)="D",1,0)</f>
        <v>0</v>
      </c>
      <c r="L213" s="47">
        <f t="shared" ref="L213:L239" si="55">IF(G213="DD",1,0)</f>
        <v>0</v>
      </c>
    </row>
    <row r="214" spans="1:12" x14ac:dyDescent="0.35">
      <c r="A214" s="46">
        <v>39922</v>
      </c>
      <c r="B214" s="47">
        <v>2009</v>
      </c>
      <c r="C214" s="47" t="s">
        <v>292</v>
      </c>
      <c r="D214" s="47" t="s">
        <v>260</v>
      </c>
      <c r="E214" s="47" t="s">
        <v>292</v>
      </c>
      <c r="F214" s="47" t="str">
        <f t="shared" si="54"/>
        <v>D</v>
      </c>
      <c r="G214" s="47" t="str">
        <f t="shared" ref="G214:G239" si="56">CONCATENATE(F213,F214)</f>
        <v>PD</v>
      </c>
      <c r="I214" s="47">
        <f t="shared" ref="I214:I235" si="57">IF(LEFT(G214,1)="P",1,0)</f>
        <v>1</v>
      </c>
      <c r="J214" s="47">
        <f t="shared" ref="J214:J235" si="58">IF(G214="PP",1,0)</f>
        <v>0</v>
      </c>
      <c r="K214" s="47">
        <f t="shared" ref="K214:K235" si="59">IF(LEFT(G214,1)="D",1,0)</f>
        <v>0</v>
      </c>
      <c r="L214" s="47">
        <f t="shared" si="55"/>
        <v>0</v>
      </c>
    </row>
    <row r="215" spans="1:12" x14ac:dyDescent="0.35">
      <c r="A215" s="46">
        <v>39948</v>
      </c>
      <c r="B215" s="47">
        <v>2009</v>
      </c>
      <c r="C215" s="47" t="s">
        <v>292</v>
      </c>
      <c r="D215" s="47" t="s">
        <v>260</v>
      </c>
      <c r="E215" s="47" t="s">
        <v>260</v>
      </c>
      <c r="F215" s="47" t="str">
        <f t="shared" si="54"/>
        <v>P</v>
      </c>
      <c r="G215" s="47" t="str">
        <f t="shared" si="56"/>
        <v>DP</v>
      </c>
      <c r="I215" s="47">
        <f t="shared" si="57"/>
        <v>0</v>
      </c>
      <c r="J215" s="47">
        <f t="shared" si="58"/>
        <v>0</v>
      </c>
      <c r="K215" s="47">
        <f t="shared" si="59"/>
        <v>1</v>
      </c>
      <c r="L215" s="47">
        <f t="shared" si="55"/>
        <v>0</v>
      </c>
    </row>
    <row r="216" spans="1:12" x14ac:dyDescent="0.35">
      <c r="A216" s="46">
        <v>40250</v>
      </c>
      <c r="B216" s="47">
        <v>2010</v>
      </c>
      <c r="C216" s="47" t="s">
        <v>260</v>
      </c>
      <c r="D216" s="47" t="s">
        <v>292</v>
      </c>
      <c r="E216" s="47" t="s">
        <v>292</v>
      </c>
      <c r="F216" s="47" t="str">
        <f t="shared" si="54"/>
        <v>D</v>
      </c>
      <c r="G216" s="47" t="str">
        <f t="shared" si="56"/>
        <v>PD</v>
      </c>
      <c r="I216" s="47">
        <f t="shared" si="57"/>
        <v>1</v>
      </c>
      <c r="J216" s="47">
        <f t="shared" si="58"/>
        <v>0</v>
      </c>
      <c r="K216" s="47">
        <f t="shared" si="59"/>
        <v>0</v>
      </c>
      <c r="L216" s="47">
        <f t="shared" si="55"/>
        <v>0</v>
      </c>
    </row>
    <row r="217" spans="1:12" x14ac:dyDescent="0.35">
      <c r="A217" s="46">
        <v>40279</v>
      </c>
      <c r="B217" s="47">
        <v>2010</v>
      </c>
      <c r="C217" s="47" t="s">
        <v>292</v>
      </c>
      <c r="D217" s="47" t="s">
        <v>260</v>
      </c>
      <c r="E217" s="47" t="s">
        <v>260</v>
      </c>
      <c r="F217" s="47" t="str">
        <f t="shared" si="54"/>
        <v>P</v>
      </c>
      <c r="G217" s="47" t="str">
        <f t="shared" si="56"/>
        <v>DP</v>
      </c>
      <c r="I217" s="47">
        <f t="shared" si="57"/>
        <v>0</v>
      </c>
      <c r="J217" s="47">
        <f t="shared" si="58"/>
        <v>0</v>
      </c>
      <c r="K217" s="47">
        <f t="shared" si="59"/>
        <v>1</v>
      </c>
      <c r="L217" s="47">
        <f t="shared" si="55"/>
        <v>0</v>
      </c>
    </row>
    <row r="218" spans="1:12" x14ac:dyDescent="0.35">
      <c r="A218" s="46">
        <v>40656</v>
      </c>
      <c r="B218" s="47">
        <v>2011</v>
      </c>
      <c r="C218" s="47" t="s">
        <v>292</v>
      </c>
      <c r="D218" s="47" t="s">
        <v>260</v>
      </c>
      <c r="E218" s="47" t="s">
        <v>292</v>
      </c>
      <c r="F218" s="47" t="str">
        <f t="shared" si="54"/>
        <v>D</v>
      </c>
      <c r="G218" s="47" t="str">
        <f t="shared" si="56"/>
        <v>PD</v>
      </c>
      <c r="I218" s="47">
        <f t="shared" si="57"/>
        <v>1</v>
      </c>
      <c r="J218" s="47">
        <f t="shared" si="58"/>
        <v>0</v>
      </c>
      <c r="K218" s="47">
        <f t="shared" si="59"/>
        <v>0</v>
      </c>
      <c r="L218" s="47">
        <f t="shared" si="55"/>
        <v>0</v>
      </c>
    </row>
    <row r="219" spans="1:12" x14ac:dyDescent="0.35">
      <c r="A219" s="46">
        <v>40678</v>
      </c>
      <c r="B219" s="47">
        <v>2011</v>
      </c>
      <c r="C219" s="47" t="s">
        <v>260</v>
      </c>
      <c r="D219" s="47" t="s">
        <v>292</v>
      </c>
      <c r="E219" s="47" t="s">
        <v>260</v>
      </c>
      <c r="F219" s="47" t="str">
        <f t="shared" si="54"/>
        <v>P</v>
      </c>
      <c r="G219" s="47" t="str">
        <f t="shared" si="56"/>
        <v>DP</v>
      </c>
      <c r="I219" s="47">
        <f t="shared" si="57"/>
        <v>0</v>
      </c>
      <c r="J219" s="47">
        <f t="shared" si="58"/>
        <v>0</v>
      </c>
      <c r="K219" s="47">
        <f t="shared" si="59"/>
        <v>1</v>
      </c>
      <c r="L219" s="47">
        <f t="shared" si="55"/>
        <v>0</v>
      </c>
    </row>
    <row r="220" spans="1:12" x14ac:dyDescent="0.35">
      <c r="A220" s="46">
        <v>41044</v>
      </c>
      <c r="B220" s="47">
        <v>2012</v>
      </c>
      <c r="C220" s="47" t="s">
        <v>292</v>
      </c>
      <c r="D220" s="47" t="s">
        <v>260</v>
      </c>
      <c r="E220" s="47" t="s">
        <v>292</v>
      </c>
      <c r="F220" s="47" t="str">
        <f t="shared" si="54"/>
        <v>D</v>
      </c>
      <c r="G220" s="47" t="str">
        <f t="shared" si="56"/>
        <v>PD</v>
      </c>
      <c r="I220" s="47">
        <f t="shared" si="57"/>
        <v>1</v>
      </c>
      <c r="J220" s="47">
        <f t="shared" si="58"/>
        <v>0</v>
      </c>
      <c r="K220" s="47">
        <f t="shared" si="59"/>
        <v>0</v>
      </c>
      <c r="L220" s="47">
        <f t="shared" si="55"/>
        <v>0</v>
      </c>
    </row>
    <row r="221" spans="1:12" x14ac:dyDescent="0.35">
      <c r="A221" s="46">
        <v>41048</v>
      </c>
      <c r="B221" s="47">
        <v>2012</v>
      </c>
      <c r="C221" s="47" t="s">
        <v>260</v>
      </c>
      <c r="D221" s="47" t="s">
        <v>292</v>
      </c>
      <c r="E221" s="47" t="s">
        <v>292</v>
      </c>
      <c r="F221" s="47" t="str">
        <f t="shared" si="54"/>
        <v>D</v>
      </c>
      <c r="G221" s="47" t="str">
        <f t="shared" si="56"/>
        <v>DD</v>
      </c>
      <c r="I221" s="47">
        <f t="shared" si="57"/>
        <v>0</v>
      </c>
      <c r="J221" s="47">
        <f t="shared" si="58"/>
        <v>0</v>
      </c>
      <c r="K221" s="47">
        <f t="shared" si="59"/>
        <v>1</v>
      </c>
      <c r="L221" s="47">
        <f t="shared" si="55"/>
        <v>1</v>
      </c>
    </row>
    <row r="222" spans="1:12" x14ac:dyDescent="0.35">
      <c r="A222" s="46">
        <v>41387</v>
      </c>
      <c r="B222" s="47">
        <v>2013</v>
      </c>
      <c r="C222" s="47" t="s">
        <v>292</v>
      </c>
      <c r="D222" s="47" t="s">
        <v>260</v>
      </c>
      <c r="E222" s="47" t="s">
        <v>260</v>
      </c>
      <c r="F222" s="47" t="str">
        <f t="shared" si="54"/>
        <v>P</v>
      </c>
      <c r="G222" s="47" t="str">
        <f t="shared" si="56"/>
        <v>DP</v>
      </c>
      <c r="I222" s="47">
        <f t="shared" si="57"/>
        <v>0</v>
      </c>
      <c r="J222" s="47">
        <f t="shared" si="58"/>
        <v>0</v>
      </c>
      <c r="K222" s="47">
        <f t="shared" si="59"/>
        <v>1</v>
      </c>
      <c r="L222" s="47">
        <f t="shared" si="55"/>
        <v>0</v>
      </c>
    </row>
    <row r="223" spans="1:12" x14ac:dyDescent="0.35">
      <c r="A223" s="46">
        <v>41410</v>
      </c>
      <c r="B223" s="47">
        <v>2013</v>
      </c>
      <c r="C223" s="47" t="s">
        <v>260</v>
      </c>
      <c r="D223" s="47" t="s">
        <v>292</v>
      </c>
      <c r="E223" s="47" t="s">
        <v>260</v>
      </c>
      <c r="F223" s="47" t="str">
        <f t="shared" si="54"/>
        <v>P</v>
      </c>
      <c r="G223" s="47" t="str">
        <f t="shared" si="56"/>
        <v>PP</v>
      </c>
      <c r="I223" s="47">
        <f t="shared" si="57"/>
        <v>1</v>
      </c>
      <c r="J223" s="47">
        <f t="shared" si="58"/>
        <v>1</v>
      </c>
      <c r="K223" s="47">
        <f t="shared" si="59"/>
        <v>0</v>
      </c>
      <c r="L223" s="47">
        <f t="shared" si="55"/>
        <v>0</v>
      </c>
    </row>
    <row r="224" spans="1:12" x14ac:dyDescent="0.35">
      <c r="A224" s="46">
        <v>41778</v>
      </c>
      <c r="B224" s="47">
        <v>2014</v>
      </c>
      <c r="C224" s="47" t="s">
        <v>292</v>
      </c>
      <c r="D224" s="47" t="s">
        <v>260</v>
      </c>
      <c r="E224" s="47" t="s">
        <v>260</v>
      </c>
      <c r="F224" s="47" t="str">
        <f t="shared" si="54"/>
        <v>P</v>
      </c>
      <c r="G224" s="47" t="str">
        <f t="shared" si="56"/>
        <v>PP</v>
      </c>
      <c r="I224" s="47">
        <f t="shared" si="57"/>
        <v>1</v>
      </c>
      <c r="J224" s="47">
        <f t="shared" si="58"/>
        <v>1</v>
      </c>
      <c r="K224" s="47">
        <f t="shared" si="59"/>
        <v>0</v>
      </c>
      <c r="L224" s="47">
        <f t="shared" si="55"/>
        <v>0</v>
      </c>
    </row>
    <row r="225" spans="1:12" x14ac:dyDescent="0.35">
      <c r="A225" s="46">
        <v>41784</v>
      </c>
      <c r="B225" s="47">
        <v>2014</v>
      </c>
      <c r="C225" s="47" t="s">
        <v>260</v>
      </c>
      <c r="D225" s="47" t="s">
        <v>292</v>
      </c>
      <c r="E225" s="47" t="s">
        <v>260</v>
      </c>
      <c r="F225" s="47" t="str">
        <f t="shared" si="54"/>
        <v>P</v>
      </c>
      <c r="G225" s="47" t="str">
        <f t="shared" si="56"/>
        <v>PP</v>
      </c>
      <c r="I225" s="47">
        <f t="shared" si="57"/>
        <v>1</v>
      </c>
      <c r="J225" s="47">
        <f t="shared" si="58"/>
        <v>1</v>
      </c>
      <c r="K225" s="47">
        <f t="shared" si="59"/>
        <v>0</v>
      </c>
      <c r="L225" s="47">
        <f t="shared" si="55"/>
        <v>0</v>
      </c>
    </row>
    <row r="226" spans="1:12" x14ac:dyDescent="0.35">
      <c r="A226" s="46">
        <v>42109</v>
      </c>
      <c r="B226" s="47">
        <v>2015</v>
      </c>
      <c r="C226" s="47" t="s">
        <v>260</v>
      </c>
      <c r="D226" s="47" t="s">
        <v>292</v>
      </c>
      <c r="E226" s="47" t="s">
        <v>292</v>
      </c>
      <c r="F226" s="47" t="str">
        <f t="shared" si="54"/>
        <v>D</v>
      </c>
      <c r="G226" s="47" t="str">
        <f t="shared" si="56"/>
        <v>PD</v>
      </c>
      <c r="I226" s="47">
        <f t="shared" si="57"/>
        <v>1</v>
      </c>
      <c r="J226" s="47">
        <f t="shared" si="58"/>
        <v>0</v>
      </c>
      <c r="K226" s="47">
        <f t="shared" si="59"/>
        <v>0</v>
      </c>
      <c r="L226" s="47">
        <f t="shared" si="55"/>
        <v>0</v>
      </c>
    </row>
    <row r="227" spans="1:12" x14ac:dyDescent="0.35">
      <c r="A227" s="46">
        <v>42125</v>
      </c>
      <c r="B227" s="47">
        <v>2015</v>
      </c>
      <c r="C227" s="47" t="s">
        <v>292</v>
      </c>
      <c r="D227" s="47" t="s">
        <v>260</v>
      </c>
      <c r="E227" s="47" t="s">
        <v>292</v>
      </c>
      <c r="F227" s="47" t="str">
        <f t="shared" si="54"/>
        <v>D</v>
      </c>
      <c r="G227" s="47" t="str">
        <f t="shared" si="56"/>
        <v>DD</v>
      </c>
      <c r="I227" s="47">
        <f t="shared" si="57"/>
        <v>0</v>
      </c>
      <c r="J227" s="47">
        <f t="shared" si="58"/>
        <v>0</v>
      </c>
      <c r="K227" s="47">
        <f t="shared" si="59"/>
        <v>1</v>
      </c>
      <c r="L227" s="47">
        <f t="shared" si="55"/>
        <v>1</v>
      </c>
    </row>
    <row r="228" spans="1:12" x14ac:dyDescent="0.35">
      <c r="A228" s="46">
        <v>42475</v>
      </c>
      <c r="B228" s="47">
        <v>2016</v>
      </c>
      <c r="C228" s="47" t="s">
        <v>292</v>
      </c>
      <c r="D228" s="47" t="s">
        <v>260</v>
      </c>
      <c r="E228" s="47" t="s">
        <v>292</v>
      </c>
      <c r="F228" s="47" t="str">
        <f t="shared" si="54"/>
        <v>D</v>
      </c>
      <c r="G228" s="47" t="str">
        <f t="shared" si="56"/>
        <v>DD</v>
      </c>
      <c r="I228" s="47">
        <f t="shared" si="57"/>
        <v>0</v>
      </c>
      <c r="J228" s="47">
        <f t="shared" si="58"/>
        <v>0</v>
      </c>
      <c r="K228" s="47">
        <f t="shared" si="59"/>
        <v>1</v>
      </c>
      <c r="L228" s="47">
        <f t="shared" si="55"/>
        <v>1</v>
      </c>
    </row>
    <row r="229" spans="1:12" x14ac:dyDescent="0.35">
      <c r="A229" s="46">
        <v>42497</v>
      </c>
      <c r="B229" s="47">
        <v>2016</v>
      </c>
      <c r="C229" s="47" t="s">
        <v>260</v>
      </c>
      <c r="D229" s="47" t="s">
        <v>292</v>
      </c>
      <c r="E229" s="47" t="s">
        <v>260</v>
      </c>
      <c r="F229" s="47" t="str">
        <f t="shared" si="54"/>
        <v>P</v>
      </c>
      <c r="G229" s="47" t="str">
        <f t="shared" si="56"/>
        <v>DP</v>
      </c>
      <c r="I229" s="47">
        <f t="shared" si="57"/>
        <v>0</v>
      </c>
      <c r="J229" s="47">
        <f t="shared" si="58"/>
        <v>0</v>
      </c>
      <c r="K229" s="47">
        <f t="shared" si="59"/>
        <v>1</v>
      </c>
      <c r="L229" s="47">
        <f t="shared" si="55"/>
        <v>0</v>
      </c>
    </row>
    <row r="230" spans="1:12" x14ac:dyDescent="0.35">
      <c r="A230" s="46">
        <v>42840</v>
      </c>
      <c r="B230" s="47">
        <v>2017</v>
      </c>
      <c r="C230" s="47" t="s">
        <v>292</v>
      </c>
      <c r="D230" s="47" t="s">
        <v>260</v>
      </c>
      <c r="E230" s="47" t="s">
        <v>292</v>
      </c>
      <c r="F230" s="47" t="str">
        <f t="shared" si="54"/>
        <v>D</v>
      </c>
      <c r="G230" s="47" t="str">
        <f t="shared" si="56"/>
        <v>PD</v>
      </c>
      <c r="I230" s="47">
        <f t="shared" si="57"/>
        <v>1</v>
      </c>
      <c r="J230" s="47">
        <f t="shared" si="58"/>
        <v>0</v>
      </c>
      <c r="K230" s="47">
        <f t="shared" si="59"/>
        <v>0</v>
      </c>
      <c r="L230" s="47">
        <f t="shared" si="55"/>
        <v>0</v>
      </c>
    </row>
    <row r="231" spans="1:12" x14ac:dyDescent="0.35">
      <c r="A231" s="46">
        <v>42855</v>
      </c>
      <c r="B231" s="47">
        <v>2017</v>
      </c>
      <c r="C231" s="47" t="s">
        <v>260</v>
      </c>
      <c r="D231" s="47" t="s">
        <v>292</v>
      </c>
      <c r="E231" s="47" t="s">
        <v>260</v>
      </c>
      <c r="F231" s="47" t="str">
        <f t="shared" si="54"/>
        <v>P</v>
      </c>
      <c r="G231" s="47" t="str">
        <f t="shared" si="56"/>
        <v>DP</v>
      </c>
      <c r="I231" s="47">
        <f t="shared" si="57"/>
        <v>0</v>
      </c>
      <c r="J231" s="47">
        <f t="shared" si="58"/>
        <v>0</v>
      </c>
      <c r="K231" s="47">
        <f t="shared" si="59"/>
        <v>1</v>
      </c>
      <c r="L231" s="47">
        <f t="shared" si="55"/>
        <v>0</v>
      </c>
    </row>
    <row r="232" spans="1:12" x14ac:dyDescent="0.35">
      <c r="A232" s="46">
        <v>43198</v>
      </c>
      <c r="B232" s="47">
        <v>2018</v>
      </c>
      <c r="C232" s="47" t="s">
        <v>292</v>
      </c>
      <c r="D232" s="47" t="s">
        <v>260</v>
      </c>
      <c r="E232" s="47" t="s">
        <v>260</v>
      </c>
      <c r="F232" s="47" t="str">
        <f t="shared" si="54"/>
        <v>P</v>
      </c>
      <c r="G232" s="47" t="str">
        <f t="shared" si="56"/>
        <v>PP</v>
      </c>
      <c r="I232" s="47">
        <f t="shared" si="57"/>
        <v>1</v>
      </c>
      <c r="J232" s="47">
        <f t="shared" si="58"/>
        <v>1</v>
      </c>
      <c r="K232" s="47">
        <f t="shared" si="59"/>
        <v>0</v>
      </c>
      <c r="L232" s="47">
        <f t="shared" si="55"/>
        <v>0</v>
      </c>
    </row>
    <row r="233" spans="1:12" x14ac:dyDescent="0.35">
      <c r="A233" s="46">
        <v>43213</v>
      </c>
      <c r="B233" s="47">
        <v>2018</v>
      </c>
      <c r="C233" s="47" t="s">
        <v>260</v>
      </c>
      <c r="D233" s="47" t="s">
        <v>292</v>
      </c>
      <c r="E233" s="47" t="s">
        <v>260</v>
      </c>
      <c r="F233" s="47" t="str">
        <f t="shared" si="54"/>
        <v>P</v>
      </c>
      <c r="G233" s="47" t="str">
        <f t="shared" si="56"/>
        <v>PP</v>
      </c>
      <c r="I233" s="47">
        <f t="shared" si="57"/>
        <v>1</v>
      </c>
      <c r="J233" s="47">
        <f t="shared" si="58"/>
        <v>1</v>
      </c>
      <c r="K233" s="47">
        <f t="shared" si="59"/>
        <v>0</v>
      </c>
      <c r="L233" s="47">
        <f t="shared" si="55"/>
        <v>0</v>
      </c>
    </row>
    <row r="234" spans="1:12" x14ac:dyDescent="0.35">
      <c r="A234" s="46">
        <v>43556</v>
      </c>
      <c r="B234" s="47">
        <v>2019</v>
      </c>
      <c r="C234" s="47" t="s">
        <v>260</v>
      </c>
      <c r="D234" s="47" t="s">
        <v>292</v>
      </c>
      <c r="E234" s="47" t="s">
        <v>260</v>
      </c>
      <c r="F234" s="47" t="str">
        <f t="shared" si="54"/>
        <v>P</v>
      </c>
      <c r="G234" s="47" t="str">
        <f t="shared" si="56"/>
        <v>PP</v>
      </c>
      <c r="I234" s="47">
        <f t="shared" si="57"/>
        <v>1</v>
      </c>
      <c r="J234" s="47">
        <f t="shared" si="58"/>
        <v>1</v>
      </c>
      <c r="K234" s="47">
        <f t="shared" si="59"/>
        <v>0</v>
      </c>
      <c r="L234" s="47">
        <f t="shared" si="55"/>
        <v>0</v>
      </c>
    </row>
    <row r="235" spans="1:12" x14ac:dyDescent="0.35">
      <c r="A235" s="46">
        <v>43575</v>
      </c>
      <c r="B235" s="47">
        <v>2019</v>
      </c>
      <c r="C235" s="47" t="s">
        <v>260</v>
      </c>
      <c r="D235" s="47" t="s">
        <v>292</v>
      </c>
      <c r="E235" s="47" t="s">
        <v>292</v>
      </c>
      <c r="F235" s="47" t="str">
        <f t="shared" si="54"/>
        <v>D</v>
      </c>
      <c r="G235" s="47" t="str">
        <f t="shared" si="56"/>
        <v>PD</v>
      </c>
      <c r="I235" s="47">
        <f t="shared" si="57"/>
        <v>1</v>
      </c>
      <c r="J235" s="47">
        <f t="shared" si="58"/>
        <v>0</v>
      </c>
      <c r="K235" s="47">
        <f t="shared" si="59"/>
        <v>0</v>
      </c>
      <c r="L235" s="47">
        <f t="shared" si="55"/>
        <v>0</v>
      </c>
    </row>
    <row r="236" spans="1:12" x14ac:dyDescent="0.35">
      <c r="A236" s="46">
        <v>44094</v>
      </c>
      <c r="B236" s="47">
        <v>2020</v>
      </c>
      <c r="C236" s="47" t="s">
        <v>292</v>
      </c>
      <c r="D236" s="47" t="s">
        <v>260</v>
      </c>
      <c r="E236" s="47" t="s">
        <v>292</v>
      </c>
      <c r="F236" s="47" t="str">
        <f t="shared" si="54"/>
        <v>D</v>
      </c>
      <c r="G236" s="47" t="str">
        <f>CONCATENATE(F235,F236)</f>
        <v>DD</v>
      </c>
      <c r="I236" s="47">
        <f>IF(LEFT(G236,1)="P",1,0)</f>
        <v>0</v>
      </c>
      <c r="J236" s="47">
        <f>IF(G236="PP",1,0)</f>
        <v>0</v>
      </c>
      <c r="K236" s="47">
        <f>IF(LEFT(G236,1)="D",1,0)</f>
        <v>1</v>
      </c>
      <c r="L236" s="47">
        <f t="shared" si="55"/>
        <v>1</v>
      </c>
    </row>
    <row r="237" spans="1:12" x14ac:dyDescent="0.35">
      <c r="A237" s="46">
        <v>44124</v>
      </c>
      <c r="B237" s="47">
        <v>2020</v>
      </c>
      <c r="C237" s="47" t="s">
        <v>292</v>
      </c>
      <c r="D237" s="47" t="s">
        <v>260</v>
      </c>
      <c r="E237" s="47" t="s">
        <v>260</v>
      </c>
      <c r="F237" s="47" t="str">
        <f t="shared" si="54"/>
        <v>P</v>
      </c>
      <c r="G237" s="47" t="str">
        <f t="shared" si="56"/>
        <v>DP</v>
      </c>
      <c r="I237" s="47">
        <f t="shared" ref="I237:I239" si="60">IF(LEFT(G237,1)="P",1,0)</f>
        <v>0</v>
      </c>
      <c r="J237" s="47">
        <f t="shared" ref="J237:J239" si="61">IF(G237="PP",1,0)</f>
        <v>0</v>
      </c>
      <c r="K237" s="47">
        <f t="shared" ref="K237:K239" si="62">IF(LEFT(G237,1)="D",1,0)</f>
        <v>1</v>
      </c>
      <c r="L237" s="47">
        <f t="shared" si="55"/>
        <v>0</v>
      </c>
    </row>
    <row r="238" spans="1:12" x14ac:dyDescent="0.35">
      <c r="A238" s="46">
        <v>44304</v>
      </c>
      <c r="B238" s="47">
        <v>2021</v>
      </c>
      <c r="C238" s="47" t="s">
        <v>260</v>
      </c>
      <c r="D238" s="47" t="s">
        <v>292</v>
      </c>
      <c r="E238" s="47" t="s">
        <v>292</v>
      </c>
      <c r="F238" s="47" t="str">
        <f t="shared" si="54"/>
        <v>D</v>
      </c>
      <c r="G238" s="47" t="str">
        <f t="shared" si="56"/>
        <v>PD</v>
      </c>
      <c r="I238" s="47">
        <f t="shared" si="60"/>
        <v>1</v>
      </c>
      <c r="J238" s="47">
        <f t="shared" si="61"/>
        <v>0</v>
      </c>
      <c r="K238" s="47">
        <f t="shared" si="62"/>
        <v>0</v>
      </c>
      <c r="L238" s="47">
        <f t="shared" si="55"/>
        <v>0</v>
      </c>
    </row>
    <row r="239" spans="1:12" x14ac:dyDescent="0.35">
      <c r="A239" s="46">
        <v>44318</v>
      </c>
      <c r="B239" s="47">
        <v>2021</v>
      </c>
      <c r="C239" s="47" t="s">
        <v>260</v>
      </c>
      <c r="D239" s="47" t="s">
        <v>292</v>
      </c>
      <c r="E239" s="47" t="s">
        <v>292</v>
      </c>
      <c r="F239" s="47" t="str">
        <f t="shared" si="54"/>
        <v>D</v>
      </c>
      <c r="G239" s="47" t="str">
        <f t="shared" si="56"/>
        <v>DD</v>
      </c>
      <c r="I239" s="47">
        <f t="shared" si="60"/>
        <v>0</v>
      </c>
      <c r="J239" s="47">
        <f t="shared" si="61"/>
        <v>0</v>
      </c>
      <c r="K239" s="47">
        <f t="shared" si="62"/>
        <v>1</v>
      </c>
      <c r="L239" s="47">
        <f t="shared" si="55"/>
        <v>1</v>
      </c>
    </row>
    <row r="241" spans="7:12" x14ac:dyDescent="0.35">
      <c r="G241" s="40" t="s">
        <v>288</v>
      </c>
      <c r="I241" s="47">
        <f>SUM(I213:I239)</f>
        <v>15</v>
      </c>
      <c r="J241" s="47">
        <f t="shared" ref="J241:L241" si="63">SUM(J213:J239)</f>
        <v>7</v>
      </c>
      <c r="K241" s="47">
        <f t="shared" si="63"/>
        <v>12</v>
      </c>
      <c r="L241" s="47">
        <f t="shared" si="63"/>
        <v>5</v>
      </c>
    </row>
    <row r="242" spans="7:12" x14ac:dyDescent="0.35">
      <c r="G242" s="40" t="s">
        <v>289</v>
      </c>
      <c r="I242" s="40">
        <f>J241/I241</f>
        <v>0.46666666666666667</v>
      </c>
      <c r="J242" s="47"/>
      <c r="K242" s="40">
        <f>L241/K241</f>
        <v>0.41666666666666669</v>
      </c>
      <c r="L242" s="4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9943-E506-4CC7-958F-F4D50A8CB43B}">
  <dimension ref="A1:L244"/>
  <sheetViews>
    <sheetView zoomScale="80" zoomScaleNormal="80" workbookViewId="0">
      <selection activeCell="E14" sqref="E14"/>
    </sheetView>
  </sheetViews>
  <sheetFormatPr defaultRowHeight="14.5" x14ac:dyDescent="0.35"/>
  <cols>
    <col min="1" max="1" width="10.54296875" bestFit="1" customWidth="1"/>
    <col min="2" max="2" width="40.81640625" bestFit="1" customWidth="1"/>
    <col min="3" max="3" width="41.1796875" bestFit="1" customWidth="1"/>
    <col min="4" max="4" width="40.6328125" bestFit="1" customWidth="1"/>
    <col min="5" max="5" width="40.1796875" bestFit="1" customWidth="1"/>
    <col min="6" max="6" width="31.36328125" bestFit="1" customWidth="1"/>
    <col min="7" max="7" width="32.54296875" bestFit="1" customWidth="1"/>
    <col min="8" max="8" width="32.1796875" bestFit="1" customWidth="1"/>
    <col min="9" max="9" width="12" bestFit="1" customWidth="1"/>
    <col min="10" max="10" width="3" bestFit="1" customWidth="1"/>
    <col min="11" max="11" width="12" bestFit="1" customWidth="1"/>
    <col min="12" max="12" width="3" bestFit="1" customWidth="1"/>
  </cols>
  <sheetData>
    <row r="1" spans="1:12" x14ac:dyDescent="0.35">
      <c r="A1" s="40" t="s">
        <v>268</v>
      </c>
      <c r="B1" s="40" t="s">
        <v>313</v>
      </c>
      <c r="C1" s="40" t="s">
        <v>314</v>
      </c>
      <c r="D1" s="40" t="s">
        <v>315</v>
      </c>
      <c r="E1" s="40" t="s">
        <v>316</v>
      </c>
      <c r="F1" s="40" t="s">
        <v>281</v>
      </c>
      <c r="G1" s="40" t="s">
        <v>282</v>
      </c>
      <c r="H1" s="40" t="s">
        <v>283</v>
      </c>
    </row>
    <row r="2" spans="1:12" x14ac:dyDescent="0.35">
      <c r="A2" s="40" t="s">
        <v>7</v>
      </c>
      <c r="B2" s="41">
        <f>I46</f>
        <v>0.18181818181818182</v>
      </c>
      <c r="C2" s="41">
        <f>1-B2</f>
        <v>0.81818181818181812</v>
      </c>
      <c r="D2" s="41">
        <f>K46</f>
        <v>0.47058823529411764</v>
      </c>
      <c r="E2" s="41">
        <f xml:space="preserve"> 1-D2</f>
        <v>0.52941176470588236</v>
      </c>
      <c r="F2" s="40">
        <f>IF(F43="R",B2*B2,E2*B2)</f>
        <v>3.3057851239669422E-2</v>
      </c>
      <c r="G2" s="40">
        <f>IF(F43="R",C2*D2,D2*D2)</f>
        <v>0.38502673796791442</v>
      </c>
      <c r="H2" s="40">
        <f>IF(F43="R",B2*C2,E2*C2)</f>
        <v>0.1487603305785124</v>
      </c>
    </row>
    <row r="3" spans="1:12" x14ac:dyDescent="0.35">
      <c r="A3" s="40" t="s">
        <v>1</v>
      </c>
      <c r="B3" s="41">
        <f>I79</f>
        <v>0.44444444444444442</v>
      </c>
      <c r="C3" s="41">
        <f t="shared" ref="C3:C5" si="0">1-B3</f>
        <v>0.55555555555555558</v>
      </c>
      <c r="D3" s="41">
        <f>K79</f>
        <v>0.70588235294117652</v>
      </c>
      <c r="E3" s="41">
        <f t="shared" ref="E3:E7" si="1" xml:space="preserve"> 1-D3</f>
        <v>0.29411764705882348</v>
      </c>
      <c r="F3" s="40">
        <f>IF(F76="R",B3*B3,E3*B3)</f>
        <v>0.13071895424836599</v>
      </c>
      <c r="G3" s="40">
        <f>IF(F76="R",C3*D3,D3*D3)</f>
        <v>0.49826989619377171</v>
      </c>
      <c r="H3" s="40">
        <f>IF(F76="R",B3*C3,E3*C3)</f>
        <v>0.16339869281045749</v>
      </c>
    </row>
    <row r="4" spans="1:12" x14ac:dyDescent="0.35">
      <c r="A4" s="40" t="s">
        <v>3</v>
      </c>
      <c r="B4" s="41">
        <f>I114</f>
        <v>0.53846153846153844</v>
      </c>
      <c r="C4" s="41">
        <f t="shared" si="0"/>
        <v>0.46153846153846156</v>
      </c>
      <c r="D4" s="41">
        <f>K114</f>
        <v>0.6</v>
      </c>
      <c r="E4" s="41">
        <f t="shared" si="1"/>
        <v>0.4</v>
      </c>
      <c r="F4" s="40">
        <f>IF(F111="R",B4*B4,E4*B4)</f>
        <v>0.2153846153846154</v>
      </c>
      <c r="G4" s="40">
        <f>IF(F111="R",C4*D4,D4*D4)</f>
        <v>0.36</v>
      </c>
      <c r="H4" s="40">
        <f>IF(F111="R",B4*C4,E4*C4)</f>
        <v>0.18461538461538463</v>
      </c>
    </row>
    <row r="5" spans="1:12" x14ac:dyDescent="0.35">
      <c r="A5" s="40" t="s">
        <v>256</v>
      </c>
      <c r="B5" s="41">
        <f>I150</f>
        <v>0.30769230769230771</v>
      </c>
      <c r="C5" s="41">
        <f t="shared" si="0"/>
        <v>0.69230769230769229</v>
      </c>
      <c r="D5" s="41">
        <f>K150</f>
        <v>0.5</v>
      </c>
      <c r="E5" s="41">
        <f t="shared" si="1"/>
        <v>0.5</v>
      </c>
      <c r="F5" s="40">
        <f>IF(F147="R",B5*B5,E5*B5)</f>
        <v>0.15384615384615385</v>
      </c>
      <c r="G5" s="40">
        <f>IF(F147="R",C5*D5,D5*D5)</f>
        <v>0.25</v>
      </c>
      <c r="H5" s="40">
        <f>IF(F147="R",B5*C5,E5*C5)</f>
        <v>0.34615384615384615</v>
      </c>
    </row>
    <row r="6" spans="1:12" x14ac:dyDescent="0.35">
      <c r="A6" s="9" t="s">
        <v>257</v>
      </c>
      <c r="B6" s="40">
        <f>I178</f>
        <v>0.63636363636363635</v>
      </c>
      <c r="C6" s="40">
        <f>1-B6</f>
        <v>0.36363636363636365</v>
      </c>
      <c r="D6" s="40">
        <f>K178</f>
        <v>0.5</v>
      </c>
      <c r="E6" s="41">
        <f>1-D6</f>
        <v>0.5</v>
      </c>
      <c r="F6" s="40">
        <f>IF(F175="Ro",B6*B6,E6*B6)</f>
        <v>0.4049586776859504</v>
      </c>
      <c r="G6" s="40">
        <f>IF(F175="Ro",C6*D6,D6*D6)</f>
        <v>0.18181818181818182</v>
      </c>
      <c r="H6" s="40">
        <f>IF(F175="Ro",B6*C6,E6*C6)</f>
        <v>0.23140495867768596</v>
      </c>
    </row>
    <row r="7" spans="1:12" x14ac:dyDescent="0.35">
      <c r="A7" s="40" t="s">
        <v>258</v>
      </c>
      <c r="B7" s="41">
        <f>I212</f>
        <v>0.58333333333333337</v>
      </c>
      <c r="C7" s="41">
        <f>1-B7</f>
        <v>0.41666666666666663</v>
      </c>
      <c r="D7" s="41">
        <f>K212</f>
        <v>0.6</v>
      </c>
      <c r="E7" s="41">
        <f t="shared" si="1"/>
        <v>0.4</v>
      </c>
      <c r="F7" s="40">
        <f>IF(F209="R",B7*B7,E7*B7)</f>
        <v>0.34027777777777785</v>
      </c>
      <c r="G7" s="40">
        <f>IF(F209="R",C7*D7,D7*D7)</f>
        <v>0.24999999999999997</v>
      </c>
      <c r="H7" s="40">
        <f>IF(F209="R",B7*C7,E7*C7)</f>
        <v>0.24305555555555555</v>
      </c>
    </row>
    <row r="8" spans="1:12" x14ac:dyDescent="0.35">
      <c r="A8" s="40" t="s">
        <v>259</v>
      </c>
      <c r="B8" s="40">
        <f>I244</f>
        <v>0.8</v>
      </c>
      <c r="C8" s="40">
        <f>1-B8</f>
        <v>0.19999999999999996</v>
      </c>
      <c r="D8" s="40">
        <f>K244</f>
        <v>0.6</v>
      </c>
      <c r="E8" s="41">
        <f>1-D8</f>
        <v>0.4</v>
      </c>
      <c r="F8" s="40">
        <f>IF(F241="R",B8*B8,E8*B8)</f>
        <v>0.64000000000000012</v>
      </c>
      <c r="G8" s="40">
        <f>IF(F241="R",C8*D8,D8*D8)</f>
        <v>0.11999999999999997</v>
      </c>
      <c r="H8" s="40">
        <f>IF(F241="R",B8*C8,E8*C8)</f>
        <v>0.15999999999999998</v>
      </c>
    </row>
    <row r="14" spans="1:12" x14ac:dyDescent="0.35">
      <c r="A14" s="40" t="s">
        <v>9</v>
      </c>
      <c r="B14" s="40" t="s">
        <v>284</v>
      </c>
      <c r="C14" s="40" t="s">
        <v>262</v>
      </c>
      <c r="D14" s="40" t="s">
        <v>263</v>
      </c>
      <c r="E14" s="40" t="s">
        <v>285</v>
      </c>
      <c r="F14" s="40" t="s">
        <v>286</v>
      </c>
      <c r="G14" s="40" t="s">
        <v>287</v>
      </c>
    </row>
    <row r="15" spans="1:12" x14ac:dyDescent="0.35">
      <c r="A15" s="46">
        <v>39558</v>
      </c>
      <c r="B15" s="47">
        <v>2008</v>
      </c>
      <c r="C15" s="47" t="s">
        <v>4</v>
      </c>
      <c r="D15" s="47" t="s">
        <v>291</v>
      </c>
      <c r="E15" s="47" t="s">
        <v>291</v>
      </c>
      <c r="F15" s="47" t="str">
        <f t="shared" ref="F15:F43" si="2">LEFT(E15,1)</f>
        <v>R</v>
      </c>
      <c r="G15" s="47" t="str">
        <f>CONCATENATE(F15)</f>
        <v>R</v>
      </c>
    </row>
    <row r="16" spans="1:12" x14ac:dyDescent="0.35">
      <c r="A16" s="46">
        <v>39596</v>
      </c>
      <c r="B16" s="47">
        <v>2008</v>
      </c>
      <c r="C16" s="47" t="s">
        <v>291</v>
      </c>
      <c r="D16" s="47" t="s">
        <v>4</v>
      </c>
      <c r="E16" s="47" t="s">
        <v>4</v>
      </c>
      <c r="F16" s="47" t="str">
        <f t="shared" si="2"/>
        <v>M</v>
      </c>
      <c r="G16" s="47" t="str">
        <f>CONCATENATE(F15,F16)</f>
        <v>RM</v>
      </c>
      <c r="I16" s="47">
        <f>IF(LEFT(G16,1)="R",1,0)</f>
        <v>1</v>
      </c>
      <c r="J16" s="47">
        <f>IF(G16="RR",1,0)</f>
        <v>0</v>
      </c>
      <c r="K16" s="47">
        <f>IF(LEFT(G16,1)="M",1,0)</f>
        <v>0</v>
      </c>
      <c r="L16" s="47">
        <f>IF(G16="MM",1,0)</f>
        <v>0</v>
      </c>
    </row>
    <row r="17" spans="1:12" x14ac:dyDescent="0.35">
      <c r="A17" s="46">
        <v>39936</v>
      </c>
      <c r="B17" s="47">
        <v>2009</v>
      </c>
      <c r="C17" s="47" t="s">
        <v>291</v>
      </c>
      <c r="D17" s="47" t="s">
        <v>4</v>
      </c>
      <c r="E17" s="47" t="s">
        <v>291</v>
      </c>
      <c r="F17" s="47" t="str">
        <f t="shared" si="2"/>
        <v>R</v>
      </c>
      <c r="G17" s="47" t="str">
        <f t="shared" ref="G17:G42" si="3">CONCATENATE(F16,F17)</f>
        <v>MR</v>
      </c>
      <c r="I17" s="47">
        <f t="shared" ref="I17:I42" si="4">IF(LEFT(G17,1)="R",1,0)</f>
        <v>0</v>
      </c>
      <c r="J17" s="47">
        <f t="shared" ref="J17:J42" si="5">IF(G17="RR",1,0)</f>
        <v>0</v>
      </c>
      <c r="K17" s="47">
        <f t="shared" ref="K17:K38" si="6">IF(LEFT(G17,1)="M",1,0)</f>
        <v>1</v>
      </c>
      <c r="L17" s="47">
        <f t="shared" ref="L17:L38" si="7">IF(G17="MM",1,0)</f>
        <v>0</v>
      </c>
    </row>
    <row r="18" spans="1:12" x14ac:dyDescent="0.35">
      <c r="A18" s="46">
        <v>39943</v>
      </c>
      <c r="B18" s="47">
        <v>2009</v>
      </c>
      <c r="C18" s="47" t="s">
        <v>291</v>
      </c>
      <c r="D18" s="47" t="s">
        <v>4</v>
      </c>
      <c r="E18" s="47" t="s">
        <v>4</v>
      </c>
      <c r="F18" s="47" t="str">
        <f t="shared" si="2"/>
        <v>M</v>
      </c>
      <c r="G18" s="47" t="str">
        <f t="shared" si="3"/>
        <v>RM</v>
      </c>
      <c r="I18" s="47">
        <f t="shared" si="4"/>
        <v>1</v>
      </c>
      <c r="J18" s="47">
        <f t="shared" si="5"/>
        <v>0</v>
      </c>
      <c r="K18" s="47">
        <f t="shared" si="6"/>
        <v>0</v>
      </c>
      <c r="L18" s="47">
        <f t="shared" si="7"/>
        <v>0</v>
      </c>
    </row>
    <row r="19" spans="1:12" x14ac:dyDescent="0.35">
      <c r="A19" s="46">
        <v>40257</v>
      </c>
      <c r="B19" s="47">
        <v>2010</v>
      </c>
      <c r="C19" s="47" t="s">
        <v>4</v>
      </c>
      <c r="D19" s="47" t="s">
        <v>291</v>
      </c>
      <c r="E19" s="47" t="s">
        <v>291</v>
      </c>
      <c r="F19" s="47" t="str">
        <f t="shared" si="2"/>
        <v>R</v>
      </c>
      <c r="G19" s="47" t="str">
        <f t="shared" si="3"/>
        <v>MR</v>
      </c>
      <c r="I19" s="47">
        <f t="shared" si="4"/>
        <v>0</v>
      </c>
      <c r="J19" s="47">
        <f t="shared" si="5"/>
        <v>0</v>
      </c>
      <c r="K19" s="47">
        <f t="shared" si="6"/>
        <v>1</v>
      </c>
      <c r="L19" s="47">
        <f t="shared" si="7"/>
        <v>0</v>
      </c>
    </row>
    <row r="20" spans="1:12" x14ac:dyDescent="0.35">
      <c r="A20" s="46">
        <v>40285</v>
      </c>
      <c r="B20" s="47">
        <v>2010</v>
      </c>
      <c r="C20" s="47" t="s">
        <v>291</v>
      </c>
      <c r="D20" s="47" t="s">
        <v>4</v>
      </c>
      <c r="E20" s="47" t="s">
        <v>4</v>
      </c>
      <c r="F20" s="47" t="str">
        <f t="shared" si="2"/>
        <v>M</v>
      </c>
      <c r="G20" s="47" t="str">
        <f t="shared" si="3"/>
        <v>RM</v>
      </c>
      <c r="I20" s="47">
        <f t="shared" si="4"/>
        <v>1</v>
      </c>
      <c r="J20" s="47">
        <f t="shared" si="5"/>
        <v>0</v>
      </c>
      <c r="K20" s="47">
        <f t="shared" si="6"/>
        <v>0</v>
      </c>
      <c r="L20" s="47">
        <f t="shared" si="7"/>
        <v>0</v>
      </c>
    </row>
    <row r="21" spans="1:12" x14ac:dyDescent="0.35">
      <c r="A21" s="46">
        <v>40289</v>
      </c>
      <c r="B21" s="47">
        <v>2010</v>
      </c>
      <c r="C21" s="47" t="s">
        <v>291</v>
      </c>
      <c r="D21" s="47" t="s">
        <v>4</v>
      </c>
      <c r="E21" s="47" t="s">
        <v>4</v>
      </c>
      <c r="F21" s="47" t="str">
        <f t="shared" si="2"/>
        <v>M</v>
      </c>
      <c r="G21" s="47" t="str">
        <f t="shared" si="3"/>
        <v>MM</v>
      </c>
      <c r="I21" s="47">
        <f t="shared" si="4"/>
        <v>0</v>
      </c>
      <c r="J21" s="47">
        <f t="shared" si="5"/>
        <v>0</v>
      </c>
      <c r="K21" s="47">
        <f t="shared" si="6"/>
        <v>1</v>
      </c>
      <c r="L21" s="47">
        <f t="shared" si="7"/>
        <v>1</v>
      </c>
    </row>
    <row r="22" spans="1:12" x14ac:dyDescent="0.35">
      <c r="A22" s="46">
        <v>40645</v>
      </c>
      <c r="B22" s="47">
        <v>2011</v>
      </c>
      <c r="C22" s="47" t="s">
        <v>291</v>
      </c>
      <c r="D22" s="47" t="s">
        <v>4</v>
      </c>
      <c r="E22" s="47" t="s">
        <v>4</v>
      </c>
      <c r="F22" s="47" t="str">
        <f t="shared" si="2"/>
        <v>M</v>
      </c>
      <c r="G22" s="47" t="str">
        <f t="shared" si="3"/>
        <v>MM</v>
      </c>
      <c r="I22" s="47">
        <f t="shared" si="4"/>
        <v>0</v>
      </c>
      <c r="J22" s="47">
        <f t="shared" si="5"/>
        <v>0</v>
      </c>
      <c r="K22" s="47">
        <f t="shared" si="6"/>
        <v>1</v>
      </c>
      <c r="L22" s="47">
        <f t="shared" si="7"/>
        <v>1</v>
      </c>
    </row>
    <row r="23" spans="1:12" x14ac:dyDescent="0.35">
      <c r="A23" s="46">
        <v>40690</v>
      </c>
      <c r="B23" s="47">
        <v>2011</v>
      </c>
      <c r="C23" s="47" t="s">
        <v>291</v>
      </c>
      <c r="D23" s="47" t="s">
        <v>4</v>
      </c>
      <c r="E23" s="47" t="s">
        <v>291</v>
      </c>
      <c r="F23" s="47" t="str">
        <f t="shared" si="2"/>
        <v>R</v>
      </c>
      <c r="G23" s="47" t="str">
        <f t="shared" si="3"/>
        <v>MR</v>
      </c>
      <c r="I23" s="47">
        <f t="shared" si="4"/>
        <v>0</v>
      </c>
      <c r="J23" s="47">
        <f t="shared" si="5"/>
        <v>0</v>
      </c>
      <c r="K23" s="47">
        <f t="shared" si="6"/>
        <v>1</v>
      </c>
      <c r="L23" s="47">
        <f t="shared" si="7"/>
        <v>0</v>
      </c>
    </row>
    <row r="24" spans="1:12" x14ac:dyDescent="0.35">
      <c r="A24" s="46">
        <v>41038</v>
      </c>
      <c r="B24" s="47">
        <v>2012</v>
      </c>
      <c r="C24" s="47" t="s">
        <v>4</v>
      </c>
      <c r="D24" s="47" t="s">
        <v>291</v>
      </c>
      <c r="E24" s="47" t="s">
        <v>291</v>
      </c>
      <c r="F24" s="47" t="str">
        <f t="shared" si="2"/>
        <v>R</v>
      </c>
      <c r="G24" s="47" t="str">
        <f t="shared" si="3"/>
        <v>RR</v>
      </c>
      <c r="I24" s="47">
        <f t="shared" si="4"/>
        <v>1</v>
      </c>
      <c r="J24" s="47">
        <f t="shared" si="5"/>
        <v>1</v>
      </c>
      <c r="K24" s="47">
        <f t="shared" si="6"/>
        <v>0</v>
      </c>
      <c r="L24" s="47">
        <f t="shared" si="7"/>
        <v>0</v>
      </c>
    </row>
    <row r="25" spans="1:12" x14ac:dyDescent="0.35">
      <c r="A25" s="46">
        <v>41043</v>
      </c>
      <c r="B25" s="47">
        <v>2012</v>
      </c>
      <c r="C25" s="47" t="s">
        <v>291</v>
      </c>
      <c r="D25" s="47" t="s">
        <v>4</v>
      </c>
      <c r="E25" s="47" t="s">
        <v>4</v>
      </c>
      <c r="F25" s="47" t="str">
        <f t="shared" si="2"/>
        <v>M</v>
      </c>
      <c r="G25" s="47" t="str">
        <f t="shared" si="3"/>
        <v>RM</v>
      </c>
      <c r="I25" s="47">
        <f t="shared" si="4"/>
        <v>1</v>
      </c>
      <c r="J25" s="47">
        <f t="shared" si="5"/>
        <v>0</v>
      </c>
      <c r="K25" s="47">
        <f t="shared" si="6"/>
        <v>0</v>
      </c>
      <c r="L25" s="47">
        <f t="shared" si="7"/>
        <v>0</v>
      </c>
    </row>
    <row r="26" spans="1:12" x14ac:dyDescent="0.35">
      <c r="A26" s="46">
        <v>41368</v>
      </c>
      <c r="B26" s="47">
        <v>2013</v>
      </c>
      <c r="C26" s="47" t="s">
        <v>291</v>
      </c>
      <c r="D26" s="47" t="s">
        <v>4</v>
      </c>
      <c r="E26" s="47" t="s">
        <v>291</v>
      </c>
      <c r="F26" s="47" t="str">
        <f t="shared" si="2"/>
        <v>R</v>
      </c>
      <c r="G26" s="47" t="str">
        <f t="shared" si="3"/>
        <v>MR</v>
      </c>
      <c r="I26" s="47">
        <f t="shared" si="4"/>
        <v>0</v>
      </c>
      <c r="J26" s="47">
        <f t="shared" si="5"/>
        <v>0</v>
      </c>
      <c r="K26" s="47">
        <f t="shared" si="6"/>
        <v>1</v>
      </c>
      <c r="L26" s="47">
        <f t="shared" si="7"/>
        <v>0</v>
      </c>
    </row>
    <row r="27" spans="1:12" x14ac:dyDescent="0.35">
      <c r="A27" s="46">
        <v>41391</v>
      </c>
      <c r="B27" s="47">
        <v>2013</v>
      </c>
      <c r="C27" s="47" t="s">
        <v>4</v>
      </c>
      <c r="D27" s="47" t="s">
        <v>291</v>
      </c>
      <c r="E27" s="47" t="s">
        <v>4</v>
      </c>
      <c r="F27" s="47" t="str">
        <f t="shared" si="2"/>
        <v>M</v>
      </c>
      <c r="G27" s="47" t="str">
        <f t="shared" si="3"/>
        <v>RM</v>
      </c>
      <c r="I27" s="47">
        <f t="shared" si="4"/>
        <v>1</v>
      </c>
      <c r="J27" s="47">
        <f t="shared" si="5"/>
        <v>0</v>
      </c>
      <c r="K27" s="47">
        <f t="shared" si="6"/>
        <v>0</v>
      </c>
      <c r="L27" s="47">
        <f t="shared" si="7"/>
        <v>0</v>
      </c>
    </row>
    <row r="28" spans="1:12" x14ac:dyDescent="0.35">
      <c r="A28" s="46">
        <v>41748</v>
      </c>
      <c r="B28" s="47">
        <v>2014</v>
      </c>
      <c r="C28" s="47" t="s">
        <v>291</v>
      </c>
      <c r="D28" s="47" t="s">
        <v>4</v>
      </c>
      <c r="E28" s="47" t="s">
        <v>291</v>
      </c>
      <c r="F28" s="47" t="str">
        <f t="shared" si="2"/>
        <v>R</v>
      </c>
      <c r="G28" s="47" t="str">
        <f t="shared" si="3"/>
        <v>MR</v>
      </c>
      <c r="I28" s="47">
        <f t="shared" si="4"/>
        <v>0</v>
      </c>
      <c r="J28" s="47">
        <f t="shared" si="5"/>
        <v>0</v>
      </c>
      <c r="K28" s="47">
        <f t="shared" si="6"/>
        <v>1</v>
      </c>
      <c r="L28" s="47">
        <f t="shared" si="7"/>
        <v>0</v>
      </c>
    </row>
    <row r="29" spans="1:12" x14ac:dyDescent="0.35">
      <c r="A29" s="46">
        <v>41765</v>
      </c>
      <c r="B29" s="47">
        <v>2014</v>
      </c>
      <c r="C29" s="47" t="s">
        <v>4</v>
      </c>
      <c r="D29" s="47" t="s">
        <v>291</v>
      </c>
      <c r="E29" s="47" t="s">
        <v>4</v>
      </c>
      <c r="F29" s="47" t="str">
        <f t="shared" si="2"/>
        <v>M</v>
      </c>
      <c r="G29" s="47" t="str">
        <f t="shared" si="3"/>
        <v>RM</v>
      </c>
      <c r="I29" s="47">
        <f t="shared" si="4"/>
        <v>1</v>
      </c>
      <c r="J29" s="47">
        <f t="shared" si="5"/>
        <v>0</v>
      </c>
      <c r="K29" s="47">
        <f t="shared" si="6"/>
        <v>0</v>
      </c>
      <c r="L29" s="47">
        <f t="shared" si="7"/>
        <v>0</v>
      </c>
    </row>
    <row r="30" spans="1:12" x14ac:dyDescent="0.35">
      <c r="A30" s="46">
        <v>42113</v>
      </c>
      <c r="B30" s="47">
        <v>2015</v>
      </c>
      <c r="C30" s="47" t="s">
        <v>291</v>
      </c>
      <c r="D30" s="47" t="s">
        <v>4</v>
      </c>
      <c r="E30" s="47" t="s">
        <v>4</v>
      </c>
      <c r="F30" s="47" t="str">
        <f t="shared" si="2"/>
        <v>M</v>
      </c>
      <c r="G30" s="47" t="str">
        <f t="shared" si="3"/>
        <v>MM</v>
      </c>
      <c r="I30" s="47">
        <f t="shared" si="4"/>
        <v>0</v>
      </c>
      <c r="J30" s="47">
        <f t="shared" si="5"/>
        <v>0</v>
      </c>
      <c r="K30" s="47">
        <f t="shared" si="6"/>
        <v>1</v>
      </c>
      <c r="L30" s="47">
        <f t="shared" si="7"/>
        <v>1</v>
      </c>
    </row>
    <row r="31" spans="1:12" x14ac:dyDescent="0.35">
      <c r="A31" s="46">
        <v>42134</v>
      </c>
      <c r="B31" s="47">
        <v>2015</v>
      </c>
      <c r="C31" s="47" t="s">
        <v>4</v>
      </c>
      <c r="D31" s="47" t="s">
        <v>291</v>
      </c>
      <c r="E31" s="47" t="s">
        <v>291</v>
      </c>
      <c r="F31" s="47" t="str">
        <f t="shared" si="2"/>
        <v>R</v>
      </c>
      <c r="G31" s="47" t="str">
        <f t="shared" si="3"/>
        <v>MR</v>
      </c>
      <c r="I31" s="47">
        <f t="shared" si="4"/>
        <v>0</v>
      </c>
      <c r="J31" s="47">
        <f t="shared" si="5"/>
        <v>0</v>
      </c>
      <c r="K31" s="47">
        <f t="shared" si="6"/>
        <v>1</v>
      </c>
      <c r="L31" s="47">
        <f t="shared" si="7"/>
        <v>0</v>
      </c>
    </row>
    <row r="32" spans="1:12" x14ac:dyDescent="0.35">
      <c r="A32" s="46">
        <v>42480</v>
      </c>
      <c r="B32" s="47">
        <v>2016</v>
      </c>
      <c r="C32" s="47" t="s">
        <v>4</v>
      </c>
      <c r="D32" s="47" t="s">
        <v>291</v>
      </c>
      <c r="E32" s="47" t="s">
        <v>4</v>
      </c>
      <c r="F32" s="47" t="str">
        <f t="shared" si="2"/>
        <v>M</v>
      </c>
      <c r="G32" s="47" t="str">
        <f t="shared" si="3"/>
        <v>RM</v>
      </c>
      <c r="I32" s="47">
        <f t="shared" si="4"/>
        <v>1</v>
      </c>
      <c r="J32" s="47">
        <f t="shared" si="5"/>
        <v>0</v>
      </c>
      <c r="K32" s="47">
        <f t="shared" si="6"/>
        <v>0</v>
      </c>
      <c r="L32" s="47">
        <f t="shared" si="7"/>
        <v>0</v>
      </c>
    </row>
    <row r="33" spans="1:12" x14ac:dyDescent="0.35">
      <c r="A33" s="46">
        <v>42501</v>
      </c>
      <c r="B33" s="47">
        <v>2016</v>
      </c>
      <c r="C33" s="47" t="s">
        <v>291</v>
      </c>
      <c r="D33" s="47" t="s">
        <v>4</v>
      </c>
      <c r="E33" s="47" t="s">
        <v>4</v>
      </c>
      <c r="F33" s="47" t="str">
        <f t="shared" si="2"/>
        <v>M</v>
      </c>
      <c r="G33" s="47" t="str">
        <f t="shared" si="3"/>
        <v>MM</v>
      </c>
      <c r="I33" s="47">
        <f t="shared" si="4"/>
        <v>0</v>
      </c>
      <c r="J33" s="47">
        <f t="shared" si="5"/>
        <v>0</v>
      </c>
      <c r="K33" s="47">
        <f t="shared" si="6"/>
        <v>1</v>
      </c>
      <c r="L33" s="47">
        <f t="shared" si="7"/>
        <v>1</v>
      </c>
    </row>
    <row r="34" spans="1:12" x14ac:dyDescent="0.35">
      <c r="A34" s="46">
        <v>42839</v>
      </c>
      <c r="B34" s="47">
        <v>2017</v>
      </c>
      <c r="C34" s="47" t="s">
        <v>291</v>
      </c>
      <c r="D34" s="47" t="s">
        <v>4</v>
      </c>
      <c r="E34" s="47" t="s">
        <v>4</v>
      </c>
      <c r="F34" s="47" t="str">
        <f t="shared" si="2"/>
        <v>M</v>
      </c>
      <c r="G34" s="47" t="str">
        <f t="shared" si="3"/>
        <v>MM</v>
      </c>
      <c r="I34" s="47">
        <f t="shared" si="4"/>
        <v>0</v>
      </c>
      <c r="J34" s="47">
        <f t="shared" si="5"/>
        <v>0</v>
      </c>
      <c r="K34" s="47">
        <f t="shared" si="6"/>
        <v>1</v>
      </c>
      <c r="L34" s="47">
        <f t="shared" si="7"/>
        <v>1</v>
      </c>
    </row>
    <row r="35" spans="1:12" x14ac:dyDescent="0.35">
      <c r="A35" s="46">
        <v>42856</v>
      </c>
      <c r="B35" s="47">
        <v>2017</v>
      </c>
      <c r="C35" s="47" t="s">
        <v>4</v>
      </c>
      <c r="D35" s="47" t="s">
        <v>291</v>
      </c>
      <c r="E35" s="47" t="s">
        <v>4</v>
      </c>
      <c r="F35" s="47" t="str">
        <f t="shared" si="2"/>
        <v>M</v>
      </c>
      <c r="G35" s="47" t="str">
        <f t="shared" si="3"/>
        <v>MM</v>
      </c>
      <c r="I35" s="47">
        <f t="shared" si="4"/>
        <v>0</v>
      </c>
      <c r="J35" s="47">
        <f t="shared" si="5"/>
        <v>0</v>
      </c>
      <c r="K35" s="47">
        <f t="shared" si="6"/>
        <v>1</v>
      </c>
      <c r="L35" s="47">
        <f t="shared" si="7"/>
        <v>1</v>
      </c>
    </row>
    <row r="36" spans="1:12" x14ac:dyDescent="0.35">
      <c r="A36" s="46">
        <v>43207</v>
      </c>
      <c r="B36" s="47">
        <v>2018</v>
      </c>
      <c r="C36" s="47" t="s">
        <v>4</v>
      </c>
      <c r="D36" s="47" t="s">
        <v>291</v>
      </c>
      <c r="E36" s="47" t="s">
        <v>4</v>
      </c>
      <c r="F36" s="47" t="str">
        <f t="shared" si="2"/>
        <v>M</v>
      </c>
      <c r="G36" s="47" t="str">
        <f t="shared" si="3"/>
        <v>MM</v>
      </c>
      <c r="I36" s="47">
        <f t="shared" si="4"/>
        <v>0</v>
      </c>
      <c r="J36" s="47">
        <f t="shared" si="5"/>
        <v>0</v>
      </c>
      <c r="K36" s="47">
        <f t="shared" si="6"/>
        <v>1</v>
      </c>
      <c r="L36" s="47">
        <f t="shared" si="7"/>
        <v>1</v>
      </c>
    </row>
    <row r="37" spans="1:12" x14ac:dyDescent="0.35">
      <c r="A37" s="46">
        <v>43221</v>
      </c>
      <c r="B37" s="47">
        <v>2018</v>
      </c>
      <c r="C37" s="47" t="s">
        <v>291</v>
      </c>
      <c r="D37" s="47" t="s">
        <v>4</v>
      </c>
      <c r="E37" s="47" t="s">
        <v>291</v>
      </c>
      <c r="F37" s="47" t="str">
        <f t="shared" si="2"/>
        <v>R</v>
      </c>
      <c r="G37" s="47" t="str">
        <f t="shared" si="3"/>
        <v>MR</v>
      </c>
      <c r="I37" s="47">
        <f t="shared" si="4"/>
        <v>0</v>
      </c>
      <c r="J37" s="47">
        <f t="shared" si="5"/>
        <v>0</v>
      </c>
      <c r="K37" s="47">
        <f t="shared" si="6"/>
        <v>1</v>
      </c>
      <c r="L37" s="47">
        <f t="shared" si="7"/>
        <v>0</v>
      </c>
    </row>
    <row r="38" spans="1:12" x14ac:dyDescent="0.35">
      <c r="A38" s="46">
        <v>43552</v>
      </c>
      <c r="B38" s="47">
        <v>2019</v>
      </c>
      <c r="C38" s="47" t="s">
        <v>4</v>
      </c>
      <c r="D38" s="47" t="s">
        <v>291</v>
      </c>
      <c r="E38" s="47" t="s">
        <v>4</v>
      </c>
      <c r="F38" s="47" t="str">
        <f t="shared" si="2"/>
        <v>M</v>
      </c>
      <c r="G38" s="47" t="str">
        <f t="shared" si="3"/>
        <v>RM</v>
      </c>
      <c r="I38" s="47">
        <f t="shared" si="4"/>
        <v>1</v>
      </c>
      <c r="J38" s="47">
        <f t="shared" si="5"/>
        <v>0</v>
      </c>
      <c r="K38" s="47">
        <f t="shared" si="6"/>
        <v>0</v>
      </c>
      <c r="L38" s="47">
        <f t="shared" si="7"/>
        <v>0</v>
      </c>
    </row>
    <row r="39" spans="1:12" x14ac:dyDescent="0.35">
      <c r="A39" s="46">
        <v>43570</v>
      </c>
      <c r="B39" s="47">
        <v>2019</v>
      </c>
      <c r="C39" s="47" t="s">
        <v>291</v>
      </c>
      <c r="D39" s="47" t="s">
        <v>4</v>
      </c>
      <c r="E39" s="47" t="s">
        <v>4</v>
      </c>
      <c r="F39" s="47" t="str">
        <f t="shared" si="2"/>
        <v>M</v>
      </c>
      <c r="G39" s="47" t="str">
        <f>CONCATENATE(F38,F39)</f>
        <v>MM</v>
      </c>
      <c r="I39" s="47">
        <f t="shared" si="4"/>
        <v>0</v>
      </c>
      <c r="J39" s="47">
        <f t="shared" si="5"/>
        <v>0</v>
      </c>
      <c r="K39" s="47">
        <f>IF(LEFT(G39,1)="M",1,0)</f>
        <v>1</v>
      </c>
      <c r="L39" s="47">
        <f>IF(G39="MM",1,0)</f>
        <v>1</v>
      </c>
    </row>
    <row r="40" spans="1:12" x14ac:dyDescent="0.35">
      <c r="A40" s="46">
        <v>44102</v>
      </c>
      <c r="B40" s="47">
        <v>2020</v>
      </c>
      <c r="C40" s="47" t="s">
        <v>291</v>
      </c>
      <c r="D40" s="47" t="s">
        <v>4</v>
      </c>
      <c r="E40" s="47" t="s">
        <v>291</v>
      </c>
      <c r="F40" s="47" t="str">
        <f t="shared" si="2"/>
        <v>R</v>
      </c>
      <c r="G40" s="47" t="str">
        <f t="shared" si="3"/>
        <v>MR</v>
      </c>
      <c r="I40" s="47">
        <f t="shared" si="4"/>
        <v>0</v>
      </c>
      <c r="J40" s="47">
        <f t="shared" si="5"/>
        <v>0</v>
      </c>
      <c r="K40" s="47">
        <f t="shared" ref="K40:K42" si="8">IF(LEFT(G40,1)="M",1,0)</f>
        <v>1</v>
      </c>
      <c r="L40" s="47">
        <f t="shared" ref="L40:L42" si="9">IF(G40="MM",1,0)</f>
        <v>0</v>
      </c>
    </row>
    <row r="41" spans="1:12" x14ac:dyDescent="0.35">
      <c r="A41" s="46">
        <v>44132</v>
      </c>
      <c r="B41" s="47">
        <v>2020</v>
      </c>
      <c r="C41" s="47" t="s">
        <v>291</v>
      </c>
      <c r="D41" s="47" t="s">
        <v>4</v>
      </c>
      <c r="E41" s="47" t="s">
        <v>4</v>
      </c>
      <c r="F41" s="47" t="str">
        <f t="shared" si="2"/>
        <v>M</v>
      </c>
      <c r="G41" s="47" t="str">
        <f t="shared" si="3"/>
        <v>RM</v>
      </c>
      <c r="I41" s="47">
        <f t="shared" si="4"/>
        <v>1</v>
      </c>
      <c r="J41" s="47">
        <f t="shared" si="5"/>
        <v>0</v>
      </c>
      <c r="K41" s="47">
        <f t="shared" si="8"/>
        <v>0</v>
      </c>
      <c r="L41" s="47">
        <f t="shared" si="9"/>
        <v>0</v>
      </c>
    </row>
    <row r="42" spans="1:12" x14ac:dyDescent="0.35">
      <c r="A42" s="46">
        <v>44295</v>
      </c>
      <c r="B42" s="47">
        <v>2021</v>
      </c>
      <c r="C42" s="47" t="s">
        <v>4</v>
      </c>
      <c r="D42" s="47" t="s">
        <v>291</v>
      </c>
      <c r="E42" s="47" t="s">
        <v>291</v>
      </c>
      <c r="F42" s="47" t="str">
        <f t="shared" si="2"/>
        <v>R</v>
      </c>
      <c r="G42" s="47" t="str">
        <f t="shared" si="3"/>
        <v>MR</v>
      </c>
      <c r="I42" s="47">
        <f t="shared" si="4"/>
        <v>0</v>
      </c>
      <c r="J42" s="47">
        <f t="shared" si="5"/>
        <v>0</v>
      </c>
      <c r="K42" s="47">
        <f t="shared" si="8"/>
        <v>1</v>
      </c>
      <c r="L42" s="47">
        <f t="shared" si="9"/>
        <v>0</v>
      </c>
    </row>
    <row r="43" spans="1:12" x14ac:dyDescent="0.35">
      <c r="A43" s="46">
        <v>44465</v>
      </c>
      <c r="B43" s="47">
        <v>2021</v>
      </c>
      <c r="C43" s="47" t="s">
        <v>291</v>
      </c>
      <c r="D43" s="47" t="s">
        <v>4</v>
      </c>
      <c r="E43" s="47" t="s">
        <v>291</v>
      </c>
      <c r="F43" s="47" t="str">
        <f t="shared" si="2"/>
        <v>R</v>
      </c>
      <c r="G43" s="47" t="str">
        <f>CONCATENATE(F42,F43)</f>
        <v>RR</v>
      </c>
      <c r="I43" s="47">
        <f>IF(LEFT(G43,1)="R",1,0)</f>
        <v>1</v>
      </c>
      <c r="J43" s="47">
        <f>IF(G43="RR",1,0)</f>
        <v>1</v>
      </c>
      <c r="K43" s="47">
        <f>IF(LEFT(G43,1)="M",1,0)</f>
        <v>0</v>
      </c>
      <c r="L43" s="47">
        <f>IF(G43="MM",1,0)</f>
        <v>0</v>
      </c>
    </row>
    <row r="45" spans="1:12" x14ac:dyDescent="0.35">
      <c r="G45" s="40" t="s">
        <v>288</v>
      </c>
      <c r="I45" s="47">
        <f>SUM(I16:I43)</f>
        <v>11</v>
      </c>
      <c r="J45" s="47">
        <f t="shared" ref="J45:L45" si="10">SUM(J16:J43)</f>
        <v>2</v>
      </c>
      <c r="K45" s="47">
        <f t="shared" si="10"/>
        <v>17</v>
      </c>
      <c r="L45" s="47">
        <f t="shared" si="10"/>
        <v>8</v>
      </c>
    </row>
    <row r="46" spans="1:12" x14ac:dyDescent="0.35">
      <c r="G46" s="40" t="s">
        <v>289</v>
      </c>
      <c r="I46" s="40">
        <f>J45/I45</f>
        <v>0.18181818181818182</v>
      </c>
      <c r="J46" s="47"/>
      <c r="K46" s="40">
        <f>L45/K45</f>
        <v>0.47058823529411764</v>
      </c>
      <c r="L46" s="47"/>
    </row>
    <row r="49" spans="1:12" x14ac:dyDescent="0.35">
      <c r="A49" s="40" t="s">
        <v>9</v>
      </c>
      <c r="B49" s="40" t="s">
        <v>284</v>
      </c>
      <c r="C49" s="40" t="s">
        <v>262</v>
      </c>
      <c r="D49" s="40" t="s">
        <v>263</v>
      </c>
      <c r="E49" s="40" t="s">
        <v>285</v>
      </c>
      <c r="F49" s="40" t="s">
        <v>286</v>
      </c>
      <c r="G49" s="40" t="s">
        <v>287</v>
      </c>
    </row>
    <row r="50" spans="1:12" x14ac:dyDescent="0.35">
      <c r="A50" s="46">
        <v>39566</v>
      </c>
      <c r="B50" s="47">
        <v>2008</v>
      </c>
      <c r="C50" s="47" t="s">
        <v>291</v>
      </c>
      <c r="D50" s="47" t="s">
        <v>0</v>
      </c>
      <c r="E50" s="47" t="s">
        <v>0</v>
      </c>
      <c r="F50" s="47" t="str">
        <f t="shared" ref="F50:F76" si="11">LEFT(E50,1)</f>
        <v>C</v>
      </c>
      <c r="G50" s="47" t="str">
        <f>CONCATENATE(F50)</f>
        <v>C</v>
      </c>
    </row>
    <row r="51" spans="1:12" x14ac:dyDescent="0.35">
      <c r="A51" s="46">
        <v>39589</v>
      </c>
      <c r="B51" s="47">
        <v>2008</v>
      </c>
      <c r="C51" s="47" t="s">
        <v>0</v>
      </c>
      <c r="D51" s="47" t="s">
        <v>291</v>
      </c>
      <c r="E51" s="47" t="s">
        <v>291</v>
      </c>
      <c r="F51" s="47" t="str">
        <f t="shared" si="11"/>
        <v>R</v>
      </c>
      <c r="G51" s="47" t="str">
        <f>CONCATENATE(F50,F51)</f>
        <v>CR</v>
      </c>
      <c r="I51" s="47">
        <f>IF(LEFT(G51,1)="R",1,0)</f>
        <v>0</v>
      </c>
      <c r="J51" s="47">
        <f>IF(G51="RR",1,0)</f>
        <v>0</v>
      </c>
      <c r="K51" s="47">
        <f>IF(LEFT(G51,1)="C",1,0)</f>
        <v>1</v>
      </c>
      <c r="L51" s="47">
        <f>IF(G51="CC",1,0)</f>
        <v>0</v>
      </c>
    </row>
    <row r="52" spans="1:12" x14ac:dyDescent="0.35">
      <c r="A52" s="46">
        <v>39923</v>
      </c>
      <c r="B52" s="47">
        <v>2009</v>
      </c>
      <c r="C52" s="47" t="s">
        <v>291</v>
      </c>
      <c r="D52" s="47" t="s">
        <v>0</v>
      </c>
      <c r="E52" s="47" t="s">
        <v>0</v>
      </c>
      <c r="F52" s="47" t="str">
        <f t="shared" si="11"/>
        <v>C</v>
      </c>
      <c r="G52" s="47" t="str">
        <f t="shared" ref="G52:G76" si="12">CONCATENATE(F51,F52)</f>
        <v>RC</v>
      </c>
      <c r="I52" s="47">
        <f t="shared" ref="I52:I74" si="13">IF(LEFT(G52,1)="R",1,0)</f>
        <v>1</v>
      </c>
      <c r="J52" s="47">
        <f t="shared" ref="J52:J74" si="14">IF(G52="RR",1,0)</f>
        <v>0</v>
      </c>
      <c r="K52" s="47">
        <f t="shared" ref="K52:K74" si="15">IF(LEFT(G52,1)="C",1,0)</f>
        <v>0</v>
      </c>
      <c r="L52" s="47">
        <f t="shared" ref="L52:L74" si="16">IF(G52="CC",1,0)</f>
        <v>0</v>
      </c>
    </row>
    <row r="53" spans="1:12" x14ac:dyDescent="0.35">
      <c r="A53" s="46">
        <v>39947</v>
      </c>
      <c r="B53" s="47">
        <v>2009</v>
      </c>
      <c r="C53" s="47" t="s">
        <v>291</v>
      </c>
      <c r="D53" s="47" t="s">
        <v>0</v>
      </c>
      <c r="E53" s="47" t="s">
        <v>291</v>
      </c>
      <c r="F53" s="47" t="str">
        <f t="shared" si="11"/>
        <v>R</v>
      </c>
      <c r="G53" s="47" t="str">
        <f t="shared" si="12"/>
        <v>CR</v>
      </c>
      <c r="I53" s="47">
        <f t="shared" si="13"/>
        <v>0</v>
      </c>
      <c r="J53" s="47">
        <f t="shared" si="14"/>
        <v>0</v>
      </c>
      <c r="K53" s="47">
        <f t="shared" si="15"/>
        <v>1</v>
      </c>
      <c r="L53" s="47">
        <f t="shared" si="16"/>
        <v>0</v>
      </c>
    </row>
    <row r="54" spans="1:12" x14ac:dyDescent="0.35">
      <c r="A54" s="46">
        <v>39956</v>
      </c>
      <c r="B54" s="47">
        <v>2009</v>
      </c>
      <c r="C54" s="47" t="s">
        <v>291</v>
      </c>
      <c r="D54" s="47" t="s">
        <v>0</v>
      </c>
      <c r="E54" s="47" t="s">
        <v>291</v>
      </c>
      <c r="F54" s="47" t="str">
        <f t="shared" si="11"/>
        <v>R</v>
      </c>
      <c r="G54" s="47" t="str">
        <f t="shared" si="12"/>
        <v>RR</v>
      </c>
      <c r="I54" s="47">
        <f t="shared" si="13"/>
        <v>1</v>
      </c>
      <c r="J54" s="47">
        <f t="shared" si="14"/>
        <v>1</v>
      </c>
      <c r="K54" s="47">
        <f t="shared" si="15"/>
        <v>0</v>
      </c>
      <c r="L54" s="47">
        <f t="shared" si="16"/>
        <v>0</v>
      </c>
    </row>
    <row r="55" spans="1:12" x14ac:dyDescent="0.35">
      <c r="A55" s="46">
        <v>40260</v>
      </c>
      <c r="B55" s="47">
        <v>2010</v>
      </c>
      <c r="C55" s="47" t="s">
        <v>291</v>
      </c>
      <c r="D55" s="47" t="s">
        <v>0</v>
      </c>
      <c r="E55" s="47" t="s">
        <v>291</v>
      </c>
      <c r="F55" s="47" t="str">
        <f t="shared" si="11"/>
        <v>R</v>
      </c>
      <c r="G55" s="47" t="str">
        <f t="shared" si="12"/>
        <v>RR</v>
      </c>
      <c r="I55" s="47">
        <f t="shared" si="13"/>
        <v>1</v>
      </c>
      <c r="J55" s="47">
        <f t="shared" si="14"/>
        <v>1</v>
      </c>
      <c r="K55" s="47">
        <f t="shared" si="15"/>
        <v>0</v>
      </c>
      <c r="L55" s="47">
        <f t="shared" si="16"/>
        <v>0</v>
      </c>
    </row>
    <row r="56" spans="1:12" x14ac:dyDescent="0.35">
      <c r="A56" s="46">
        <v>40268</v>
      </c>
      <c r="B56" s="47">
        <v>2010</v>
      </c>
      <c r="C56" s="47" t="s">
        <v>0</v>
      </c>
      <c r="D56" s="47" t="s">
        <v>291</v>
      </c>
      <c r="E56" s="47" t="s">
        <v>0</v>
      </c>
      <c r="F56" s="47" t="str">
        <f t="shared" si="11"/>
        <v>C</v>
      </c>
      <c r="G56" s="47" t="str">
        <f t="shared" si="12"/>
        <v>RC</v>
      </c>
      <c r="I56" s="47">
        <f t="shared" si="13"/>
        <v>1</v>
      </c>
      <c r="J56" s="47">
        <f t="shared" si="14"/>
        <v>0</v>
      </c>
      <c r="K56" s="47">
        <f t="shared" si="15"/>
        <v>0</v>
      </c>
      <c r="L56" s="47">
        <f t="shared" si="16"/>
        <v>0</v>
      </c>
    </row>
    <row r="57" spans="1:12" x14ac:dyDescent="0.35">
      <c r="A57" s="46">
        <v>40649</v>
      </c>
      <c r="B57" s="47">
        <v>2011</v>
      </c>
      <c r="C57" s="47" t="s">
        <v>0</v>
      </c>
      <c r="D57" s="47" t="s">
        <v>291</v>
      </c>
      <c r="E57" s="47" t="s">
        <v>0</v>
      </c>
      <c r="F57" s="47" t="str">
        <f t="shared" si="11"/>
        <v>C</v>
      </c>
      <c r="G57" s="47" t="str">
        <f t="shared" si="12"/>
        <v>CC</v>
      </c>
      <c r="I57" s="47">
        <f t="shared" si="13"/>
        <v>0</v>
      </c>
      <c r="J57" s="47">
        <f t="shared" si="14"/>
        <v>0</v>
      </c>
      <c r="K57" s="47">
        <f t="shared" si="15"/>
        <v>1</v>
      </c>
      <c r="L57" s="47">
        <f t="shared" si="16"/>
        <v>1</v>
      </c>
    </row>
    <row r="58" spans="1:12" x14ac:dyDescent="0.35">
      <c r="A58" s="46">
        <v>40685</v>
      </c>
      <c r="B58" s="47">
        <v>2011</v>
      </c>
      <c r="C58" s="47" t="s">
        <v>291</v>
      </c>
      <c r="D58" s="47" t="s">
        <v>0</v>
      </c>
      <c r="E58" s="47" t="s">
        <v>291</v>
      </c>
      <c r="F58" s="47" t="str">
        <f t="shared" si="11"/>
        <v>R</v>
      </c>
      <c r="G58" s="47" t="str">
        <f t="shared" si="12"/>
        <v>CR</v>
      </c>
      <c r="I58" s="47">
        <f t="shared" si="13"/>
        <v>0</v>
      </c>
      <c r="J58" s="47">
        <f t="shared" si="14"/>
        <v>0</v>
      </c>
      <c r="K58" s="47">
        <f t="shared" si="15"/>
        <v>1</v>
      </c>
      <c r="L58" s="47">
        <f t="shared" si="16"/>
        <v>0</v>
      </c>
    </row>
    <row r="59" spans="1:12" x14ac:dyDescent="0.35">
      <c r="A59" s="46">
        <v>40687</v>
      </c>
      <c r="B59" s="47">
        <v>2011</v>
      </c>
      <c r="C59" s="47" t="s">
        <v>291</v>
      </c>
      <c r="D59" s="47" t="s">
        <v>0</v>
      </c>
      <c r="E59" s="47" t="s">
        <v>0</v>
      </c>
      <c r="F59" s="47" t="str">
        <f t="shared" si="11"/>
        <v>C</v>
      </c>
      <c r="G59" s="47" t="str">
        <f t="shared" si="12"/>
        <v>RC</v>
      </c>
      <c r="I59" s="47">
        <f t="shared" si="13"/>
        <v>1</v>
      </c>
      <c r="J59" s="47">
        <f t="shared" si="14"/>
        <v>0</v>
      </c>
      <c r="K59" s="47">
        <f t="shared" si="15"/>
        <v>0</v>
      </c>
      <c r="L59" s="47">
        <f t="shared" si="16"/>
        <v>0</v>
      </c>
    </row>
    <row r="60" spans="1:12" x14ac:dyDescent="0.35">
      <c r="A60" s="46">
        <v>40691</v>
      </c>
      <c r="B60" s="47">
        <v>2011</v>
      </c>
      <c r="C60" s="47" t="s">
        <v>0</v>
      </c>
      <c r="D60" s="47" t="s">
        <v>291</v>
      </c>
      <c r="E60" s="47" t="s">
        <v>0</v>
      </c>
      <c r="F60" s="47" t="str">
        <f t="shared" si="11"/>
        <v>C</v>
      </c>
      <c r="G60" s="47" t="str">
        <f t="shared" si="12"/>
        <v>CC</v>
      </c>
      <c r="I60" s="47">
        <f t="shared" si="13"/>
        <v>0</v>
      </c>
      <c r="J60" s="47">
        <f t="shared" si="14"/>
        <v>0</v>
      </c>
      <c r="K60" s="47">
        <f t="shared" si="15"/>
        <v>1</v>
      </c>
      <c r="L60" s="47">
        <f t="shared" si="16"/>
        <v>1</v>
      </c>
    </row>
    <row r="61" spans="1:12" x14ac:dyDescent="0.35">
      <c r="A61" s="46">
        <v>41011</v>
      </c>
      <c r="B61" s="47">
        <v>2012</v>
      </c>
      <c r="C61" s="47" t="s">
        <v>0</v>
      </c>
      <c r="D61" s="47" t="s">
        <v>291</v>
      </c>
      <c r="E61" s="47" t="s">
        <v>0</v>
      </c>
      <c r="F61" s="47" t="str">
        <f t="shared" si="11"/>
        <v>C</v>
      </c>
      <c r="G61" s="47" t="str">
        <f t="shared" si="12"/>
        <v>CC</v>
      </c>
      <c r="I61" s="47">
        <f t="shared" si="13"/>
        <v>0</v>
      </c>
      <c r="J61" s="47">
        <f t="shared" si="14"/>
        <v>0</v>
      </c>
      <c r="K61" s="47">
        <f t="shared" si="15"/>
        <v>1</v>
      </c>
      <c r="L61" s="47">
        <f t="shared" si="16"/>
        <v>1</v>
      </c>
    </row>
    <row r="62" spans="1:12" x14ac:dyDescent="0.35">
      <c r="A62" s="46">
        <v>41377</v>
      </c>
      <c r="B62" s="47">
        <v>2013</v>
      </c>
      <c r="C62" s="47" t="s">
        <v>0</v>
      </c>
      <c r="D62" s="47" t="s">
        <v>291</v>
      </c>
      <c r="E62" s="47" t="s">
        <v>0</v>
      </c>
      <c r="F62" s="47" t="str">
        <f t="shared" si="11"/>
        <v>C</v>
      </c>
      <c r="G62" s="47" t="str">
        <f t="shared" si="12"/>
        <v>CC</v>
      </c>
      <c r="I62" s="47">
        <f t="shared" si="13"/>
        <v>0</v>
      </c>
      <c r="J62" s="47">
        <f t="shared" si="14"/>
        <v>0</v>
      </c>
      <c r="K62" s="47">
        <f t="shared" si="15"/>
        <v>1</v>
      </c>
      <c r="L62" s="47">
        <f t="shared" si="16"/>
        <v>1</v>
      </c>
    </row>
    <row r="63" spans="1:12" x14ac:dyDescent="0.35">
      <c r="A63" s="46">
        <v>41412</v>
      </c>
      <c r="B63" s="47">
        <v>2013</v>
      </c>
      <c r="C63" s="47" t="s">
        <v>291</v>
      </c>
      <c r="D63" s="47" t="s">
        <v>0</v>
      </c>
      <c r="E63" s="47" t="s">
        <v>291</v>
      </c>
      <c r="F63" s="47" t="str">
        <f t="shared" si="11"/>
        <v>R</v>
      </c>
      <c r="G63" s="47" t="str">
        <f t="shared" si="12"/>
        <v>CR</v>
      </c>
      <c r="I63" s="47">
        <f t="shared" si="13"/>
        <v>0</v>
      </c>
      <c r="J63" s="47">
        <f t="shared" si="14"/>
        <v>0</v>
      </c>
      <c r="K63" s="47">
        <f t="shared" si="15"/>
        <v>1</v>
      </c>
      <c r="L63" s="47">
        <f t="shared" si="16"/>
        <v>0</v>
      </c>
    </row>
    <row r="64" spans="1:12" x14ac:dyDescent="0.35">
      <c r="A64" s="46">
        <v>41777</v>
      </c>
      <c r="B64" s="47">
        <v>2014</v>
      </c>
      <c r="C64" s="47" t="s">
        <v>0</v>
      </c>
      <c r="D64" s="47" t="s">
        <v>291</v>
      </c>
      <c r="E64" s="47" t="s">
        <v>291</v>
      </c>
      <c r="F64" s="47" t="str">
        <f t="shared" si="11"/>
        <v>R</v>
      </c>
      <c r="G64" s="47" t="str">
        <f t="shared" si="12"/>
        <v>RR</v>
      </c>
      <c r="I64" s="47">
        <f t="shared" si="13"/>
        <v>1</v>
      </c>
      <c r="J64" s="47">
        <f t="shared" si="14"/>
        <v>1</v>
      </c>
      <c r="K64" s="47">
        <f t="shared" si="15"/>
        <v>0</v>
      </c>
      <c r="L64" s="47">
        <f t="shared" si="16"/>
        <v>0</v>
      </c>
    </row>
    <row r="65" spans="1:12" x14ac:dyDescent="0.35">
      <c r="A65" s="46">
        <v>41783</v>
      </c>
      <c r="B65" s="47">
        <v>2014</v>
      </c>
      <c r="C65" s="47" t="s">
        <v>291</v>
      </c>
      <c r="D65" s="47" t="s">
        <v>0</v>
      </c>
      <c r="E65" s="47" t="s">
        <v>0</v>
      </c>
      <c r="F65" s="47" t="str">
        <f t="shared" si="11"/>
        <v>C</v>
      </c>
      <c r="G65" s="47" t="str">
        <f t="shared" si="12"/>
        <v>RC</v>
      </c>
      <c r="I65" s="47">
        <f t="shared" si="13"/>
        <v>1</v>
      </c>
      <c r="J65" s="47">
        <f t="shared" si="14"/>
        <v>0</v>
      </c>
      <c r="K65" s="47">
        <f t="shared" si="15"/>
        <v>0</v>
      </c>
      <c r="L65" s="47">
        <f t="shared" si="16"/>
        <v>0</v>
      </c>
    </row>
    <row r="66" spans="1:12" x14ac:dyDescent="0.35">
      <c r="A66" s="46">
        <v>42116</v>
      </c>
      <c r="B66" s="47">
        <v>2015</v>
      </c>
      <c r="C66" s="47" t="s">
        <v>291</v>
      </c>
      <c r="D66" s="47" t="s">
        <v>0</v>
      </c>
      <c r="E66" s="47" t="s">
        <v>0</v>
      </c>
      <c r="F66" s="47" t="str">
        <f t="shared" si="11"/>
        <v>C</v>
      </c>
      <c r="G66" s="47" t="str">
        <f t="shared" si="12"/>
        <v>CC</v>
      </c>
      <c r="I66" s="47">
        <f t="shared" si="13"/>
        <v>0</v>
      </c>
      <c r="J66" s="47">
        <f t="shared" si="14"/>
        <v>0</v>
      </c>
      <c r="K66" s="47">
        <f t="shared" si="15"/>
        <v>1</v>
      </c>
      <c r="L66" s="47">
        <f t="shared" si="16"/>
        <v>1</v>
      </c>
    </row>
    <row r="67" spans="1:12" x14ac:dyDescent="0.35">
      <c r="A67" s="46">
        <v>42128</v>
      </c>
      <c r="B67" s="47">
        <v>2015</v>
      </c>
      <c r="C67" s="47" t="s">
        <v>0</v>
      </c>
      <c r="D67" s="47" t="s">
        <v>291</v>
      </c>
      <c r="E67" s="47" t="s">
        <v>0</v>
      </c>
      <c r="F67" s="47" t="str">
        <f t="shared" si="11"/>
        <v>C</v>
      </c>
      <c r="G67" s="47" t="str">
        <f t="shared" si="12"/>
        <v>CC</v>
      </c>
      <c r="I67" s="47">
        <f t="shared" si="13"/>
        <v>0</v>
      </c>
      <c r="J67" s="47">
        <f t="shared" si="14"/>
        <v>0</v>
      </c>
      <c r="K67" s="47">
        <f t="shared" si="15"/>
        <v>1</v>
      </c>
      <c r="L67" s="47">
        <f t="shared" si="16"/>
        <v>1</v>
      </c>
    </row>
    <row r="68" spans="1:12" x14ac:dyDescent="0.35">
      <c r="A68" s="46">
        <v>42146</v>
      </c>
      <c r="B68" s="47">
        <v>2015</v>
      </c>
      <c r="C68" s="47" t="s">
        <v>0</v>
      </c>
      <c r="D68" s="47" t="s">
        <v>291</v>
      </c>
      <c r="E68" s="47" t="s">
        <v>0</v>
      </c>
      <c r="F68" s="47" t="str">
        <f t="shared" si="11"/>
        <v>C</v>
      </c>
      <c r="G68" s="47" t="str">
        <f t="shared" si="12"/>
        <v>CC</v>
      </c>
      <c r="I68" s="47">
        <f t="shared" si="13"/>
        <v>0</v>
      </c>
      <c r="J68" s="47">
        <f t="shared" si="14"/>
        <v>0</v>
      </c>
      <c r="K68" s="47">
        <f t="shared" si="15"/>
        <v>1</v>
      </c>
      <c r="L68" s="47">
        <f t="shared" si="16"/>
        <v>1</v>
      </c>
    </row>
    <row r="69" spans="1:12" x14ac:dyDescent="0.35">
      <c r="A69" s="46">
        <v>43215</v>
      </c>
      <c r="B69" s="47">
        <v>2018</v>
      </c>
      <c r="C69" s="47" t="s">
        <v>291</v>
      </c>
      <c r="D69" s="47" t="s">
        <v>0</v>
      </c>
      <c r="E69" s="47" t="s">
        <v>0</v>
      </c>
      <c r="F69" s="47" t="str">
        <f t="shared" si="11"/>
        <v>C</v>
      </c>
      <c r="G69" s="47" t="str">
        <f t="shared" si="12"/>
        <v>CC</v>
      </c>
      <c r="I69" s="47">
        <f t="shared" si="13"/>
        <v>0</v>
      </c>
      <c r="J69" s="47">
        <f t="shared" si="14"/>
        <v>0</v>
      </c>
      <c r="K69" s="47">
        <f t="shared" si="15"/>
        <v>1</v>
      </c>
      <c r="L69" s="47">
        <f t="shared" si="16"/>
        <v>1</v>
      </c>
    </row>
    <row r="70" spans="1:12" x14ac:dyDescent="0.35">
      <c r="A70" s="46">
        <v>43225</v>
      </c>
      <c r="B70" s="47">
        <v>2018</v>
      </c>
      <c r="C70" s="47" t="s">
        <v>291</v>
      </c>
      <c r="D70" s="47" t="s">
        <v>0</v>
      </c>
      <c r="E70" s="47" t="s">
        <v>0</v>
      </c>
      <c r="F70" s="47" t="str">
        <f t="shared" si="11"/>
        <v>C</v>
      </c>
      <c r="G70" s="47" t="str">
        <f t="shared" si="12"/>
        <v>CC</v>
      </c>
      <c r="I70" s="47">
        <f t="shared" si="13"/>
        <v>0</v>
      </c>
      <c r="J70" s="47">
        <f t="shared" si="14"/>
        <v>0</v>
      </c>
      <c r="K70" s="47">
        <f t="shared" si="15"/>
        <v>1</v>
      </c>
      <c r="L70" s="47">
        <f t="shared" si="16"/>
        <v>1</v>
      </c>
    </row>
    <row r="71" spans="1:12" x14ac:dyDescent="0.35">
      <c r="A71" s="46">
        <v>43547</v>
      </c>
      <c r="B71" s="47">
        <v>2019</v>
      </c>
      <c r="C71" s="47" t="s">
        <v>291</v>
      </c>
      <c r="D71" s="47" t="s">
        <v>0</v>
      </c>
      <c r="E71" s="47" t="s">
        <v>0</v>
      </c>
      <c r="F71" s="47" t="str">
        <f t="shared" si="11"/>
        <v>C</v>
      </c>
      <c r="G71" s="47" t="str">
        <f t="shared" si="12"/>
        <v>CC</v>
      </c>
      <c r="I71" s="47">
        <f t="shared" si="13"/>
        <v>0</v>
      </c>
      <c r="J71" s="47">
        <f t="shared" si="14"/>
        <v>0</v>
      </c>
      <c r="K71" s="47">
        <f t="shared" si="15"/>
        <v>1</v>
      </c>
      <c r="L71" s="47">
        <f t="shared" si="16"/>
        <v>1</v>
      </c>
    </row>
    <row r="72" spans="1:12" x14ac:dyDescent="0.35">
      <c r="A72" s="46">
        <v>43576</v>
      </c>
      <c r="B72" s="47">
        <v>2019</v>
      </c>
      <c r="C72" s="47" t="s">
        <v>291</v>
      </c>
      <c r="D72" s="47" t="s">
        <v>0</v>
      </c>
      <c r="E72" s="47" t="s">
        <v>291</v>
      </c>
      <c r="F72" s="47" t="str">
        <f t="shared" si="11"/>
        <v>R</v>
      </c>
      <c r="G72" s="47" t="str">
        <f t="shared" si="12"/>
        <v>CR</v>
      </c>
      <c r="I72" s="47">
        <f t="shared" si="13"/>
        <v>0</v>
      </c>
      <c r="J72" s="47">
        <f t="shared" si="14"/>
        <v>0</v>
      </c>
      <c r="K72" s="47">
        <f t="shared" si="15"/>
        <v>1</v>
      </c>
      <c r="L72" s="47">
        <f t="shared" si="16"/>
        <v>0</v>
      </c>
    </row>
    <row r="73" spans="1:12" x14ac:dyDescent="0.35">
      <c r="A73" s="46">
        <v>44114</v>
      </c>
      <c r="B73" s="47">
        <v>2020</v>
      </c>
      <c r="C73" s="47" t="s">
        <v>291</v>
      </c>
      <c r="D73" s="47" t="s">
        <v>0</v>
      </c>
      <c r="E73" s="47" t="s">
        <v>291</v>
      </c>
      <c r="F73" s="47" t="str">
        <f t="shared" si="11"/>
        <v>R</v>
      </c>
      <c r="G73" s="47" t="str">
        <f t="shared" si="12"/>
        <v>RR</v>
      </c>
      <c r="I73" s="47">
        <f t="shared" si="13"/>
        <v>1</v>
      </c>
      <c r="J73" s="47">
        <f t="shared" si="14"/>
        <v>1</v>
      </c>
      <c r="K73" s="47">
        <f t="shared" si="15"/>
        <v>0</v>
      </c>
      <c r="L73" s="47">
        <f t="shared" si="16"/>
        <v>0</v>
      </c>
    </row>
    <row r="74" spans="1:12" x14ac:dyDescent="0.35">
      <c r="A74" s="46">
        <v>44129</v>
      </c>
      <c r="B74" s="47">
        <v>2020</v>
      </c>
      <c r="C74" s="47" t="s">
        <v>291</v>
      </c>
      <c r="D74" s="47" t="s">
        <v>0</v>
      </c>
      <c r="E74" s="47" t="s">
        <v>0</v>
      </c>
      <c r="F74" s="47" t="str">
        <f t="shared" si="11"/>
        <v>C</v>
      </c>
      <c r="G74" s="47" t="str">
        <f t="shared" si="12"/>
        <v>RC</v>
      </c>
      <c r="I74" s="47">
        <f t="shared" si="13"/>
        <v>1</v>
      </c>
      <c r="J74" s="47">
        <f t="shared" si="14"/>
        <v>0</v>
      </c>
      <c r="K74" s="47">
        <f t="shared" si="15"/>
        <v>0</v>
      </c>
      <c r="L74" s="47">
        <f t="shared" si="16"/>
        <v>0</v>
      </c>
    </row>
    <row r="75" spans="1:12" x14ac:dyDescent="0.35">
      <c r="A75" s="46">
        <v>44311</v>
      </c>
      <c r="B75" s="47">
        <v>2021</v>
      </c>
      <c r="C75" s="47" t="s">
        <v>0</v>
      </c>
      <c r="D75" s="47" t="s">
        <v>291</v>
      </c>
      <c r="E75" s="47" t="s">
        <v>0</v>
      </c>
      <c r="F75" s="47" t="str">
        <f t="shared" si="11"/>
        <v>C</v>
      </c>
      <c r="G75" s="47" t="str">
        <f>CONCATENATE(F74,F75)</f>
        <v>CC</v>
      </c>
      <c r="I75" s="47">
        <f>IF(LEFT(G75,1)="R",1,0)</f>
        <v>0</v>
      </c>
      <c r="J75" s="47">
        <f>IF(G75="RR",1,0)</f>
        <v>0</v>
      </c>
      <c r="K75" s="47">
        <f>IF(LEFT(G75,1)="C",1,0)</f>
        <v>1</v>
      </c>
      <c r="L75" s="47">
        <f>IF(G75="CC",1,0)</f>
        <v>1</v>
      </c>
    </row>
    <row r="76" spans="1:12" x14ac:dyDescent="0.35">
      <c r="A76" s="46">
        <v>44463</v>
      </c>
      <c r="B76" s="47">
        <v>2021</v>
      </c>
      <c r="C76" s="47" t="s">
        <v>291</v>
      </c>
      <c r="D76" s="47" t="s">
        <v>0</v>
      </c>
      <c r="E76" s="47" t="s">
        <v>0</v>
      </c>
      <c r="F76" s="47" t="str">
        <f t="shared" si="11"/>
        <v>C</v>
      </c>
      <c r="G76" s="47" t="str">
        <f t="shared" si="12"/>
        <v>CC</v>
      </c>
      <c r="I76" s="47">
        <f t="shared" ref="I76" si="17">IF(LEFT(G76,1)="R",1,0)</f>
        <v>0</v>
      </c>
      <c r="J76" s="47">
        <f t="shared" ref="J76" si="18">IF(G76="RR",1,0)</f>
        <v>0</v>
      </c>
      <c r="K76" s="47">
        <f t="shared" ref="K76" si="19">IF(LEFT(G76,1)="C",1,0)</f>
        <v>1</v>
      </c>
      <c r="L76" s="47">
        <f t="shared" ref="L76" si="20">IF(G76="CC",1,0)</f>
        <v>1</v>
      </c>
    </row>
    <row r="77" spans="1:12" x14ac:dyDescent="0.35">
      <c r="A77" s="51"/>
    </row>
    <row r="78" spans="1:12" x14ac:dyDescent="0.35">
      <c r="G78" s="40" t="s">
        <v>288</v>
      </c>
      <c r="I78" s="47">
        <f>SUM(I51:I76)</f>
        <v>9</v>
      </c>
      <c r="J78" s="47">
        <f t="shared" ref="J78:L78" si="21">SUM(J51:J76)</f>
        <v>4</v>
      </c>
      <c r="K78" s="47">
        <f t="shared" si="21"/>
        <v>17</v>
      </c>
      <c r="L78" s="47">
        <f t="shared" si="21"/>
        <v>12</v>
      </c>
    </row>
    <row r="79" spans="1:12" x14ac:dyDescent="0.35">
      <c r="G79" s="40" t="s">
        <v>289</v>
      </c>
      <c r="I79" s="40">
        <f>J78/I78</f>
        <v>0.44444444444444442</v>
      </c>
      <c r="J79" s="47"/>
      <c r="K79" s="40">
        <f>L78/K78</f>
        <v>0.70588235294117652</v>
      </c>
      <c r="L79" s="47"/>
    </row>
    <row r="82" spans="1:12" x14ac:dyDescent="0.35">
      <c r="A82" s="40" t="s">
        <v>9</v>
      </c>
      <c r="B82" s="40" t="s">
        <v>284</v>
      </c>
      <c r="C82" s="40" t="s">
        <v>262</v>
      </c>
      <c r="D82" s="40" t="s">
        <v>263</v>
      </c>
      <c r="E82" s="40" t="s">
        <v>285</v>
      </c>
      <c r="F82" s="40" t="s">
        <v>286</v>
      </c>
      <c r="G82" s="40" t="s">
        <v>287</v>
      </c>
    </row>
    <row r="83" spans="1:12" x14ac:dyDescent="0.35">
      <c r="A83" s="46">
        <v>39556</v>
      </c>
      <c r="B83" s="47">
        <v>2008</v>
      </c>
      <c r="C83" s="47" t="s">
        <v>291</v>
      </c>
      <c r="D83" s="47" t="s">
        <v>2</v>
      </c>
      <c r="E83" s="47" t="s">
        <v>2</v>
      </c>
      <c r="F83" s="47" t="str">
        <f t="shared" ref="F83:F111" si="22">LEFT(E83,1)</f>
        <v>K</v>
      </c>
      <c r="G83" s="47" t="str">
        <f>CONCATENATE(F83)</f>
        <v>K</v>
      </c>
    </row>
    <row r="84" spans="1:12" x14ac:dyDescent="0.35">
      <c r="A84" s="46">
        <v>39576</v>
      </c>
      <c r="B84" s="47">
        <v>2008</v>
      </c>
      <c r="C84" s="47" t="s">
        <v>2</v>
      </c>
      <c r="D84" s="47" t="s">
        <v>291</v>
      </c>
      <c r="E84" s="47" t="s">
        <v>2</v>
      </c>
      <c r="F84" s="47" t="str">
        <f t="shared" si="22"/>
        <v>K</v>
      </c>
      <c r="G84" s="47" t="str">
        <f>CONCATENATE(F83,F84)</f>
        <v>KK</v>
      </c>
      <c r="I84" s="47">
        <f>IF(LEFT(G84,1)="R",1,0)</f>
        <v>0</v>
      </c>
      <c r="J84" s="47">
        <f>IF(G84="RR",1,0)</f>
        <v>0</v>
      </c>
      <c r="K84" s="47">
        <f>IF(LEFT(G84,1)="K",1,0)</f>
        <v>1</v>
      </c>
      <c r="L84" s="47">
        <f>IF(G84="KK",1,0)</f>
        <v>1</v>
      </c>
    </row>
    <row r="85" spans="1:12" x14ac:dyDescent="0.35">
      <c r="A85" s="46">
        <v>39932</v>
      </c>
      <c r="B85" s="47">
        <v>2009</v>
      </c>
      <c r="C85" s="47" t="s">
        <v>291</v>
      </c>
      <c r="D85" s="47" t="s">
        <v>2</v>
      </c>
      <c r="E85" s="47" t="s">
        <v>291</v>
      </c>
      <c r="F85" s="47" t="str">
        <f t="shared" si="22"/>
        <v>R</v>
      </c>
      <c r="G85" s="47" t="str">
        <f t="shared" ref="G85:G111" si="23">CONCATENATE(F84,F85)</f>
        <v>KR</v>
      </c>
      <c r="I85" s="47">
        <f t="shared" ref="I85:I111" si="24">IF(LEFT(G85,1)="R",1,0)</f>
        <v>0</v>
      </c>
      <c r="J85" s="47">
        <f t="shared" ref="J85:J111" si="25">IF(G85="RR",1,0)</f>
        <v>0</v>
      </c>
      <c r="K85" s="47">
        <f t="shared" ref="K85:K106" si="26">IF(LEFT(G85,1)="K",1,0)</f>
        <v>1</v>
      </c>
      <c r="L85" s="47">
        <f t="shared" ref="L85:L106" si="27">IF(G85="KK",1,0)</f>
        <v>0</v>
      </c>
    </row>
    <row r="86" spans="1:12" x14ac:dyDescent="0.35">
      <c r="A86" s="46">
        <v>39945</v>
      </c>
      <c r="B86" s="47">
        <v>2009</v>
      </c>
      <c r="C86" s="47" t="s">
        <v>291</v>
      </c>
      <c r="D86" s="47" t="s">
        <v>2</v>
      </c>
      <c r="E86" s="47" t="s">
        <v>291</v>
      </c>
      <c r="F86" s="47" t="str">
        <f t="shared" si="22"/>
        <v>R</v>
      </c>
      <c r="G86" s="47" t="str">
        <f t="shared" si="23"/>
        <v>RR</v>
      </c>
      <c r="I86" s="47">
        <f t="shared" si="24"/>
        <v>1</v>
      </c>
      <c r="J86" s="47">
        <f t="shared" si="25"/>
        <v>1</v>
      </c>
      <c r="K86" s="47">
        <f t="shared" si="26"/>
        <v>0</v>
      </c>
      <c r="L86" s="47">
        <f t="shared" si="27"/>
        <v>0</v>
      </c>
    </row>
    <row r="87" spans="1:12" x14ac:dyDescent="0.35">
      <c r="A87" s="46">
        <v>40251</v>
      </c>
      <c r="B87" s="47">
        <v>2010</v>
      </c>
      <c r="C87" s="47" t="s">
        <v>2</v>
      </c>
      <c r="D87" s="47" t="s">
        <v>291</v>
      </c>
      <c r="E87" s="47" t="s">
        <v>2</v>
      </c>
      <c r="F87" s="47" t="str">
        <f t="shared" si="22"/>
        <v>K</v>
      </c>
      <c r="G87" s="47" t="str">
        <f t="shared" si="23"/>
        <v>RK</v>
      </c>
      <c r="I87" s="47">
        <f t="shared" si="24"/>
        <v>1</v>
      </c>
      <c r="J87" s="47">
        <f t="shared" si="25"/>
        <v>0</v>
      </c>
      <c r="K87" s="47">
        <f t="shared" si="26"/>
        <v>0</v>
      </c>
      <c r="L87" s="47">
        <f t="shared" si="27"/>
        <v>0</v>
      </c>
    </row>
    <row r="88" spans="1:12" x14ac:dyDescent="0.35">
      <c r="A88" s="46">
        <v>40278</v>
      </c>
      <c r="B88" s="47">
        <v>2010</v>
      </c>
      <c r="C88" s="47" t="s">
        <v>291</v>
      </c>
      <c r="D88" s="47" t="s">
        <v>2</v>
      </c>
      <c r="E88" s="47" t="s">
        <v>291</v>
      </c>
      <c r="F88" s="47" t="str">
        <f t="shared" si="22"/>
        <v>R</v>
      </c>
      <c r="G88" s="47" t="str">
        <f t="shared" si="23"/>
        <v>KR</v>
      </c>
      <c r="I88" s="47">
        <f t="shared" si="24"/>
        <v>0</v>
      </c>
      <c r="J88" s="47">
        <f t="shared" si="25"/>
        <v>0</v>
      </c>
      <c r="K88" s="47">
        <f t="shared" si="26"/>
        <v>1</v>
      </c>
      <c r="L88" s="47">
        <f t="shared" si="27"/>
        <v>0</v>
      </c>
    </row>
    <row r="89" spans="1:12" x14ac:dyDescent="0.35">
      <c r="A89" s="46">
        <v>40655</v>
      </c>
      <c r="B89" s="47">
        <v>2011</v>
      </c>
      <c r="C89" s="47" t="s">
        <v>2</v>
      </c>
      <c r="D89" s="47" t="s">
        <v>291</v>
      </c>
      <c r="E89" s="47" t="s">
        <v>291</v>
      </c>
      <c r="F89" s="47" t="str">
        <f t="shared" si="22"/>
        <v>R</v>
      </c>
      <c r="G89" s="47" t="str">
        <f t="shared" si="23"/>
        <v>RR</v>
      </c>
      <c r="I89" s="47">
        <f t="shared" si="24"/>
        <v>1</v>
      </c>
      <c r="J89" s="47">
        <f t="shared" si="25"/>
        <v>1</v>
      </c>
      <c r="K89" s="47">
        <f t="shared" si="26"/>
        <v>0</v>
      </c>
      <c r="L89" s="47">
        <f t="shared" si="27"/>
        <v>0</v>
      </c>
    </row>
    <row r="90" spans="1:12" x14ac:dyDescent="0.35">
      <c r="A90" s="46">
        <v>40677</v>
      </c>
      <c r="B90" s="47">
        <v>2011</v>
      </c>
      <c r="C90" s="47" t="s">
        <v>291</v>
      </c>
      <c r="D90" s="47" t="s">
        <v>2</v>
      </c>
      <c r="E90" s="47" t="s">
        <v>291</v>
      </c>
      <c r="F90" s="47" t="str">
        <f t="shared" si="22"/>
        <v>R</v>
      </c>
      <c r="G90" s="47" t="str">
        <f t="shared" si="23"/>
        <v>RR</v>
      </c>
      <c r="I90" s="47">
        <f t="shared" si="24"/>
        <v>1</v>
      </c>
      <c r="J90" s="47">
        <f t="shared" si="25"/>
        <v>1</v>
      </c>
      <c r="K90" s="47">
        <f t="shared" si="26"/>
        <v>0</v>
      </c>
      <c r="L90" s="47">
        <f t="shared" si="27"/>
        <v>0</v>
      </c>
    </row>
    <row r="91" spans="1:12" x14ac:dyDescent="0.35">
      <c r="A91" s="46">
        <v>41009</v>
      </c>
      <c r="B91" s="47">
        <v>2012</v>
      </c>
      <c r="C91" s="47" t="s">
        <v>291</v>
      </c>
      <c r="D91" s="47" t="s">
        <v>2</v>
      </c>
      <c r="E91" s="47" t="s">
        <v>2</v>
      </c>
      <c r="F91" s="47" t="str">
        <f t="shared" si="22"/>
        <v>K</v>
      </c>
      <c r="G91" s="47" t="str">
        <f t="shared" si="23"/>
        <v>RK</v>
      </c>
      <c r="I91" s="47">
        <f t="shared" si="24"/>
        <v>1</v>
      </c>
      <c r="J91" s="47">
        <f t="shared" si="25"/>
        <v>0</v>
      </c>
      <c r="K91" s="47">
        <f t="shared" si="26"/>
        <v>0</v>
      </c>
      <c r="L91" s="47">
        <f t="shared" si="27"/>
        <v>0</v>
      </c>
    </row>
    <row r="92" spans="1:12" x14ac:dyDescent="0.35">
      <c r="A92" s="46">
        <v>41027</v>
      </c>
      <c r="B92" s="47">
        <v>2012</v>
      </c>
      <c r="C92" s="47" t="s">
        <v>2</v>
      </c>
      <c r="D92" s="47" t="s">
        <v>291</v>
      </c>
      <c r="E92" s="47" t="s">
        <v>2</v>
      </c>
      <c r="F92" s="47" t="str">
        <f t="shared" si="22"/>
        <v>K</v>
      </c>
      <c r="G92" s="47" t="str">
        <f t="shared" si="23"/>
        <v>KK</v>
      </c>
      <c r="I92" s="47">
        <f t="shared" si="24"/>
        <v>0</v>
      </c>
      <c r="J92" s="47">
        <f t="shared" si="25"/>
        <v>0</v>
      </c>
      <c r="K92" s="47">
        <f t="shared" si="26"/>
        <v>1</v>
      </c>
      <c r="L92" s="47">
        <f t="shared" si="27"/>
        <v>1</v>
      </c>
    </row>
    <row r="93" spans="1:12" x14ac:dyDescent="0.35">
      <c r="A93" s="46">
        <v>41375</v>
      </c>
      <c r="B93" s="47">
        <v>2013</v>
      </c>
      <c r="C93" s="47" t="s">
        <v>291</v>
      </c>
      <c r="D93" s="47" t="s">
        <v>2</v>
      </c>
      <c r="E93" s="47" t="s">
        <v>291</v>
      </c>
      <c r="F93" s="47" t="str">
        <f t="shared" si="22"/>
        <v>R</v>
      </c>
      <c r="G93" s="47" t="str">
        <f t="shared" si="23"/>
        <v>KR</v>
      </c>
      <c r="I93" s="47">
        <f t="shared" si="24"/>
        <v>0</v>
      </c>
      <c r="J93" s="47">
        <f t="shared" si="25"/>
        <v>0</v>
      </c>
      <c r="K93" s="47">
        <f t="shared" si="26"/>
        <v>1</v>
      </c>
      <c r="L93" s="47">
        <f t="shared" si="27"/>
        <v>0</v>
      </c>
    </row>
    <row r="94" spans="1:12" x14ac:dyDescent="0.35">
      <c r="A94" s="46">
        <v>41406</v>
      </c>
      <c r="B94" s="47">
        <v>2013</v>
      </c>
      <c r="C94" s="47" t="s">
        <v>2</v>
      </c>
      <c r="D94" s="47" t="s">
        <v>291</v>
      </c>
      <c r="E94" s="47" t="s">
        <v>2</v>
      </c>
      <c r="F94" s="47" t="str">
        <f t="shared" si="22"/>
        <v>K</v>
      </c>
      <c r="G94" s="47" t="str">
        <f t="shared" si="23"/>
        <v>RK</v>
      </c>
      <c r="I94" s="47">
        <f t="shared" si="24"/>
        <v>1</v>
      </c>
      <c r="J94" s="47">
        <f t="shared" si="25"/>
        <v>0</v>
      </c>
      <c r="K94" s="47">
        <f t="shared" si="26"/>
        <v>0</v>
      </c>
      <c r="L94" s="47">
        <f t="shared" si="27"/>
        <v>0</v>
      </c>
    </row>
    <row r="95" spans="1:12" x14ac:dyDescent="0.35">
      <c r="A95" s="46">
        <v>41753</v>
      </c>
      <c r="B95" s="47">
        <v>2014</v>
      </c>
      <c r="C95" s="47" t="s">
        <v>291</v>
      </c>
      <c r="D95" s="47" t="s">
        <v>2</v>
      </c>
      <c r="E95" s="47" t="s">
        <v>2</v>
      </c>
      <c r="F95" s="47" t="str">
        <f t="shared" si="22"/>
        <v>K</v>
      </c>
      <c r="G95" s="47" t="str">
        <f t="shared" si="23"/>
        <v>KK</v>
      </c>
      <c r="I95" s="47">
        <f t="shared" si="24"/>
        <v>0</v>
      </c>
      <c r="J95" s="47">
        <f t="shared" si="25"/>
        <v>0</v>
      </c>
      <c r="K95" s="47">
        <f t="shared" si="26"/>
        <v>1</v>
      </c>
      <c r="L95" s="47">
        <f t="shared" si="27"/>
        <v>1</v>
      </c>
    </row>
    <row r="96" spans="1:12" x14ac:dyDescent="0.35">
      <c r="A96" s="46">
        <v>41781</v>
      </c>
      <c r="B96" s="47">
        <v>2014</v>
      </c>
      <c r="C96" s="47" t="s">
        <v>2</v>
      </c>
      <c r="D96" s="47" t="s">
        <v>291</v>
      </c>
      <c r="E96" s="47" t="s">
        <v>2</v>
      </c>
      <c r="F96" s="47" t="str">
        <f t="shared" si="22"/>
        <v>K</v>
      </c>
      <c r="G96" s="47" t="str">
        <f t="shared" si="23"/>
        <v>KK</v>
      </c>
      <c r="I96" s="47">
        <f t="shared" si="24"/>
        <v>0</v>
      </c>
      <c r="J96" s="47">
        <f t="shared" si="25"/>
        <v>0</v>
      </c>
      <c r="K96" s="47">
        <f t="shared" si="26"/>
        <v>1</v>
      </c>
      <c r="L96" s="47">
        <f t="shared" si="27"/>
        <v>1</v>
      </c>
    </row>
    <row r="97" spans="1:12" x14ac:dyDescent="0.35">
      <c r="A97" s="46">
        <v>42105</v>
      </c>
      <c r="B97" s="47">
        <v>2015</v>
      </c>
      <c r="C97" s="47" t="s">
        <v>2</v>
      </c>
      <c r="D97" s="47" t="s">
        <v>291</v>
      </c>
      <c r="E97" s="47" t="s">
        <v>291</v>
      </c>
      <c r="F97" s="47" t="str">
        <f t="shared" si="22"/>
        <v>R</v>
      </c>
      <c r="G97" s="47" t="str">
        <f t="shared" si="23"/>
        <v>KR</v>
      </c>
      <c r="I97" s="47">
        <f t="shared" si="24"/>
        <v>0</v>
      </c>
      <c r="J97" s="47">
        <f t="shared" si="25"/>
        <v>0</v>
      </c>
      <c r="K97" s="47">
        <f t="shared" si="26"/>
        <v>1</v>
      </c>
      <c r="L97" s="47">
        <f t="shared" si="27"/>
        <v>0</v>
      </c>
    </row>
    <row r="98" spans="1:12" x14ac:dyDescent="0.35">
      <c r="A98" s="46">
        <v>42126</v>
      </c>
      <c r="B98" s="47">
        <v>2015</v>
      </c>
      <c r="C98" s="47" t="s">
        <v>291</v>
      </c>
      <c r="D98" s="47" t="s">
        <v>2</v>
      </c>
      <c r="E98" s="47" t="s">
        <v>291</v>
      </c>
      <c r="F98" s="47" t="str">
        <f t="shared" si="22"/>
        <v>R</v>
      </c>
      <c r="G98" s="47" t="str">
        <f t="shared" si="23"/>
        <v>RR</v>
      </c>
      <c r="I98" s="47">
        <f t="shared" si="24"/>
        <v>1</v>
      </c>
      <c r="J98" s="47">
        <f t="shared" si="25"/>
        <v>1</v>
      </c>
      <c r="K98" s="47">
        <f t="shared" si="26"/>
        <v>0</v>
      </c>
      <c r="L98" s="47">
        <f t="shared" si="27"/>
        <v>0</v>
      </c>
    </row>
    <row r="99" spans="1:12" x14ac:dyDescent="0.35">
      <c r="A99" s="46">
        <v>42492</v>
      </c>
      <c r="B99" s="47">
        <v>2016</v>
      </c>
      <c r="C99" s="47" t="s">
        <v>291</v>
      </c>
      <c r="D99" s="47" t="s">
        <v>2</v>
      </c>
      <c r="E99" s="47" t="s">
        <v>2</v>
      </c>
      <c r="F99" s="47" t="str">
        <f t="shared" si="22"/>
        <v>K</v>
      </c>
      <c r="G99" s="47" t="str">
        <f t="shared" si="23"/>
        <v>RK</v>
      </c>
      <c r="I99" s="47">
        <f t="shared" si="24"/>
        <v>1</v>
      </c>
      <c r="J99" s="47">
        <f t="shared" si="25"/>
        <v>0</v>
      </c>
      <c r="K99" s="47">
        <f t="shared" si="26"/>
        <v>0</v>
      </c>
      <c r="L99" s="47">
        <f t="shared" si="27"/>
        <v>0</v>
      </c>
    </row>
    <row r="100" spans="1:12" x14ac:dyDescent="0.35">
      <c r="A100" s="46">
        <v>42506</v>
      </c>
      <c r="B100" s="47">
        <v>2016</v>
      </c>
      <c r="C100" s="47" t="s">
        <v>2</v>
      </c>
      <c r="D100" s="47" t="s">
        <v>291</v>
      </c>
      <c r="E100" s="47" t="s">
        <v>291</v>
      </c>
      <c r="F100" s="47" t="str">
        <f t="shared" si="22"/>
        <v>R</v>
      </c>
      <c r="G100" s="47" t="str">
        <f t="shared" si="23"/>
        <v>KR</v>
      </c>
      <c r="I100" s="47">
        <f t="shared" si="24"/>
        <v>0</v>
      </c>
      <c r="J100" s="47">
        <f t="shared" si="25"/>
        <v>0</v>
      </c>
      <c r="K100" s="47">
        <f t="shared" si="26"/>
        <v>1</v>
      </c>
      <c r="L100" s="47">
        <f t="shared" si="27"/>
        <v>0</v>
      </c>
    </row>
    <row r="101" spans="1:12" x14ac:dyDescent="0.35">
      <c r="A101" s="46">
        <v>42848</v>
      </c>
      <c r="B101" s="47">
        <v>2017</v>
      </c>
      <c r="C101" s="47" t="s">
        <v>2</v>
      </c>
      <c r="D101" s="47" t="s">
        <v>291</v>
      </c>
      <c r="E101" s="47" t="s">
        <v>2</v>
      </c>
      <c r="F101" s="47" t="str">
        <f t="shared" si="22"/>
        <v>K</v>
      </c>
      <c r="G101" s="47" t="str">
        <f t="shared" si="23"/>
        <v>RK</v>
      </c>
      <c r="I101" s="47">
        <f t="shared" si="24"/>
        <v>1</v>
      </c>
      <c r="J101" s="47">
        <f t="shared" si="25"/>
        <v>0</v>
      </c>
      <c r="K101" s="47">
        <f t="shared" si="26"/>
        <v>0</v>
      </c>
      <c r="L101" s="47">
        <f t="shared" si="27"/>
        <v>0</v>
      </c>
    </row>
    <row r="102" spans="1:12" x14ac:dyDescent="0.35">
      <c r="A102" s="46">
        <v>42862</v>
      </c>
      <c r="B102" s="47">
        <v>2017</v>
      </c>
      <c r="C102" s="47" t="s">
        <v>291</v>
      </c>
      <c r="D102" s="47" t="s">
        <v>2</v>
      </c>
      <c r="E102" s="47" t="s">
        <v>2</v>
      </c>
      <c r="F102" s="47" t="str">
        <f t="shared" si="22"/>
        <v>K</v>
      </c>
      <c r="G102" s="47" t="str">
        <f t="shared" si="23"/>
        <v>KK</v>
      </c>
      <c r="I102" s="47">
        <f t="shared" si="24"/>
        <v>0</v>
      </c>
      <c r="J102" s="47">
        <f t="shared" si="25"/>
        <v>0</v>
      </c>
      <c r="K102" s="47">
        <f t="shared" si="26"/>
        <v>1</v>
      </c>
      <c r="L102" s="47">
        <f t="shared" si="27"/>
        <v>1</v>
      </c>
    </row>
    <row r="103" spans="1:12" x14ac:dyDescent="0.35">
      <c r="A103" s="46">
        <v>43198</v>
      </c>
      <c r="B103" s="47">
        <v>2018</v>
      </c>
      <c r="C103" s="47" t="s">
        <v>291</v>
      </c>
      <c r="D103" s="47" t="s">
        <v>2</v>
      </c>
      <c r="E103" s="47" t="s">
        <v>2</v>
      </c>
      <c r="F103" s="47" t="str">
        <f t="shared" si="22"/>
        <v>K</v>
      </c>
      <c r="G103" s="47" t="str">
        <f t="shared" si="23"/>
        <v>KK</v>
      </c>
      <c r="I103" s="47">
        <f t="shared" si="24"/>
        <v>0</v>
      </c>
      <c r="J103" s="47">
        <f t="shared" si="25"/>
        <v>0</v>
      </c>
      <c r="K103" s="47">
        <f t="shared" si="26"/>
        <v>1</v>
      </c>
      <c r="L103" s="47">
        <f t="shared" si="27"/>
        <v>1</v>
      </c>
    </row>
    <row r="104" spans="1:12" x14ac:dyDescent="0.35">
      <c r="A104" s="46">
        <v>43219</v>
      </c>
      <c r="B104" s="47">
        <v>2018</v>
      </c>
      <c r="C104" s="47" t="s">
        <v>291</v>
      </c>
      <c r="D104" s="47" t="s">
        <v>2</v>
      </c>
      <c r="E104" s="47" t="s">
        <v>2</v>
      </c>
      <c r="F104" s="47" t="str">
        <f t="shared" si="22"/>
        <v>K</v>
      </c>
      <c r="G104" s="47" t="str">
        <f t="shared" si="23"/>
        <v>KK</v>
      </c>
      <c r="I104" s="47">
        <f t="shared" si="24"/>
        <v>0</v>
      </c>
      <c r="J104" s="47">
        <f t="shared" si="25"/>
        <v>0</v>
      </c>
      <c r="K104" s="47">
        <f t="shared" si="26"/>
        <v>1</v>
      </c>
      <c r="L104" s="47">
        <f t="shared" si="27"/>
        <v>1</v>
      </c>
    </row>
    <row r="105" spans="1:12" x14ac:dyDescent="0.35">
      <c r="A105" s="46">
        <v>43560</v>
      </c>
      <c r="B105" s="47">
        <v>2019</v>
      </c>
      <c r="C105" s="47" t="s">
        <v>291</v>
      </c>
      <c r="D105" s="47" t="s">
        <v>2</v>
      </c>
      <c r="E105" s="47" t="s">
        <v>2</v>
      </c>
      <c r="F105" s="47" t="str">
        <f t="shared" si="22"/>
        <v>K</v>
      </c>
      <c r="G105" s="47" t="str">
        <f t="shared" si="23"/>
        <v>KK</v>
      </c>
      <c r="I105" s="47">
        <f t="shared" si="24"/>
        <v>0</v>
      </c>
      <c r="J105" s="47">
        <f t="shared" si="25"/>
        <v>0</v>
      </c>
      <c r="K105" s="47">
        <f t="shared" si="26"/>
        <v>1</v>
      </c>
      <c r="L105" s="47">
        <f t="shared" si="27"/>
        <v>1</v>
      </c>
    </row>
    <row r="106" spans="1:12" x14ac:dyDescent="0.35">
      <c r="A106" s="46">
        <v>43574</v>
      </c>
      <c r="B106" s="47">
        <v>2019</v>
      </c>
      <c r="C106" s="47" t="s">
        <v>291</v>
      </c>
      <c r="D106" s="47" t="s">
        <v>2</v>
      </c>
      <c r="E106" s="47" t="s">
        <v>291</v>
      </c>
      <c r="F106" s="47" t="str">
        <f t="shared" si="22"/>
        <v>R</v>
      </c>
      <c r="G106" s="47" t="str">
        <f t="shared" si="23"/>
        <v>KR</v>
      </c>
      <c r="I106" s="47">
        <f t="shared" si="24"/>
        <v>0</v>
      </c>
      <c r="J106" s="47">
        <f t="shared" si="25"/>
        <v>0</v>
      </c>
      <c r="K106" s="47">
        <f t="shared" si="26"/>
        <v>1</v>
      </c>
      <c r="L106" s="47">
        <f t="shared" si="27"/>
        <v>0</v>
      </c>
    </row>
    <row r="107" spans="1:12" x14ac:dyDescent="0.35">
      <c r="A107" s="46">
        <v>44116</v>
      </c>
      <c r="B107" s="47">
        <v>2020</v>
      </c>
      <c r="C107" s="47" t="s">
        <v>291</v>
      </c>
      <c r="D107" s="47" t="s">
        <v>2</v>
      </c>
      <c r="E107" s="47" t="s">
        <v>291</v>
      </c>
      <c r="F107" s="47" t="str">
        <f t="shared" si="22"/>
        <v>R</v>
      </c>
      <c r="G107" s="47" t="str">
        <f>CONCATENATE(F106,F107)</f>
        <v>RR</v>
      </c>
      <c r="I107" s="47">
        <f t="shared" si="24"/>
        <v>1</v>
      </c>
      <c r="J107" s="47">
        <f t="shared" si="25"/>
        <v>1</v>
      </c>
      <c r="K107" s="47">
        <f>IF(LEFT(G107,1)="K",1,0)</f>
        <v>0</v>
      </c>
      <c r="L107" s="47">
        <f>IF(G107="KK",1,0)</f>
        <v>0</v>
      </c>
    </row>
    <row r="108" spans="1:12" x14ac:dyDescent="0.35">
      <c r="A108" s="46">
        <v>44125</v>
      </c>
      <c r="B108" s="47">
        <v>2020</v>
      </c>
      <c r="C108" s="47" t="s">
        <v>2</v>
      </c>
      <c r="D108" s="47" t="s">
        <v>291</v>
      </c>
      <c r="E108" s="47" t="s">
        <v>291</v>
      </c>
      <c r="F108" s="47" t="str">
        <f t="shared" si="22"/>
        <v>R</v>
      </c>
      <c r="G108" s="47" t="str">
        <f t="shared" si="23"/>
        <v>RR</v>
      </c>
      <c r="I108" s="47">
        <f t="shared" si="24"/>
        <v>1</v>
      </c>
      <c r="J108" s="47">
        <f t="shared" si="25"/>
        <v>1</v>
      </c>
      <c r="K108" s="47">
        <f t="shared" ref="K108:K111" si="28">IF(LEFT(G108,1)="K",1,0)</f>
        <v>0</v>
      </c>
      <c r="L108" s="47">
        <f t="shared" ref="L108:L111" si="29">IF(G108="KK",1,0)</f>
        <v>0</v>
      </c>
    </row>
    <row r="109" spans="1:12" x14ac:dyDescent="0.35">
      <c r="A109" s="46">
        <v>44304</v>
      </c>
      <c r="B109" s="47">
        <v>2021</v>
      </c>
      <c r="C109" s="47" t="s">
        <v>291</v>
      </c>
      <c r="D109" s="47" t="s">
        <v>2</v>
      </c>
      <c r="E109" s="47" t="s">
        <v>291</v>
      </c>
      <c r="F109" s="47" t="str">
        <f t="shared" si="22"/>
        <v>R</v>
      </c>
      <c r="G109" s="47" t="str">
        <f t="shared" si="23"/>
        <v>RR</v>
      </c>
      <c r="I109" s="47">
        <f t="shared" si="24"/>
        <v>1</v>
      </c>
      <c r="J109" s="47">
        <f t="shared" si="25"/>
        <v>1</v>
      </c>
      <c r="K109" s="47">
        <f t="shared" si="28"/>
        <v>0</v>
      </c>
      <c r="L109" s="47">
        <f t="shared" si="29"/>
        <v>0</v>
      </c>
    </row>
    <row r="110" spans="1:12" x14ac:dyDescent="0.35">
      <c r="A110" s="46">
        <v>44459</v>
      </c>
      <c r="B110" s="47">
        <v>2021</v>
      </c>
      <c r="C110" s="47" t="s">
        <v>291</v>
      </c>
      <c r="D110" s="47" t="s">
        <v>2</v>
      </c>
      <c r="E110" s="47" t="s">
        <v>2</v>
      </c>
      <c r="F110" s="47" t="str">
        <f t="shared" si="22"/>
        <v>K</v>
      </c>
      <c r="G110" s="47" t="str">
        <f t="shared" si="23"/>
        <v>RK</v>
      </c>
      <c r="I110" s="47">
        <f t="shared" si="24"/>
        <v>1</v>
      </c>
      <c r="J110" s="47">
        <f t="shared" si="25"/>
        <v>0</v>
      </c>
      <c r="K110" s="47">
        <f t="shared" si="28"/>
        <v>0</v>
      </c>
      <c r="L110" s="47">
        <f t="shared" si="29"/>
        <v>0</v>
      </c>
    </row>
    <row r="111" spans="1:12" x14ac:dyDescent="0.35">
      <c r="A111" s="46">
        <v>44480</v>
      </c>
      <c r="B111" s="47">
        <v>2021</v>
      </c>
      <c r="C111" s="47" t="s">
        <v>291</v>
      </c>
      <c r="D111" s="47" t="s">
        <v>2</v>
      </c>
      <c r="E111" s="47" t="s">
        <v>2</v>
      </c>
      <c r="F111" s="47" t="str">
        <f t="shared" si="22"/>
        <v>K</v>
      </c>
      <c r="G111" s="47" t="str">
        <f t="shared" si="23"/>
        <v>KK</v>
      </c>
      <c r="I111" s="47">
        <f t="shared" si="24"/>
        <v>0</v>
      </c>
      <c r="J111" s="47">
        <f t="shared" si="25"/>
        <v>0</v>
      </c>
      <c r="K111" s="47">
        <f t="shared" si="28"/>
        <v>1</v>
      </c>
      <c r="L111" s="47">
        <f t="shared" si="29"/>
        <v>1</v>
      </c>
    </row>
    <row r="113" spans="1:12" x14ac:dyDescent="0.35">
      <c r="G113" s="40" t="s">
        <v>288</v>
      </c>
      <c r="I113" s="47">
        <f>SUM(I84:I111)</f>
        <v>13</v>
      </c>
      <c r="J113" s="47">
        <f t="shared" ref="J113:L113" si="30">SUM(J84:J111)</f>
        <v>7</v>
      </c>
      <c r="K113" s="47">
        <f t="shared" si="30"/>
        <v>15</v>
      </c>
      <c r="L113" s="47">
        <f t="shared" si="30"/>
        <v>9</v>
      </c>
    </row>
    <row r="114" spans="1:12" x14ac:dyDescent="0.35">
      <c r="G114" s="40" t="s">
        <v>289</v>
      </c>
      <c r="I114" s="40">
        <f>J113/I113</f>
        <v>0.53846153846153844</v>
      </c>
      <c r="J114" s="47"/>
      <c r="K114" s="40">
        <f>L113/K113</f>
        <v>0.6</v>
      </c>
      <c r="L114" s="47"/>
    </row>
    <row r="117" spans="1:12" x14ac:dyDescent="0.35">
      <c r="A117" s="40" t="s">
        <v>9</v>
      </c>
      <c r="B117" s="40" t="s">
        <v>284</v>
      </c>
      <c r="C117" s="40" t="s">
        <v>262</v>
      </c>
      <c r="D117" s="40" t="s">
        <v>263</v>
      </c>
      <c r="E117" s="40" t="s">
        <v>285</v>
      </c>
      <c r="F117" s="40" t="s">
        <v>286</v>
      </c>
      <c r="G117" s="40" t="s">
        <v>287</v>
      </c>
    </row>
    <row r="118" spans="1:12" x14ac:dyDescent="0.35">
      <c r="A118" s="46">
        <v>39571</v>
      </c>
      <c r="B118" s="47">
        <v>2008</v>
      </c>
      <c r="C118" s="47" t="s">
        <v>291</v>
      </c>
      <c r="D118" s="47" t="s">
        <v>290</v>
      </c>
      <c r="E118" s="47" t="s">
        <v>291</v>
      </c>
      <c r="F118" s="47" t="str">
        <f t="shared" ref="F118:F147" si="31">LEFT(E118,1)</f>
        <v>R</v>
      </c>
      <c r="G118" s="47" t="str">
        <f>CONCATENATE(F118)</f>
        <v>R</v>
      </c>
    </row>
    <row r="119" spans="1:12" x14ac:dyDescent="0.35">
      <c r="A119" s="46">
        <v>39593</v>
      </c>
      <c r="B119" s="47">
        <v>2008</v>
      </c>
      <c r="C119" s="47" t="s">
        <v>290</v>
      </c>
      <c r="D119" s="47" t="s">
        <v>291</v>
      </c>
      <c r="E119" s="47" t="s">
        <v>291</v>
      </c>
      <c r="F119" s="47" t="str">
        <f t="shared" si="31"/>
        <v>R</v>
      </c>
      <c r="G119" s="47" t="str">
        <f>CONCATENATE(F118,F119)</f>
        <v>RR</v>
      </c>
      <c r="I119" s="47">
        <f>IF(LEFT(G119,1)="R",1,0)</f>
        <v>1</v>
      </c>
      <c r="J119" s="47">
        <f>IF(G119="RR",1,0)</f>
        <v>1</v>
      </c>
      <c r="K119" s="47">
        <f>IF(LEFT(G119,1)="S",1,0)</f>
        <v>0</v>
      </c>
      <c r="L119" s="47">
        <f>IF(G119="SS",1,0)</f>
        <v>0</v>
      </c>
    </row>
    <row r="120" spans="1:12" x14ac:dyDescent="0.35">
      <c r="A120" s="46">
        <v>39925</v>
      </c>
      <c r="B120" s="47">
        <v>2009</v>
      </c>
      <c r="C120" s="47" t="s">
        <v>291</v>
      </c>
      <c r="D120" s="47" t="s">
        <v>290</v>
      </c>
      <c r="E120" s="47" t="s">
        <v>290</v>
      </c>
      <c r="F120" s="47" t="str">
        <f t="shared" si="31"/>
        <v>S</v>
      </c>
      <c r="G120" s="47" t="str">
        <f t="shared" ref="G120:G147" si="32">CONCATENATE(F119,F120)</f>
        <v>RS</v>
      </c>
      <c r="I120" s="47">
        <f t="shared" ref="I120:I145" si="33">IF(LEFT(G120,1)="R",1,0)</f>
        <v>1</v>
      </c>
      <c r="J120" s="47">
        <f t="shared" ref="J120:J145" si="34">IF(G120="RR",1,0)</f>
        <v>0</v>
      </c>
      <c r="K120" s="47">
        <f t="shared" ref="K120:K141" si="35">IF(LEFT(G120,1)="S",1,0)</f>
        <v>0</v>
      </c>
      <c r="L120" s="47">
        <f t="shared" ref="L120:L141" si="36">IF(G120="SS",1,0)</f>
        <v>0</v>
      </c>
    </row>
    <row r="121" spans="1:12" x14ac:dyDescent="0.35">
      <c r="A121" s="46">
        <v>39954</v>
      </c>
      <c r="B121" s="47">
        <v>2009</v>
      </c>
      <c r="C121" s="47" t="s">
        <v>291</v>
      </c>
      <c r="D121" s="47" t="s">
        <v>290</v>
      </c>
      <c r="E121" s="47" t="s">
        <v>291</v>
      </c>
      <c r="F121" s="47" t="str">
        <f t="shared" si="31"/>
        <v>R</v>
      </c>
      <c r="G121" s="47" t="str">
        <f t="shared" si="32"/>
        <v>SR</v>
      </c>
      <c r="I121" s="47">
        <f t="shared" si="33"/>
        <v>0</v>
      </c>
      <c r="J121" s="47">
        <f t="shared" si="34"/>
        <v>0</v>
      </c>
      <c r="K121" s="47">
        <f t="shared" si="35"/>
        <v>1</v>
      </c>
      <c r="L121" s="47">
        <f t="shared" si="36"/>
        <v>0</v>
      </c>
    </row>
    <row r="122" spans="1:12" x14ac:dyDescent="0.35">
      <c r="A122" s="46">
        <v>39957</v>
      </c>
      <c r="B122" s="47">
        <v>2009</v>
      </c>
      <c r="C122" s="47" t="s">
        <v>291</v>
      </c>
      <c r="D122" s="47" t="s">
        <v>290</v>
      </c>
      <c r="E122" s="47" t="s">
        <v>290</v>
      </c>
      <c r="F122" s="47" t="str">
        <f t="shared" si="31"/>
        <v>S</v>
      </c>
      <c r="G122" s="47" t="str">
        <f t="shared" si="32"/>
        <v>RS</v>
      </c>
      <c r="I122" s="47">
        <f t="shared" si="33"/>
        <v>1</v>
      </c>
      <c r="J122" s="47">
        <f t="shared" si="34"/>
        <v>0</v>
      </c>
      <c r="K122" s="47">
        <f t="shared" si="35"/>
        <v>0</v>
      </c>
      <c r="L122" s="47">
        <f t="shared" si="36"/>
        <v>0</v>
      </c>
    </row>
    <row r="123" spans="1:12" x14ac:dyDescent="0.35">
      <c r="A123" s="46">
        <v>40276</v>
      </c>
      <c r="B123" s="47">
        <v>2010</v>
      </c>
      <c r="C123" s="47" t="s">
        <v>291</v>
      </c>
      <c r="D123" s="47" t="s">
        <v>290</v>
      </c>
      <c r="E123" s="47" t="s">
        <v>290</v>
      </c>
      <c r="F123" s="47" t="str">
        <f t="shared" si="31"/>
        <v>S</v>
      </c>
      <c r="G123" s="47" t="str">
        <f t="shared" si="32"/>
        <v>SS</v>
      </c>
      <c r="I123" s="47">
        <f t="shared" si="33"/>
        <v>0</v>
      </c>
      <c r="J123" s="47">
        <f t="shared" si="34"/>
        <v>0</v>
      </c>
      <c r="K123" s="47">
        <f t="shared" si="35"/>
        <v>1</v>
      </c>
      <c r="L123" s="47">
        <f t="shared" si="36"/>
        <v>1</v>
      </c>
    </row>
    <row r="124" spans="1:12" x14ac:dyDescent="0.35">
      <c r="A124" s="46">
        <v>40280</v>
      </c>
      <c r="B124" s="47">
        <v>2010</v>
      </c>
      <c r="C124" s="47" t="s">
        <v>290</v>
      </c>
      <c r="D124" s="47" t="s">
        <v>291</v>
      </c>
      <c r="E124" s="47" t="s">
        <v>290</v>
      </c>
      <c r="F124" s="47" t="str">
        <f t="shared" si="31"/>
        <v>S</v>
      </c>
      <c r="G124" s="47" t="str">
        <f t="shared" si="32"/>
        <v>SS</v>
      </c>
      <c r="I124" s="47">
        <f t="shared" si="33"/>
        <v>0</v>
      </c>
      <c r="J124" s="47">
        <f t="shared" si="34"/>
        <v>0</v>
      </c>
      <c r="K124" s="47">
        <f t="shared" si="35"/>
        <v>1</v>
      </c>
      <c r="L124" s="47">
        <f t="shared" si="36"/>
        <v>1</v>
      </c>
    </row>
    <row r="125" spans="1:12" x14ac:dyDescent="0.35">
      <c r="A125" s="46">
        <v>40292</v>
      </c>
      <c r="B125" s="47">
        <v>2010</v>
      </c>
      <c r="C125" s="47" t="s">
        <v>291</v>
      </c>
      <c r="D125" s="47" t="s">
        <v>290</v>
      </c>
      <c r="E125" s="47" t="s">
        <v>291</v>
      </c>
      <c r="F125" s="47" t="str">
        <f t="shared" si="31"/>
        <v>R</v>
      </c>
      <c r="G125" s="47" t="str">
        <f t="shared" si="32"/>
        <v>SR</v>
      </c>
      <c r="I125" s="47">
        <f t="shared" si="33"/>
        <v>0</v>
      </c>
      <c r="J125" s="47">
        <f t="shared" si="34"/>
        <v>0</v>
      </c>
      <c r="K125" s="47">
        <f t="shared" si="35"/>
        <v>1</v>
      </c>
      <c r="L125" s="47">
        <f t="shared" si="36"/>
        <v>0</v>
      </c>
    </row>
    <row r="126" spans="1:12" x14ac:dyDescent="0.35">
      <c r="A126" s="46">
        <v>40647</v>
      </c>
      <c r="B126" s="47">
        <v>2011</v>
      </c>
      <c r="C126" s="47" t="s">
        <v>290</v>
      </c>
      <c r="D126" s="47" t="s">
        <v>291</v>
      </c>
      <c r="E126" s="47" t="s">
        <v>290</v>
      </c>
      <c r="F126" s="47" t="str">
        <f t="shared" si="31"/>
        <v>S</v>
      </c>
      <c r="G126" s="47" t="str">
        <f t="shared" si="32"/>
        <v>RS</v>
      </c>
      <c r="I126" s="47">
        <f t="shared" si="33"/>
        <v>1</v>
      </c>
      <c r="J126" s="47">
        <f t="shared" si="34"/>
        <v>0</v>
      </c>
      <c r="K126" s="47">
        <f t="shared" si="35"/>
        <v>0</v>
      </c>
      <c r="L126" s="47">
        <f t="shared" si="36"/>
        <v>0</v>
      </c>
    </row>
    <row r="127" spans="1:12" x14ac:dyDescent="0.35">
      <c r="A127" s="46">
        <v>41035</v>
      </c>
      <c r="B127" s="47">
        <v>2012</v>
      </c>
      <c r="C127" s="47" t="s">
        <v>291</v>
      </c>
      <c r="D127" s="47" t="s">
        <v>290</v>
      </c>
      <c r="E127" s="47" t="s">
        <v>291</v>
      </c>
      <c r="F127" s="47" t="str">
        <f t="shared" si="31"/>
        <v>R</v>
      </c>
      <c r="G127" s="47" t="str">
        <f t="shared" si="32"/>
        <v>SR</v>
      </c>
      <c r="I127" s="47">
        <f t="shared" si="33"/>
        <v>0</v>
      </c>
      <c r="J127" s="47">
        <f t="shared" si="34"/>
        <v>0</v>
      </c>
      <c r="K127" s="47">
        <f t="shared" si="35"/>
        <v>1</v>
      </c>
      <c r="L127" s="47">
        <f t="shared" si="36"/>
        <v>0</v>
      </c>
    </row>
    <row r="128" spans="1:12" x14ac:dyDescent="0.35">
      <c r="A128" s="46">
        <v>41049</v>
      </c>
      <c r="B128" s="47">
        <v>2012</v>
      </c>
      <c r="C128" s="47" t="s">
        <v>290</v>
      </c>
      <c r="D128" s="47" t="s">
        <v>291</v>
      </c>
      <c r="E128" s="47" t="s">
        <v>290</v>
      </c>
      <c r="F128" s="47" t="str">
        <f t="shared" si="31"/>
        <v>S</v>
      </c>
      <c r="G128" s="47" t="str">
        <f t="shared" si="32"/>
        <v>RS</v>
      </c>
      <c r="I128" s="47">
        <f t="shared" si="33"/>
        <v>1</v>
      </c>
      <c r="J128" s="47">
        <f t="shared" si="34"/>
        <v>0</v>
      </c>
      <c r="K128" s="47">
        <f t="shared" si="35"/>
        <v>0</v>
      </c>
      <c r="L128" s="47">
        <f t="shared" si="36"/>
        <v>0</v>
      </c>
    </row>
    <row r="129" spans="1:12" x14ac:dyDescent="0.35">
      <c r="A129" s="46">
        <v>41371</v>
      </c>
      <c r="B129" s="47">
        <v>2013</v>
      </c>
      <c r="C129" s="47" t="s">
        <v>290</v>
      </c>
      <c r="D129" s="47" t="s">
        <v>291</v>
      </c>
      <c r="E129" s="47" t="s">
        <v>290</v>
      </c>
      <c r="F129" s="47" t="str">
        <f t="shared" si="31"/>
        <v>S</v>
      </c>
      <c r="G129" s="47" t="str">
        <f t="shared" si="32"/>
        <v>SS</v>
      </c>
      <c r="I129" s="47">
        <f t="shared" si="33"/>
        <v>0</v>
      </c>
      <c r="J129" s="47">
        <f t="shared" si="34"/>
        <v>0</v>
      </c>
      <c r="K129" s="47">
        <f t="shared" si="35"/>
        <v>1</v>
      </c>
      <c r="L129" s="47">
        <f t="shared" si="36"/>
        <v>1</v>
      </c>
    </row>
    <row r="130" spans="1:12" x14ac:dyDescent="0.35">
      <c r="A130" s="46">
        <v>41373</v>
      </c>
      <c r="B130" s="47">
        <v>2013</v>
      </c>
      <c r="C130" s="47" t="s">
        <v>291</v>
      </c>
      <c r="D130" s="47" t="s">
        <v>290</v>
      </c>
      <c r="E130" s="47" t="s">
        <v>291</v>
      </c>
      <c r="F130" s="47" t="str">
        <f t="shared" si="31"/>
        <v>R</v>
      </c>
      <c r="G130" s="47" t="str">
        <f t="shared" si="32"/>
        <v>SR</v>
      </c>
      <c r="I130" s="47">
        <f t="shared" si="33"/>
        <v>0</v>
      </c>
      <c r="J130" s="47">
        <f t="shared" si="34"/>
        <v>0</v>
      </c>
      <c r="K130" s="47">
        <f t="shared" si="35"/>
        <v>1</v>
      </c>
      <c r="L130" s="47">
        <f t="shared" si="36"/>
        <v>0</v>
      </c>
    </row>
    <row r="131" spans="1:12" x14ac:dyDescent="0.35">
      <c r="A131" s="46">
        <v>41763</v>
      </c>
      <c r="B131" s="47">
        <v>2014</v>
      </c>
      <c r="C131" s="47" t="s">
        <v>291</v>
      </c>
      <c r="D131" s="47" t="s">
        <v>290</v>
      </c>
      <c r="E131" s="47" t="s">
        <v>291</v>
      </c>
      <c r="F131" s="47" t="str">
        <f t="shared" si="31"/>
        <v>R</v>
      </c>
      <c r="G131" s="47" t="str">
        <f t="shared" si="32"/>
        <v>RR</v>
      </c>
      <c r="I131" s="47">
        <f t="shared" si="33"/>
        <v>1</v>
      </c>
      <c r="J131" s="47">
        <f t="shared" si="34"/>
        <v>1</v>
      </c>
      <c r="K131" s="47">
        <f t="shared" si="35"/>
        <v>0</v>
      </c>
      <c r="L131" s="47">
        <f t="shared" si="36"/>
        <v>0</v>
      </c>
    </row>
    <row r="132" spans="1:12" x14ac:dyDescent="0.35">
      <c r="A132" s="46">
        <v>41779</v>
      </c>
      <c r="B132" s="47">
        <v>2014</v>
      </c>
      <c r="C132" s="47" t="s">
        <v>290</v>
      </c>
      <c r="D132" s="47" t="s">
        <v>291</v>
      </c>
      <c r="E132" s="47" t="s">
        <v>290</v>
      </c>
      <c r="F132" s="47" t="str">
        <f t="shared" si="31"/>
        <v>S</v>
      </c>
      <c r="G132" s="47" t="str">
        <f t="shared" si="32"/>
        <v>RS</v>
      </c>
      <c r="I132" s="47">
        <f t="shared" si="33"/>
        <v>1</v>
      </c>
      <c r="J132" s="47">
        <f t="shared" si="34"/>
        <v>0</v>
      </c>
      <c r="K132" s="47">
        <f t="shared" si="35"/>
        <v>0</v>
      </c>
      <c r="L132" s="47">
        <f t="shared" si="36"/>
        <v>0</v>
      </c>
    </row>
    <row r="133" spans="1:12" x14ac:dyDescent="0.35">
      <c r="A133" s="46">
        <v>42107</v>
      </c>
      <c r="B133" s="47">
        <v>2015</v>
      </c>
      <c r="C133" s="47" t="s">
        <v>291</v>
      </c>
      <c r="D133" s="47" t="s">
        <v>290</v>
      </c>
      <c r="E133" s="47" t="s">
        <v>290</v>
      </c>
      <c r="F133" s="47" t="str">
        <f t="shared" si="31"/>
        <v>S</v>
      </c>
      <c r="G133" s="47" t="str">
        <f t="shared" si="32"/>
        <v>SS</v>
      </c>
      <c r="I133" s="47">
        <f t="shared" si="33"/>
        <v>0</v>
      </c>
      <c r="J133" s="47">
        <f t="shared" si="34"/>
        <v>0</v>
      </c>
      <c r="K133" s="47">
        <f t="shared" si="35"/>
        <v>1</v>
      </c>
      <c r="L133" s="47">
        <f t="shared" si="36"/>
        <v>1</v>
      </c>
    </row>
    <row r="134" spans="1:12" x14ac:dyDescent="0.35">
      <c r="A134" s="46">
        <v>42139</v>
      </c>
      <c r="B134" s="47">
        <v>2015</v>
      </c>
      <c r="C134" s="47" t="s">
        <v>290</v>
      </c>
      <c r="D134" s="47" t="s">
        <v>291</v>
      </c>
      <c r="E134" s="47" t="s">
        <v>291</v>
      </c>
      <c r="F134" s="47" t="str">
        <f t="shared" si="31"/>
        <v>R</v>
      </c>
      <c r="G134" s="47" t="str">
        <f t="shared" si="32"/>
        <v>SR</v>
      </c>
      <c r="I134" s="47">
        <f t="shared" si="33"/>
        <v>0</v>
      </c>
      <c r="J134" s="47">
        <f t="shared" si="34"/>
        <v>0</v>
      </c>
      <c r="K134" s="47">
        <f t="shared" si="35"/>
        <v>1</v>
      </c>
      <c r="L134" s="47">
        <f t="shared" si="36"/>
        <v>0</v>
      </c>
    </row>
    <row r="135" spans="1:12" x14ac:dyDescent="0.35">
      <c r="A135" s="46">
        <v>42472</v>
      </c>
      <c r="B135" s="47">
        <v>2016</v>
      </c>
      <c r="C135" s="47" t="s">
        <v>291</v>
      </c>
      <c r="D135" s="47" t="s">
        <v>290</v>
      </c>
      <c r="E135" s="47" t="s">
        <v>291</v>
      </c>
      <c r="F135" s="47" t="str">
        <f t="shared" si="31"/>
        <v>R</v>
      </c>
      <c r="G135" s="47" t="str">
        <f t="shared" si="32"/>
        <v>RR</v>
      </c>
      <c r="I135" s="47">
        <f t="shared" si="33"/>
        <v>1</v>
      </c>
      <c r="J135" s="47">
        <f t="shared" si="34"/>
        <v>1</v>
      </c>
      <c r="K135" s="47">
        <f t="shared" si="35"/>
        <v>0</v>
      </c>
      <c r="L135" s="47">
        <f t="shared" si="36"/>
        <v>0</v>
      </c>
    </row>
    <row r="136" spans="1:12" x14ac:dyDescent="0.35">
      <c r="A136" s="46">
        <v>42490</v>
      </c>
      <c r="B136" s="47">
        <v>2016</v>
      </c>
      <c r="C136" s="47" t="s">
        <v>290</v>
      </c>
      <c r="D136" s="47" t="s">
        <v>291</v>
      </c>
      <c r="E136" s="47" t="s">
        <v>290</v>
      </c>
      <c r="F136" s="47" t="str">
        <f t="shared" si="31"/>
        <v>S</v>
      </c>
      <c r="G136" s="47" t="str">
        <f t="shared" si="32"/>
        <v>RS</v>
      </c>
      <c r="I136" s="47">
        <f t="shared" si="33"/>
        <v>1</v>
      </c>
      <c r="J136" s="47">
        <f t="shared" si="34"/>
        <v>0</v>
      </c>
      <c r="K136" s="47">
        <f t="shared" si="35"/>
        <v>0</v>
      </c>
      <c r="L136" s="47">
        <f t="shared" si="36"/>
        <v>0</v>
      </c>
    </row>
    <row r="137" spans="1:12" x14ac:dyDescent="0.35">
      <c r="A137" s="46">
        <v>42519</v>
      </c>
      <c r="B137" s="47">
        <v>2016</v>
      </c>
      <c r="C137" s="47" t="s">
        <v>291</v>
      </c>
      <c r="D137" s="47" t="s">
        <v>290</v>
      </c>
      <c r="E137" s="47" t="s">
        <v>290</v>
      </c>
      <c r="F137" s="47" t="str">
        <f t="shared" si="31"/>
        <v>S</v>
      </c>
      <c r="G137" s="47" t="str">
        <f t="shared" si="32"/>
        <v>SS</v>
      </c>
      <c r="I137" s="47">
        <f t="shared" si="33"/>
        <v>0</v>
      </c>
      <c r="J137" s="47">
        <f t="shared" si="34"/>
        <v>0</v>
      </c>
      <c r="K137" s="47">
        <f t="shared" si="35"/>
        <v>1</v>
      </c>
      <c r="L137" s="47">
        <f t="shared" si="36"/>
        <v>1</v>
      </c>
    </row>
    <row r="138" spans="1:12" x14ac:dyDescent="0.35">
      <c r="A138" s="46">
        <v>42830</v>
      </c>
      <c r="B138" s="47">
        <v>2017</v>
      </c>
      <c r="C138" s="47" t="s">
        <v>290</v>
      </c>
      <c r="D138" s="47" t="s">
        <v>291</v>
      </c>
      <c r="E138" s="47" t="s">
        <v>290</v>
      </c>
      <c r="F138" s="47" t="str">
        <f t="shared" si="31"/>
        <v>S</v>
      </c>
      <c r="G138" s="47" t="str">
        <f t="shared" si="32"/>
        <v>SS</v>
      </c>
      <c r="I138" s="47">
        <f t="shared" si="33"/>
        <v>0</v>
      </c>
      <c r="J138" s="47">
        <f t="shared" si="34"/>
        <v>0</v>
      </c>
      <c r="K138" s="47">
        <f t="shared" si="35"/>
        <v>1</v>
      </c>
      <c r="L138" s="47">
        <f t="shared" si="36"/>
        <v>1</v>
      </c>
    </row>
    <row r="139" spans="1:12" x14ac:dyDescent="0.35">
      <c r="A139" s="46">
        <v>43227</v>
      </c>
      <c r="B139" s="47">
        <v>2018</v>
      </c>
      <c r="C139" s="47" t="s">
        <v>290</v>
      </c>
      <c r="D139" s="47" t="s">
        <v>291</v>
      </c>
      <c r="E139" s="47" t="s">
        <v>290</v>
      </c>
      <c r="F139" s="47" t="str">
        <f t="shared" si="31"/>
        <v>S</v>
      </c>
      <c r="G139" s="47" t="str">
        <f t="shared" si="32"/>
        <v>SS</v>
      </c>
      <c r="I139" s="47">
        <f t="shared" si="33"/>
        <v>0</v>
      </c>
      <c r="J139" s="47">
        <f t="shared" si="34"/>
        <v>0</v>
      </c>
      <c r="K139" s="47">
        <f t="shared" si="35"/>
        <v>1</v>
      </c>
      <c r="L139" s="47">
        <f t="shared" si="36"/>
        <v>1</v>
      </c>
    </row>
    <row r="140" spans="1:12" x14ac:dyDescent="0.35">
      <c r="A140" s="46">
        <v>43237</v>
      </c>
      <c r="B140" s="47">
        <v>2018</v>
      </c>
      <c r="C140" s="47" t="s">
        <v>291</v>
      </c>
      <c r="D140" s="47" t="s">
        <v>290</v>
      </c>
      <c r="E140" s="47" t="s">
        <v>291</v>
      </c>
      <c r="F140" s="47" t="str">
        <f t="shared" si="31"/>
        <v>R</v>
      </c>
      <c r="G140" s="47" t="str">
        <f t="shared" si="32"/>
        <v>SR</v>
      </c>
      <c r="I140" s="47">
        <f t="shared" si="33"/>
        <v>0</v>
      </c>
      <c r="J140" s="47">
        <f t="shared" si="34"/>
        <v>0</v>
      </c>
      <c r="K140" s="47">
        <f t="shared" si="35"/>
        <v>1</v>
      </c>
      <c r="L140" s="47">
        <f t="shared" si="36"/>
        <v>0</v>
      </c>
    </row>
    <row r="141" spans="1:12" x14ac:dyDescent="0.35">
      <c r="A141" s="46">
        <v>43555</v>
      </c>
      <c r="B141" s="47">
        <v>2019</v>
      </c>
      <c r="C141" s="47" t="s">
        <v>290</v>
      </c>
      <c r="D141" s="47" t="s">
        <v>291</v>
      </c>
      <c r="E141" s="47" t="s">
        <v>290</v>
      </c>
      <c r="F141" s="47" t="str">
        <f t="shared" si="31"/>
        <v>S</v>
      </c>
      <c r="G141" s="47" t="str">
        <f t="shared" si="32"/>
        <v>RS</v>
      </c>
      <c r="I141" s="47">
        <f t="shared" si="33"/>
        <v>1</v>
      </c>
      <c r="J141" s="47">
        <f t="shared" si="34"/>
        <v>0</v>
      </c>
      <c r="K141" s="47">
        <f t="shared" si="35"/>
        <v>0</v>
      </c>
      <c r="L141" s="47">
        <f t="shared" si="36"/>
        <v>0</v>
      </c>
    </row>
    <row r="142" spans="1:12" x14ac:dyDescent="0.35">
      <c r="A142" s="46">
        <v>43589</v>
      </c>
      <c r="B142" s="47">
        <v>2019</v>
      </c>
      <c r="C142" s="47" t="s">
        <v>290</v>
      </c>
      <c r="D142" s="47" t="s">
        <v>291</v>
      </c>
      <c r="E142" s="47" t="s">
        <v>291</v>
      </c>
      <c r="F142" s="47" t="str">
        <f t="shared" si="31"/>
        <v>R</v>
      </c>
      <c r="G142" s="47" t="str">
        <f>CONCATENATE(F141,F142)</f>
        <v>SR</v>
      </c>
      <c r="I142" s="47">
        <f t="shared" si="33"/>
        <v>0</v>
      </c>
      <c r="J142" s="47">
        <f t="shared" si="34"/>
        <v>0</v>
      </c>
      <c r="K142" s="47">
        <f>IF(LEFT(G142,1)="S",1,0)</f>
        <v>1</v>
      </c>
      <c r="L142" s="47">
        <f>IF(G142="SS",1,0)</f>
        <v>0</v>
      </c>
    </row>
    <row r="143" spans="1:12" x14ac:dyDescent="0.35">
      <c r="A143" s="46">
        <v>44095</v>
      </c>
      <c r="B143" s="47">
        <v>2020</v>
      </c>
      <c r="C143" s="47" t="s">
        <v>291</v>
      </c>
      <c r="D143" s="47" t="s">
        <v>290</v>
      </c>
      <c r="E143" s="47" t="s">
        <v>291</v>
      </c>
      <c r="F143" s="47" t="str">
        <f t="shared" si="31"/>
        <v>R</v>
      </c>
      <c r="G143" s="47" t="str">
        <f t="shared" si="32"/>
        <v>RR</v>
      </c>
      <c r="I143" s="47">
        <f t="shared" si="33"/>
        <v>1</v>
      </c>
      <c r="J143" s="47">
        <f t="shared" si="34"/>
        <v>1</v>
      </c>
      <c r="K143" s="47">
        <f t="shared" ref="K143:K145" si="37">IF(LEFT(G143,1)="S",1,0)</f>
        <v>0</v>
      </c>
      <c r="L143" s="47">
        <f t="shared" ref="L143:L145" si="38">IF(G143="SS",1,0)</f>
        <v>0</v>
      </c>
    </row>
    <row r="144" spans="1:12" x14ac:dyDescent="0.35">
      <c r="A144" s="46">
        <v>44135</v>
      </c>
      <c r="B144" s="47">
        <v>2020</v>
      </c>
      <c r="C144" s="47" t="s">
        <v>291</v>
      </c>
      <c r="D144" s="47" t="s">
        <v>290</v>
      </c>
      <c r="E144" s="47" t="s">
        <v>290</v>
      </c>
      <c r="F144" s="47" t="str">
        <f t="shared" si="31"/>
        <v>S</v>
      </c>
      <c r="G144" s="47" t="str">
        <f t="shared" si="32"/>
        <v>RS</v>
      </c>
      <c r="I144" s="47">
        <f t="shared" si="33"/>
        <v>1</v>
      </c>
      <c r="J144" s="47">
        <f t="shared" si="34"/>
        <v>0</v>
      </c>
      <c r="K144" s="47">
        <f t="shared" si="37"/>
        <v>0</v>
      </c>
      <c r="L144" s="47">
        <f t="shared" si="38"/>
        <v>0</v>
      </c>
    </row>
    <row r="145" spans="1:12" x14ac:dyDescent="0.35">
      <c r="A145" s="46">
        <v>44141</v>
      </c>
      <c r="B145" s="47">
        <v>2020</v>
      </c>
      <c r="C145" s="47" t="s">
        <v>291</v>
      </c>
      <c r="D145" s="47" t="s">
        <v>290</v>
      </c>
      <c r="E145" s="47" t="s">
        <v>290</v>
      </c>
      <c r="F145" s="47" t="str">
        <f t="shared" si="31"/>
        <v>S</v>
      </c>
      <c r="G145" s="47" t="str">
        <f t="shared" si="32"/>
        <v>SS</v>
      </c>
      <c r="I145" s="47">
        <f t="shared" si="33"/>
        <v>0</v>
      </c>
      <c r="J145" s="47">
        <f t="shared" si="34"/>
        <v>0</v>
      </c>
      <c r="K145" s="47">
        <f t="shared" si="37"/>
        <v>1</v>
      </c>
      <c r="L145" s="47">
        <f t="shared" si="38"/>
        <v>1</v>
      </c>
    </row>
    <row r="146" spans="1:12" x14ac:dyDescent="0.35">
      <c r="A146" s="46">
        <v>44300</v>
      </c>
      <c r="B146" s="47">
        <v>2021</v>
      </c>
      <c r="C146" s="47" t="s">
        <v>291</v>
      </c>
      <c r="D146" s="47" t="s">
        <v>290</v>
      </c>
      <c r="E146" s="47" t="s">
        <v>291</v>
      </c>
      <c r="F146" s="47" t="str">
        <f t="shared" si="31"/>
        <v>R</v>
      </c>
      <c r="G146" s="47" t="str">
        <f>CONCATENATE(F145,F146)</f>
        <v>SR</v>
      </c>
      <c r="I146" s="47">
        <f>IF(LEFT(G146,1)="R",1,0)</f>
        <v>0</v>
      </c>
      <c r="J146" s="47">
        <f>IF(G146="RR",1,0)</f>
        <v>0</v>
      </c>
      <c r="K146" s="47">
        <f>IF(LEFT(G146,1)="S",1,0)</f>
        <v>1</v>
      </c>
      <c r="L146" s="47">
        <f>IF(G146="SS",1,0)</f>
        <v>0</v>
      </c>
    </row>
    <row r="147" spans="1:12" x14ac:dyDescent="0.35">
      <c r="A147" s="46">
        <v>44475</v>
      </c>
      <c r="B147" s="47">
        <v>2021</v>
      </c>
      <c r="C147" s="47" t="s">
        <v>290</v>
      </c>
      <c r="D147" s="47" t="s">
        <v>291</v>
      </c>
      <c r="E147" s="47" t="s">
        <v>290</v>
      </c>
      <c r="F147" s="47" t="str">
        <f t="shared" si="31"/>
        <v>S</v>
      </c>
      <c r="G147" s="47" t="str">
        <f t="shared" si="32"/>
        <v>RS</v>
      </c>
      <c r="I147" s="47">
        <f t="shared" ref="I147" si="39">IF(LEFT(G147,1)="R",1,0)</f>
        <v>1</v>
      </c>
      <c r="J147" s="47">
        <f t="shared" ref="J147" si="40">IF(G147="RR",1,0)</f>
        <v>0</v>
      </c>
      <c r="K147" s="47">
        <f t="shared" ref="K147" si="41">IF(LEFT(G147,1)="S",1,0)</f>
        <v>0</v>
      </c>
      <c r="L147" s="47">
        <f t="shared" ref="L147" si="42">IF(G147="SS",1,0)</f>
        <v>0</v>
      </c>
    </row>
    <row r="149" spans="1:12" x14ac:dyDescent="0.35">
      <c r="G149" s="40" t="s">
        <v>288</v>
      </c>
      <c r="I149" s="47">
        <f>SUM(I119:I147)</f>
        <v>13</v>
      </c>
      <c r="J149" s="47">
        <f t="shared" ref="J149:L149" si="43">SUM(J119:J147)</f>
        <v>4</v>
      </c>
      <c r="K149" s="47">
        <f t="shared" si="43"/>
        <v>16</v>
      </c>
      <c r="L149" s="47">
        <f t="shared" si="43"/>
        <v>8</v>
      </c>
    </row>
    <row r="150" spans="1:12" x14ac:dyDescent="0.35">
      <c r="G150" s="40" t="s">
        <v>289</v>
      </c>
      <c r="I150" s="40">
        <f>J149/I149</f>
        <v>0.30769230769230771</v>
      </c>
      <c r="J150" s="47"/>
      <c r="K150" s="40">
        <f>L149/K149</f>
        <v>0.5</v>
      </c>
      <c r="L150" s="47"/>
    </row>
    <row r="153" spans="1:12" x14ac:dyDescent="0.35">
      <c r="A153" s="40" t="s">
        <v>9</v>
      </c>
      <c r="B153" s="40" t="s">
        <v>284</v>
      </c>
      <c r="C153" s="40" t="s">
        <v>262</v>
      </c>
      <c r="D153" s="40" t="s">
        <v>263</v>
      </c>
      <c r="E153" s="40" t="s">
        <v>285</v>
      </c>
      <c r="F153" s="40" t="s">
        <v>286</v>
      </c>
      <c r="G153" s="40" t="s">
        <v>287</v>
      </c>
    </row>
    <row r="154" spans="1:12" x14ac:dyDescent="0.35">
      <c r="A154" s="46">
        <v>39564</v>
      </c>
      <c r="B154" s="47">
        <v>2008</v>
      </c>
      <c r="C154" s="47" t="s">
        <v>291</v>
      </c>
      <c r="D154" s="47" t="s">
        <v>5</v>
      </c>
      <c r="E154" s="47" t="s">
        <v>5</v>
      </c>
      <c r="F154" s="47" t="str">
        <f>LEFT(E154,2)</f>
        <v>Ra</v>
      </c>
      <c r="G154" s="47" t="str">
        <f>CONCATENATE(F154)</f>
        <v>Ra</v>
      </c>
    </row>
    <row r="155" spans="1:12" x14ac:dyDescent="0.35">
      <c r="A155" s="46">
        <v>39585</v>
      </c>
      <c r="B155" s="47">
        <v>2008</v>
      </c>
      <c r="C155" s="47" t="s">
        <v>5</v>
      </c>
      <c r="D155" s="47" t="s">
        <v>291</v>
      </c>
      <c r="E155" s="47" t="s">
        <v>5</v>
      </c>
      <c r="F155" s="47" t="str">
        <f t="shared" ref="F155:F175" si="44">LEFT(E155,2)</f>
        <v>Ra</v>
      </c>
      <c r="G155" s="47" t="str">
        <f>CONCATENATE(F154,F155)</f>
        <v>RaRa</v>
      </c>
      <c r="I155" s="47">
        <f>IF(LEFT(G155,2)="Ro",1,0)</f>
        <v>0</v>
      </c>
      <c r="J155" s="47">
        <f>IF(G155="RoRo",1,0)</f>
        <v>0</v>
      </c>
      <c r="K155" s="47">
        <f>IF(LEFT(G155,2)="Ra",1,0)</f>
        <v>1</v>
      </c>
      <c r="L155" s="47">
        <f>IF(G155="RaRa",1,0)</f>
        <v>1</v>
      </c>
    </row>
    <row r="156" spans="1:12" x14ac:dyDescent="0.35">
      <c r="A156" s="46">
        <v>39921</v>
      </c>
      <c r="B156" s="47">
        <v>2009</v>
      </c>
      <c r="C156" s="47" t="s">
        <v>291</v>
      </c>
      <c r="D156" s="47" t="s">
        <v>5</v>
      </c>
      <c r="E156" s="47" t="s">
        <v>291</v>
      </c>
      <c r="F156" s="47" t="str">
        <f t="shared" si="44"/>
        <v>Ro</v>
      </c>
      <c r="G156" s="47" t="str">
        <f t="shared" ref="G156:G175" si="45">CONCATENATE(F155,F156)</f>
        <v>RaRo</v>
      </c>
      <c r="I156" s="47">
        <f t="shared" ref="I156:I174" si="46">IF(LEFT(G156,2)="Ro",1,0)</f>
        <v>0</v>
      </c>
      <c r="J156" s="47">
        <f t="shared" ref="J156:J174" si="47">IF(G156="RoRo",1,0)</f>
        <v>0</v>
      </c>
      <c r="K156" s="47">
        <f t="shared" ref="K156:K174" si="48">IF(LEFT(G156,2)="Ra",1,0)</f>
        <v>1</v>
      </c>
      <c r="L156" s="47">
        <f t="shared" ref="L156:L174" si="49">IF(G156="RaRa",1,0)</f>
        <v>0</v>
      </c>
    </row>
    <row r="157" spans="1:12" x14ac:dyDescent="0.35">
      <c r="A157" s="46">
        <v>39940</v>
      </c>
      <c r="B157" s="47">
        <v>2009</v>
      </c>
      <c r="C157" s="47" t="s">
        <v>291</v>
      </c>
      <c r="D157" s="47" t="s">
        <v>5</v>
      </c>
      <c r="E157" s="47" t="s">
        <v>5</v>
      </c>
      <c r="F157" s="47" t="str">
        <f t="shared" si="44"/>
        <v>Ra</v>
      </c>
      <c r="G157" s="47" t="str">
        <f t="shared" si="45"/>
        <v>RoRa</v>
      </c>
      <c r="I157" s="47">
        <f t="shared" si="46"/>
        <v>1</v>
      </c>
      <c r="J157" s="47">
        <f t="shared" si="47"/>
        <v>0</v>
      </c>
      <c r="K157" s="47">
        <f t="shared" si="48"/>
        <v>0</v>
      </c>
      <c r="L157" s="47">
        <f t="shared" si="49"/>
        <v>0</v>
      </c>
    </row>
    <row r="158" spans="1:12" x14ac:dyDescent="0.35">
      <c r="A158" s="46">
        <v>40255</v>
      </c>
      <c r="B158" s="47">
        <v>2010</v>
      </c>
      <c r="C158" s="47" t="s">
        <v>291</v>
      </c>
      <c r="D158" s="47" t="s">
        <v>5</v>
      </c>
      <c r="E158" s="47" t="s">
        <v>291</v>
      </c>
      <c r="F158" s="47" t="str">
        <f t="shared" si="44"/>
        <v>Ro</v>
      </c>
      <c r="G158" s="47" t="str">
        <f t="shared" si="45"/>
        <v>RaRo</v>
      </c>
      <c r="I158" s="47">
        <f t="shared" si="46"/>
        <v>0</v>
      </c>
      <c r="J158" s="47">
        <f t="shared" si="47"/>
        <v>0</v>
      </c>
      <c r="K158" s="47">
        <f t="shared" si="48"/>
        <v>1</v>
      </c>
      <c r="L158" s="47">
        <f t="shared" si="49"/>
        <v>0</v>
      </c>
    </row>
    <row r="159" spans="1:12" x14ac:dyDescent="0.35">
      <c r="A159" s="46">
        <v>40282</v>
      </c>
      <c r="B159" s="47">
        <v>2010</v>
      </c>
      <c r="C159" s="47" t="s">
        <v>5</v>
      </c>
      <c r="D159" s="47" t="s">
        <v>291</v>
      </c>
      <c r="E159" s="47" t="s">
        <v>291</v>
      </c>
      <c r="F159" s="47" t="str">
        <f t="shared" si="44"/>
        <v>Ro</v>
      </c>
      <c r="G159" s="47" t="str">
        <f t="shared" si="45"/>
        <v>RoRo</v>
      </c>
      <c r="I159" s="47">
        <f t="shared" si="46"/>
        <v>1</v>
      </c>
      <c r="J159" s="47">
        <f t="shared" si="47"/>
        <v>1</v>
      </c>
      <c r="K159" s="47">
        <f t="shared" si="48"/>
        <v>0</v>
      </c>
      <c r="L159" s="47">
        <f t="shared" si="49"/>
        <v>0</v>
      </c>
    </row>
    <row r="160" spans="1:12" x14ac:dyDescent="0.35">
      <c r="A160" s="46">
        <v>40674</v>
      </c>
      <c r="B160" s="47">
        <v>2011</v>
      </c>
      <c r="C160" s="47" t="s">
        <v>5</v>
      </c>
      <c r="D160" s="47" t="s">
        <v>291</v>
      </c>
      <c r="E160" s="47" t="s">
        <v>291</v>
      </c>
      <c r="F160" s="47" t="str">
        <f t="shared" si="44"/>
        <v>Ro</v>
      </c>
      <c r="G160" s="47" t="str">
        <f t="shared" si="45"/>
        <v>RoRo</v>
      </c>
      <c r="I160" s="47">
        <f t="shared" si="46"/>
        <v>1</v>
      </c>
      <c r="J160" s="47">
        <f t="shared" si="47"/>
        <v>1</v>
      </c>
      <c r="K160" s="47">
        <f t="shared" si="48"/>
        <v>0</v>
      </c>
      <c r="L160" s="47">
        <f t="shared" si="49"/>
        <v>0</v>
      </c>
    </row>
    <row r="161" spans="1:12" x14ac:dyDescent="0.35">
      <c r="A161" s="46">
        <v>41014</v>
      </c>
      <c r="B161" s="47">
        <v>2012</v>
      </c>
      <c r="C161" s="47" t="s">
        <v>291</v>
      </c>
      <c r="D161" s="47" t="s">
        <v>5</v>
      </c>
      <c r="E161" s="47" t="s">
        <v>5</v>
      </c>
      <c r="F161" s="47" t="str">
        <f t="shared" si="44"/>
        <v>Ra</v>
      </c>
      <c r="G161" s="47" t="str">
        <f t="shared" si="45"/>
        <v>RoRa</v>
      </c>
      <c r="I161" s="47">
        <f t="shared" si="46"/>
        <v>1</v>
      </c>
      <c r="J161" s="47">
        <f t="shared" si="47"/>
        <v>0</v>
      </c>
      <c r="K161" s="47">
        <f t="shared" si="48"/>
        <v>0</v>
      </c>
      <c r="L161" s="47">
        <f t="shared" si="49"/>
        <v>0</v>
      </c>
    </row>
    <row r="162" spans="1:12" x14ac:dyDescent="0.35">
      <c r="A162" s="46">
        <v>41022</v>
      </c>
      <c r="B162" s="47">
        <v>2012</v>
      </c>
      <c r="C162" s="47" t="s">
        <v>5</v>
      </c>
      <c r="D162" s="47" t="s">
        <v>291</v>
      </c>
      <c r="E162" s="47" t="s">
        <v>291</v>
      </c>
      <c r="F162" s="47" t="str">
        <f t="shared" si="44"/>
        <v>Ro</v>
      </c>
      <c r="G162" s="47" t="str">
        <f t="shared" si="45"/>
        <v>RaRo</v>
      </c>
      <c r="I162" s="47">
        <f t="shared" si="46"/>
        <v>0</v>
      </c>
      <c r="J162" s="47">
        <f t="shared" si="47"/>
        <v>0</v>
      </c>
      <c r="K162" s="47">
        <f t="shared" si="48"/>
        <v>1</v>
      </c>
      <c r="L162" s="47">
        <f t="shared" si="49"/>
        <v>0</v>
      </c>
    </row>
    <row r="163" spans="1:12" x14ac:dyDescent="0.35">
      <c r="A163" s="46">
        <v>41384</v>
      </c>
      <c r="B163" s="47">
        <v>2013</v>
      </c>
      <c r="C163" s="47" t="s">
        <v>291</v>
      </c>
      <c r="D163" s="47" t="s">
        <v>5</v>
      </c>
      <c r="E163" s="47" t="s">
        <v>291</v>
      </c>
      <c r="F163" s="47" t="str">
        <f t="shared" si="44"/>
        <v>Ro</v>
      </c>
      <c r="G163" s="47" t="str">
        <f t="shared" si="45"/>
        <v>RoRo</v>
      </c>
      <c r="I163" s="47">
        <f t="shared" si="46"/>
        <v>1</v>
      </c>
      <c r="J163" s="47">
        <f t="shared" si="47"/>
        <v>1</v>
      </c>
      <c r="K163" s="47">
        <f t="shared" si="48"/>
        <v>0</v>
      </c>
      <c r="L163" s="47">
        <f t="shared" si="49"/>
        <v>0</v>
      </c>
    </row>
    <row r="164" spans="1:12" x14ac:dyDescent="0.35">
      <c r="A164" s="46">
        <v>41393</v>
      </c>
      <c r="B164" s="47">
        <v>2013</v>
      </c>
      <c r="C164" s="47" t="s">
        <v>5</v>
      </c>
      <c r="D164" s="47" t="s">
        <v>291</v>
      </c>
      <c r="E164" s="47" t="s">
        <v>5</v>
      </c>
      <c r="F164" s="47" t="str">
        <f t="shared" si="44"/>
        <v>Ra</v>
      </c>
      <c r="G164" s="47" t="str">
        <f t="shared" si="45"/>
        <v>RoRa</v>
      </c>
      <c r="I164" s="47">
        <f t="shared" si="46"/>
        <v>1</v>
      </c>
      <c r="J164" s="47">
        <f t="shared" si="47"/>
        <v>0</v>
      </c>
      <c r="K164" s="47">
        <f t="shared" si="48"/>
        <v>0</v>
      </c>
      <c r="L164" s="47">
        <f t="shared" si="49"/>
        <v>0</v>
      </c>
    </row>
    <row r="165" spans="1:12" x14ac:dyDescent="0.35">
      <c r="A165" s="46">
        <v>41755</v>
      </c>
      <c r="B165" s="47">
        <v>2014</v>
      </c>
      <c r="C165" s="47" t="s">
        <v>5</v>
      </c>
      <c r="D165" s="47" t="s">
        <v>291</v>
      </c>
      <c r="E165" s="47" t="s">
        <v>5</v>
      </c>
      <c r="F165" s="47" t="str">
        <f t="shared" si="44"/>
        <v>Ra</v>
      </c>
      <c r="G165" s="47" t="str">
        <f t="shared" si="45"/>
        <v>RaRa</v>
      </c>
      <c r="I165" s="47">
        <f t="shared" si="46"/>
        <v>0</v>
      </c>
      <c r="J165" s="47">
        <f t="shared" si="47"/>
        <v>0</v>
      </c>
      <c r="K165" s="47">
        <f t="shared" si="48"/>
        <v>1</v>
      </c>
      <c r="L165" s="47">
        <f t="shared" si="49"/>
        <v>1</v>
      </c>
    </row>
    <row r="166" spans="1:12" x14ac:dyDescent="0.35">
      <c r="A166" s="46">
        <v>41770</v>
      </c>
      <c r="B166" s="47">
        <v>2014</v>
      </c>
      <c r="C166" s="47" t="s">
        <v>291</v>
      </c>
      <c r="D166" s="47" t="s">
        <v>5</v>
      </c>
      <c r="E166" s="47" t="s">
        <v>5</v>
      </c>
      <c r="F166" s="47" t="str">
        <f t="shared" si="44"/>
        <v>Ra</v>
      </c>
      <c r="G166" s="47" t="str">
        <f t="shared" si="45"/>
        <v>RaRa</v>
      </c>
      <c r="I166" s="47">
        <f t="shared" si="46"/>
        <v>0</v>
      </c>
      <c r="J166" s="47">
        <f t="shared" si="47"/>
        <v>0</v>
      </c>
      <c r="K166" s="47">
        <f t="shared" si="48"/>
        <v>1</v>
      </c>
      <c r="L166" s="47">
        <f t="shared" si="49"/>
        <v>1</v>
      </c>
    </row>
    <row r="167" spans="1:12" x14ac:dyDescent="0.35">
      <c r="A167" s="46">
        <v>42118</v>
      </c>
      <c r="B167" s="47">
        <v>2015</v>
      </c>
      <c r="C167" s="47" t="s">
        <v>5</v>
      </c>
      <c r="D167" s="47" t="s">
        <v>291</v>
      </c>
      <c r="E167" s="47" t="s">
        <v>291</v>
      </c>
      <c r="F167" s="47" t="str">
        <f t="shared" si="44"/>
        <v>Ro</v>
      </c>
      <c r="G167" s="47" t="str">
        <f t="shared" si="45"/>
        <v>RaRo</v>
      </c>
      <c r="I167" s="47">
        <f t="shared" si="46"/>
        <v>0</v>
      </c>
      <c r="J167" s="47">
        <f t="shared" si="47"/>
        <v>0</v>
      </c>
      <c r="K167" s="47">
        <f t="shared" si="48"/>
        <v>1</v>
      </c>
      <c r="L167" s="47">
        <f t="shared" si="49"/>
        <v>0</v>
      </c>
    </row>
    <row r="168" spans="1:12" x14ac:dyDescent="0.35">
      <c r="A168" s="46">
        <v>42144</v>
      </c>
      <c r="B168" s="47">
        <v>2015</v>
      </c>
      <c r="C168" s="47" t="s">
        <v>291</v>
      </c>
      <c r="D168" s="47" t="s">
        <v>5</v>
      </c>
      <c r="E168" s="47" t="s">
        <v>291</v>
      </c>
      <c r="F168" s="47" t="str">
        <f t="shared" si="44"/>
        <v>Ro</v>
      </c>
      <c r="G168" s="47" t="str">
        <f t="shared" si="45"/>
        <v>RoRo</v>
      </c>
      <c r="I168" s="47">
        <f t="shared" si="46"/>
        <v>1</v>
      </c>
      <c r="J168" s="47">
        <f t="shared" si="47"/>
        <v>1</v>
      </c>
      <c r="K168" s="47">
        <f t="shared" si="48"/>
        <v>0</v>
      </c>
      <c r="L168" s="47">
        <f t="shared" si="49"/>
        <v>0</v>
      </c>
    </row>
    <row r="169" spans="1:12" x14ac:dyDescent="0.35">
      <c r="A169" s="46">
        <v>43205</v>
      </c>
      <c r="B169" s="47">
        <v>2018</v>
      </c>
      <c r="C169" s="47" t="s">
        <v>5</v>
      </c>
      <c r="D169" s="47" t="s">
        <v>291</v>
      </c>
      <c r="E169" s="47" t="s">
        <v>5</v>
      </c>
      <c r="F169" s="47" t="str">
        <f t="shared" si="44"/>
        <v>Ra</v>
      </c>
      <c r="G169" s="47" t="str">
        <f t="shared" si="45"/>
        <v>RoRa</v>
      </c>
      <c r="I169" s="47">
        <f t="shared" si="46"/>
        <v>1</v>
      </c>
      <c r="J169" s="47">
        <f t="shared" si="47"/>
        <v>0</v>
      </c>
      <c r="K169" s="47">
        <f t="shared" si="48"/>
        <v>0</v>
      </c>
      <c r="L169" s="47">
        <f t="shared" si="49"/>
        <v>0</v>
      </c>
    </row>
    <row r="170" spans="1:12" x14ac:dyDescent="0.35">
      <c r="A170" s="46">
        <v>43239</v>
      </c>
      <c r="B170" s="47">
        <v>2018</v>
      </c>
      <c r="C170" s="47" t="s">
        <v>5</v>
      </c>
      <c r="D170" s="47" t="s">
        <v>291</v>
      </c>
      <c r="E170" s="47" t="s">
        <v>5</v>
      </c>
      <c r="F170" s="47" t="str">
        <f t="shared" si="44"/>
        <v>Ra</v>
      </c>
      <c r="G170" s="47" t="str">
        <f t="shared" si="45"/>
        <v>RaRa</v>
      </c>
      <c r="I170" s="47">
        <f t="shared" si="46"/>
        <v>0</v>
      </c>
      <c r="J170" s="47">
        <f t="shared" si="47"/>
        <v>0</v>
      </c>
      <c r="K170" s="47">
        <f t="shared" si="48"/>
        <v>1</v>
      </c>
      <c r="L170" s="47">
        <f t="shared" si="49"/>
        <v>1</v>
      </c>
    </row>
    <row r="171" spans="1:12" x14ac:dyDescent="0.35">
      <c r="A171" s="46">
        <v>43557</v>
      </c>
      <c r="B171" s="47">
        <v>2019</v>
      </c>
      <c r="C171" s="47" t="s">
        <v>291</v>
      </c>
      <c r="D171" s="47" t="s">
        <v>5</v>
      </c>
      <c r="E171" s="47" t="s">
        <v>5</v>
      </c>
      <c r="F171" s="47" t="str">
        <f t="shared" si="44"/>
        <v>Ra</v>
      </c>
      <c r="G171" s="47" t="str">
        <f t="shared" si="45"/>
        <v>RaRa</v>
      </c>
      <c r="I171" s="47">
        <f t="shared" si="46"/>
        <v>0</v>
      </c>
      <c r="J171" s="47">
        <f t="shared" si="47"/>
        <v>0</v>
      </c>
      <c r="K171" s="47">
        <f t="shared" si="48"/>
        <v>1</v>
      </c>
      <c r="L171" s="47">
        <f t="shared" si="49"/>
        <v>1</v>
      </c>
    </row>
    <row r="172" spans="1:12" x14ac:dyDescent="0.35">
      <c r="A172" s="46">
        <v>44107</v>
      </c>
      <c r="B172" s="47">
        <v>2020</v>
      </c>
      <c r="C172" s="47" t="s">
        <v>5</v>
      </c>
      <c r="D172" s="47" t="s">
        <v>291</v>
      </c>
      <c r="E172" s="47" t="s">
        <v>291</v>
      </c>
      <c r="F172" s="47" t="str">
        <f t="shared" si="44"/>
        <v>Ro</v>
      </c>
      <c r="G172" s="47" t="str">
        <f t="shared" si="45"/>
        <v>RaRo</v>
      </c>
      <c r="I172" s="47">
        <f t="shared" si="46"/>
        <v>0</v>
      </c>
      <c r="J172" s="47">
        <f t="shared" si="47"/>
        <v>0</v>
      </c>
      <c r="K172" s="47">
        <f t="shared" si="48"/>
        <v>1</v>
      </c>
      <c r="L172" s="47">
        <f t="shared" si="49"/>
        <v>0</v>
      </c>
    </row>
    <row r="173" spans="1:12" x14ac:dyDescent="0.35">
      <c r="A173" s="46">
        <v>44121</v>
      </c>
      <c r="B173" s="47">
        <v>2020</v>
      </c>
      <c r="C173" s="47" t="s">
        <v>5</v>
      </c>
      <c r="D173" s="47" t="s">
        <v>291</v>
      </c>
      <c r="E173" s="47" t="s">
        <v>291</v>
      </c>
      <c r="F173" s="47" t="str">
        <f t="shared" si="44"/>
        <v>Ro</v>
      </c>
      <c r="G173" s="47" t="str">
        <f t="shared" si="45"/>
        <v>RoRo</v>
      </c>
      <c r="I173" s="47">
        <f t="shared" si="46"/>
        <v>1</v>
      </c>
      <c r="J173" s="47">
        <f t="shared" si="47"/>
        <v>1</v>
      </c>
      <c r="K173" s="47">
        <f t="shared" si="48"/>
        <v>0</v>
      </c>
      <c r="L173" s="47">
        <f t="shared" si="49"/>
        <v>0</v>
      </c>
    </row>
    <row r="174" spans="1:12" x14ac:dyDescent="0.35">
      <c r="A174" s="46">
        <v>44308</v>
      </c>
      <c r="B174" s="47">
        <v>2021</v>
      </c>
      <c r="C174" s="47" t="s">
        <v>5</v>
      </c>
      <c r="D174" s="47" t="s">
        <v>291</v>
      </c>
      <c r="E174" s="47" t="s">
        <v>291</v>
      </c>
      <c r="F174" s="47" t="str">
        <f t="shared" si="44"/>
        <v>Ro</v>
      </c>
      <c r="G174" s="47" t="str">
        <f t="shared" si="45"/>
        <v>RoRo</v>
      </c>
      <c r="I174" s="47">
        <f t="shared" si="46"/>
        <v>1</v>
      </c>
      <c r="J174" s="47">
        <f t="shared" si="47"/>
        <v>1</v>
      </c>
      <c r="K174" s="47">
        <f t="shared" si="48"/>
        <v>0</v>
      </c>
      <c r="L174" s="47">
        <f t="shared" si="49"/>
        <v>0</v>
      </c>
    </row>
    <row r="175" spans="1:12" x14ac:dyDescent="0.35">
      <c r="A175" s="46">
        <v>44468</v>
      </c>
      <c r="B175" s="47">
        <v>2021</v>
      </c>
      <c r="C175" s="47" t="s">
        <v>5</v>
      </c>
      <c r="D175" s="47" t="s">
        <v>291</v>
      </c>
      <c r="E175" s="47" t="s">
        <v>291</v>
      </c>
      <c r="F175" s="47" t="str">
        <f t="shared" si="44"/>
        <v>Ro</v>
      </c>
      <c r="G175" s="47" t="str">
        <f t="shared" si="45"/>
        <v>RoRo</v>
      </c>
      <c r="I175" s="47">
        <f>IF(LEFT(G175,2)="Ro",1,0)</f>
        <v>1</v>
      </c>
      <c r="J175" s="47">
        <f>IF(G175="RoRo",1,0)</f>
        <v>1</v>
      </c>
      <c r="K175" s="47">
        <f>IF(LEFT(G175,2)="Ra",1,0)</f>
        <v>0</v>
      </c>
      <c r="L175" s="47">
        <f>IF(G175="RaRa",1,0)</f>
        <v>0</v>
      </c>
    </row>
    <row r="177" spans="1:12" x14ac:dyDescent="0.35">
      <c r="G177" s="40" t="s">
        <v>288</v>
      </c>
      <c r="I177" s="47">
        <f>SUM(I155:I175)</f>
        <v>11</v>
      </c>
      <c r="J177" s="47">
        <f>SUM(J155:J175)</f>
        <v>7</v>
      </c>
      <c r="K177" s="47">
        <f>SUM(K155:K175)</f>
        <v>10</v>
      </c>
      <c r="L177" s="47">
        <f>SUM(L155:L175)</f>
        <v>5</v>
      </c>
    </row>
    <row r="178" spans="1:12" x14ac:dyDescent="0.35">
      <c r="G178" s="40" t="s">
        <v>289</v>
      </c>
      <c r="I178" s="40">
        <f>J177/I177</f>
        <v>0.63636363636363635</v>
      </c>
      <c r="J178" s="47"/>
      <c r="K178" s="40">
        <f>L177/K177</f>
        <v>0.5</v>
      </c>
      <c r="L178" s="47"/>
    </row>
    <row r="181" spans="1:12" x14ac:dyDescent="0.35">
      <c r="A181" s="40" t="s">
        <v>9</v>
      </c>
      <c r="B181" s="40" t="s">
        <v>284</v>
      </c>
      <c r="C181" s="40" t="s">
        <v>262</v>
      </c>
      <c r="D181" s="40" t="s">
        <v>263</v>
      </c>
      <c r="E181" s="40" t="s">
        <v>285</v>
      </c>
      <c r="F181" s="40" t="s">
        <v>286</v>
      </c>
      <c r="G181" s="40" t="s">
        <v>287</v>
      </c>
    </row>
    <row r="182" spans="1:12" x14ac:dyDescent="0.35">
      <c r="A182" s="46">
        <v>39573</v>
      </c>
      <c r="B182" s="47">
        <v>2008</v>
      </c>
      <c r="C182" s="47" t="s">
        <v>291</v>
      </c>
      <c r="D182" s="47" t="s">
        <v>260</v>
      </c>
      <c r="E182" s="47" t="s">
        <v>260</v>
      </c>
      <c r="F182" s="47" t="str">
        <f>LEFT(E182,1)</f>
        <v>P</v>
      </c>
      <c r="G182" s="47" t="str">
        <f>CONCATENATE(F182)</f>
        <v>P</v>
      </c>
    </row>
    <row r="183" spans="1:12" x14ac:dyDescent="0.35">
      <c r="A183" s="46">
        <v>39580</v>
      </c>
      <c r="B183" s="47">
        <v>2008</v>
      </c>
      <c r="C183" s="47" t="s">
        <v>260</v>
      </c>
      <c r="D183" s="47" t="s">
        <v>291</v>
      </c>
      <c r="E183" s="47" t="s">
        <v>260</v>
      </c>
      <c r="F183" s="47" t="str">
        <f t="shared" ref="F183:F209" si="50">LEFT(E183,1)</f>
        <v>P</v>
      </c>
      <c r="G183" s="47" t="str">
        <f t="shared" ref="G183:G209" si="51">CONCATENATE(F182,F183)</f>
        <v>PP</v>
      </c>
      <c r="I183" s="47">
        <f>IF(LEFT(G183,1)="R",1,0)</f>
        <v>0</v>
      </c>
      <c r="J183" s="47">
        <f>IF(G183="RR",1,0)</f>
        <v>0</v>
      </c>
      <c r="K183" s="47">
        <f>IF(LEFT(G183,1)="P",1,0)</f>
        <v>1</v>
      </c>
      <c r="L183" s="47">
        <f>IF(G183="PP",1,0)</f>
        <v>1</v>
      </c>
    </row>
    <row r="184" spans="1:12" x14ac:dyDescent="0.35">
      <c r="A184" s="46">
        <v>39927</v>
      </c>
      <c r="B184" s="47">
        <v>2009</v>
      </c>
      <c r="C184" s="47" t="s">
        <v>291</v>
      </c>
      <c r="D184" s="47" t="s">
        <v>260</v>
      </c>
      <c r="E184" s="47" t="s">
        <v>260</v>
      </c>
      <c r="F184" s="47" t="str">
        <f t="shared" si="50"/>
        <v>P</v>
      </c>
      <c r="G184" s="47" t="str">
        <f t="shared" si="51"/>
        <v>PP</v>
      </c>
      <c r="I184" s="47">
        <f t="shared" ref="I184:I209" si="52">IF(LEFT(G184,1)="R",1,0)</f>
        <v>0</v>
      </c>
      <c r="J184" s="47">
        <f t="shared" ref="J184:J209" si="53">IF(G184="RR",1,0)</f>
        <v>0</v>
      </c>
      <c r="K184" s="47">
        <f t="shared" ref="K184:K209" si="54">IF(LEFT(G184,1)="P",1,0)</f>
        <v>1</v>
      </c>
      <c r="L184" s="47">
        <f t="shared" ref="L184:L209" si="55">IF(G184="PP",1,0)</f>
        <v>1</v>
      </c>
    </row>
    <row r="185" spans="1:12" x14ac:dyDescent="0.35">
      <c r="A185" s="46">
        <v>39934</v>
      </c>
      <c r="B185" s="47">
        <v>2009</v>
      </c>
      <c r="C185" s="47" t="s">
        <v>291</v>
      </c>
      <c r="D185" s="47" t="s">
        <v>260</v>
      </c>
      <c r="E185" s="47" t="s">
        <v>291</v>
      </c>
      <c r="F185" s="47" t="str">
        <f t="shared" si="50"/>
        <v>R</v>
      </c>
      <c r="G185" s="47" t="str">
        <f t="shared" si="51"/>
        <v>PR</v>
      </c>
      <c r="I185" s="47">
        <f t="shared" si="52"/>
        <v>0</v>
      </c>
      <c r="J185" s="47">
        <f t="shared" si="53"/>
        <v>0</v>
      </c>
      <c r="K185" s="47">
        <f t="shared" si="54"/>
        <v>1</v>
      </c>
      <c r="L185" s="47">
        <f t="shared" si="55"/>
        <v>0</v>
      </c>
    </row>
    <row r="186" spans="1:12" x14ac:dyDescent="0.35">
      <c r="A186" s="46">
        <v>40253</v>
      </c>
      <c r="B186" s="47">
        <v>2010</v>
      </c>
      <c r="C186" s="47" t="s">
        <v>291</v>
      </c>
      <c r="D186" s="47" t="s">
        <v>260</v>
      </c>
      <c r="E186" s="47" t="s">
        <v>291</v>
      </c>
      <c r="F186" s="47" t="str">
        <f t="shared" si="50"/>
        <v>R</v>
      </c>
      <c r="G186" s="47" t="str">
        <f t="shared" si="51"/>
        <v>RR</v>
      </c>
      <c r="I186" s="47">
        <f t="shared" si="52"/>
        <v>1</v>
      </c>
      <c r="J186" s="47">
        <f t="shared" si="53"/>
        <v>1</v>
      </c>
      <c r="K186" s="47">
        <f t="shared" si="54"/>
        <v>0</v>
      </c>
      <c r="L186" s="47">
        <f t="shared" si="55"/>
        <v>0</v>
      </c>
    </row>
    <row r="187" spans="1:12" x14ac:dyDescent="0.35">
      <c r="A187" s="46">
        <v>40270</v>
      </c>
      <c r="B187" s="47">
        <v>2010</v>
      </c>
      <c r="C187" s="47" t="s">
        <v>260</v>
      </c>
      <c r="D187" s="47" t="s">
        <v>291</v>
      </c>
      <c r="E187" s="47" t="s">
        <v>291</v>
      </c>
      <c r="F187" s="47" t="str">
        <f t="shared" si="50"/>
        <v>R</v>
      </c>
      <c r="G187" s="47" t="str">
        <f t="shared" si="51"/>
        <v>RR</v>
      </c>
      <c r="I187" s="47">
        <f t="shared" si="52"/>
        <v>1</v>
      </c>
      <c r="J187" s="47">
        <f t="shared" si="53"/>
        <v>1</v>
      </c>
      <c r="K187" s="47">
        <f t="shared" si="54"/>
        <v>0</v>
      </c>
      <c r="L187" s="47">
        <f t="shared" si="55"/>
        <v>0</v>
      </c>
    </row>
    <row r="188" spans="1:12" x14ac:dyDescent="0.35">
      <c r="A188" s="46">
        <v>40669</v>
      </c>
      <c r="B188" s="47">
        <v>2011</v>
      </c>
      <c r="C188" s="47" t="s">
        <v>291</v>
      </c>
      <c r="D188" s="47" t="s">
        <v>260</v>
      </c>
      <c r="E188" s="47" t="s">
        <v>291</v>
      </c>
      <c r="F188" s="47" t="str">
        <f t="shared" si="50"/>
        <v>R</v>
      </c>
      <c r="G188" s="47" t="str">
        <f t="shared" si="51"/>
        <v>RR</v>
      </c>
      <c r="I188" s="47">
        <f t="shared" si="52"/>
        <v>1</v>
      </c>
      <c r="J188" s="47">
        <f t="shared" si="53"/>
        <v>1</v>
      </c>
      <c r="K188" s="47">
        <f t="shared" si="54"/>
        <v>0</v>
      </c>
      <c r="L188" s="47">
        <f t="shared" si="55"/>
        <v>0</v>
      </c>
    </row>
    <row r="189" spans="1:12" x14ac:dyDescent="0.35">
      <c r="A189" s="46">
        <v>40680</v>
      </c>
      <c r="B189" s="47">
        <v>2011</v>
      </c>
      <c r="C189" s="47" t="s">
        <v>260</v>
      </c>
      <c r="D189" s="47" t="s">
        <v>291</v>
      </c>
      <c r="E189" s="47" t="s">
        <v>260</v>
      </c>
      <c r="F189" s="47" t="str">
        <f t="shared" si="50"/>
        <v>P</v>
      </c>
      <c r="G189" s="47" t="str">
        <f t="shared" si="51"/>
        <v>RP</v>
      </c>
      <c r="I189" s="47">
        <f t="shared" si="52"/>
        <v>1</v>
      </c>
      <c r="J189" s="47">
        <f t="shared" si="53"/>
        <v>0</v>
      </c>
      <c r="K189" s="47">
        <f t="shared" si="54"/>
        <v>0</v>
      </c>
      <c r="L189" s="47">
        <f t="shared" si="55"/>
        <v>0</v>
      </c>
    </row>
    <row r="190" spans="1:12" x14ac:dyDescent="0.35">
      <c r="A190" s="46">
        <v>41019</v>
      </c>
      <c r="B190" s="47">
        <v>2012</v>
      </c>
      <c r="C190" s="47" t="s">
        <v>260</v>
      </c>
      <c r="D190" s="47" t="s">
        <v>291</v>
      </c>
      <c r="E190" s="47" t="s">
        <v>291</v>
      </c>
      <c r="F190" s="47" t="str">
        <f t="shared" si="50"/>
        <v>R</v>
      </c>
      <c r="G190" s="47" t="str">
        <f t="shared" si="51"/>
        <v>PR</v>
      </c>
      <c r="I190" s="47">
        <f t="shared" si="52"/>
        <v>0</v>
      </c>
      <c r="J190" s="47">
        <f t="shared" si="53"/>
        <v>0</v>
      </c>
      <c r="K190" s="47">
        <f t="shared" si="54"/>
        <v>1</v>
      </c>
      <c r="L190" s="47">
        <f t="shared" si="55"/>
        <v>0</v>
      </c>
    </row>
    <row r="191" spans="1:12" x14ac:dyDescent="0.35">
      <c r="A191" s="46">
        <v>41031</v>
      </c>
      <c r="B191" s="47">
        <v>2012</v>
      </c>
      <c r="C191" s="47" t="s">
        <v>291</v>
      </c>
      <c r="D191" s="47" t="s">
        <v>260</v>
      </c>
      <c r="E191" s="47" t="s">
        <v>260</v>
      </c>
      <c r="F191" s="47" t="str">
        <f t="shared" si="50"/>
        <v>P</v>
      </c>
      <c r="G191" s="47" t="str">
        <f t="shared" si="51"/>
        <v>RP</v>
      </c>
      <c r="I191" s="47">
        <f t="shared" si="52"/>
        <v>1</v>
      </c>
      <c r="J191" s="47">
        <f t="shared" si="53"/>
        <v>0</v>
      </c>
      <c r="K191" s="47">
        <f t="shared" si="54"/>
        <v>0</v>
      </c>
      <c r="L191" s="47">
        <f t="shared" si="55"/>
        <v>0</v>
      </c>
    </row>
    <row r="192" spans="1:12" x14ac:dyDescent="0.35">
      <c r="A192" s="46">
        <v>41400</v>
      </c>
      <c r="B192" s="47">
        <v>2013</v>
      </c>
      <c r="C192" s="47" t="s">
        <v>260</v>
      </c>
      <c r="D192" s="47" t="s">
        <v>291</v>
      </c>
      <c r="E192" s="47" t="s">
        <v>260</v>
      </c>
      <c r="F192" s="47" t="str">
        <f t="shared" si="50"/>
        <v>P</v>
      </c>
      <c r="G192" s="47" t="str">
        <f t="shared" si="51"/>
        <v>PP</v>
      </c>
      <c r="I192" s="47">
        <f t="shared" si="52"/>
        <v>0</v>
      </c>
      <c r="J192" s="47">
        <f t="shared" si="53"/>
        <v>0</v>
      </c>
      <c r="K192" s="47">
        <f t="shared" si="54"/>
        <v>1</v>
      </c>
      <c r="L192" s="47">
        <f t="shared" si="55"/>
        <v>1</v>
      </c>
    </row>
    <row r="193" spans="1:12" x14ac:dyDescent="0.35">
      <c r="A193" s="46">
        <v>41408</v>
      </c>
      <c r="B193" s="47">
        <v>2013</v>
      </c>
      <c r="C193" s="47" t="s">
        <v>291</v>
      </c>
      <c r="D193" s="47" t="s">
        <v>260</v>
      </c>
      <c r="E193" s="47" t="s">
        <v>260</v>
      </c>
      <c r="F193" s="47" t="str">
        <f t="shared" si="50"/>
        <v>P</v>
      </c>
      <c r="G193" s="47" t="str">
        <f t="shared" si="51"/>
        <v>PP</v>
      </c>
      <c r="I193" s="47">
        <f t="shared" si="52"/>
        <v>0</v>
      </c>
      <c r="J193" s="47">
        <f t="shared" si="53"/>
        <v>0</v>
      </c>
      <c r="K193" s="47">
        <f t="shared" si="54"/>
        <v>1</v>
      </c>
      <c r="L193" s="47">
        <f t="shared" si="55"/>
        <v>1</v>
      </c>
    </row>
    <row r="194" spans="1:12" x14ac:dyDescent="0.35">
      <c r="A194" s="46">
        <v>41757</v>
      </c>
      <c r="B194" s="47">
        <v>2014</v>
      </c>
      <c r="C194" s="47" t="s">
        <v>260</v>
      </c>
      <c r="D194" s="47" t="s">
        <v>291</v>
      </c>
      <c r="E194" s="47" t="s">
        <v>260</v>
      </c>
      <c r="F194" s="47" t="str">
        <f t="shared" si="50"/>
        <v>P</v>
      </c>
      <c r="G194" s="47" t="str">
        <f t="shared" si="51"/>
        <v>PP</v>
      </c>
      <c r="I194" s="47">
        <f t="shared" si="52"/>
        <v>0</v>
      </c>
      <c r="J194" s="47">
        <f t="shared" si="53"/>
        <v>0</v>
      </c>
      <c r="K194" s="47">
        <f t="shared" si="54"/>
        <v>1</v>
      </c>
      <c r="L194" s="47">
        <f t="shared" si="55"/>
        <v>1</v>
      </c>
    </row>
    <row r="195" spans="1:12" x14ac:dyDescent="0.35">
      <c r="A195" s="46">
        <v>41768</v>
      </c>
      <c r="B195" s="47">
        <v>2014</v>
      </c>
      <c r="C195" s="47" t="s">
        <v>291</v>
      </c>
      <c r="D195" s="47" t="s">
        <v>260</v>
      </c>
      <c r="E195" s="47" t="s">
        <v>260</v>
      </c>
      <c r="F195" s="47" t="str">
        <f t="shared" si="50"/>
        <v>P</v>
      </c>
      <c r="G195" s="47" t="str">
        <f t="shared" si="51"/>
        <v>PP</v>
      </c>
      <c r="I195" s="47">
        <f t="shared" si="52"/>
        <v>0</v>
      </c>
      <c r="J195" s="47">
        <f t="shared" si="53"/>
        <v>0</v>
      </c>
      <c r="K195" s="47">
        <f t="shared" si="54"/>
        <v>1</v>
      </c>
      <c r="L195" s="47">
        <f t="shared" si="55"/>
        <v>1</v>
      </c>
    </row>
    <row r="196" spans="1:12" x14ac:dyDescent="0.35">
      <c r="A196" s="46">
        <v>42130</v>
      </c>
      <c r="B196" s="47">
        <v>2015</v>
      </c>
      <c r="C196" s="47" t="s">
        <v>291</v>
      </c>
      <c r="D196" s="47" t="s">
        <v>260</v>
      </c>
      <c r="E196" s="47" t="s">
        <v>291</v>
      </c>
      <c r="F196" s="47" t="str">
        <f t="shared" si="50"/>
        <v>R</v>
      </c>
      <c r="G196" s="47" t="str">
        <f t="shared" si="51"/>
        <v>PR</v>
      </c>
      <c r="I196" s="47">
        <f t="shared" si="52"/>
        <v>0</v>
      </c>
      <c r="J196" s="47">
        <f t="shared" si="53"/>
        <v>0</v>
      </c>
      <c r="K196" s="47">
        <f t="shared" si="54"/>
        <v>1</v>
      </c>
      <c r="L196" s="47">
        <f t="shared" si="55"/>
        <v>0</v>
      </c>
    </row>
    <row r="197" spans="1:12" x14ac:dyDescent="0.35">
      <c r="A197" s="46">
        <v>42137</v>
      </c>
      <c r="B197" s="47">
        <v>2015</v>
      </c>
      <c r="C197" s="47" t="s">
        <v>260</v>
      </c>
      <c r="D197" s="47" t="s">
        <v>291</v>
      </c>
      <c r="E197" s="47" t="s">
        <v>260</v>
      </c>
      <c r="F197" s="47" t="str">
        <f t="shared" si="50"/>
        <v>P</v>
      </c>
      <c r="G197" s="47" t="str">
        <f t="shared" si="51"/>
        <v>RP</v>
      </c>
      <c r="I197" s="47">
        <f t="shared" si="52"/>
        <v>1</v>
      </c>
      <c r="J197" s="47">
        <f t="shared" si="53"/>
        <v>0</v>
      </c>
      <c r="K197" s="47">
        <f t="shared" si="54"/>
        <v>0</v>
      </c>
      <c r="L197" s="47">
        <f t="shared" si="55"/>
        <v>0</v>
      </c>
    </row>
    <row r="198" spans="1:12" x14ac:dyDescent="0.35">
      <c r="A198" s="46">
        <v>42499</v>
      </c>
      <c r="B198" s="47">
        <v>2016</v>
      </c>
      <c r="C198" s="47" t="s">
        <v>260</v>
      </c>
      <c r="D198" s="47" t="s">
        <v>291</v>
      </c>
      <c r="E198" s="47" t="s">
        <v>291</v>
      </c>
      <c r="F198" s="47" t="str">
        <f t="shared" si="50"/>
        <v>R</v>
      </c>
      <c r="G198" s="47" t="str">
        <f t="shared" si="51"/>
        <v>PR</v>
      </c>
      <c r="I198" s="47">
        <f t="shared" si="52"/>
        <v>0</v>
      </c>
      <c r="J198" s="47">
        <f t="shared" si="53"/>
        <v>0</v>
      </c>
      <c r="K198" s="47">
        <f t="shared" si="54"/>
        <v>1</v>
      </c>
      <c r="L198" s="47">
        <f t="shared" si="55"/>
        <v>0</v>
      </c>
    </row>
    <row r="199" spans="1:12" x14ac:dyDescent="0.35">
      <c r="A199" s="46">
        <v>42508</v>
      </c>
      <c r="B199" s="47">
        <v>2016</v>
      </c>
      <c r="C199" s="47" t="s">
        <v>291</v>
      </c>
      <c r="D199" s="47" t="s">
        <v>260</v>
      </c>
      <c r="E199" s="47" t="s">
        <v>291</v>
      </c>
      <c r="F199" s="47" t="str">
        <f t="shared" si="50"/>
        <v>R</v>
      </c>
      <c r="G199" s="47" t="str">
        <f t="shared" si="51"/>
        <v>RR</v>
      </c>
      <c r="I199" s="47">
        <f t="shared" si="52"/>
        <v>1</v>
      </c>
      <c r="J199" s="47">
        <f t="shared" si="53"/>
        <v>1</v>
      </c>
      <c r="K199" s="47">
        <f t="shared" si="54"/>
        <v>0</v>
      </c>
      <c r="L199" s="47">
        <f t="shared" si="55"/>
        <v>0</v>
      </c>
    </row>
    <row r="200" spans="1:12" x14ac:dyDescent="0.35">
      <c r="A200" s="46">
        <v>42835</v>
      </c>
      <c r="B200" s="47">
        <v>2017</v>
      </c>
      <c r="C200" s="47" t="s">
        <v>260</v>
      </c>
      <c r="D200" s="47" t="s">
        <v>291</v>
      </c>
      <c r="E200" s="47" t="s">
        <v>260</v>
      </c>
      <c r="F200" s="47" t="str">
        <f t="shared" si="50"/>
        <v>P</v>
      </c>
      <c r="G200" s="47" t="str">
        <f t="shared" si="51"/>
        <v>RP</v>
      </c>
      <c r="I200" s="47">
        <f t="shared" si="52"/>
        <v>1</v>
      </c>
      <c r="J200" s="47">
        <f t="shared" si="53"/>
        <v>0</v>
      </c>
      <c r="K200" s="47">
        <f t="shared" si="54"/>
        <v>0</v>
      </c>
      <c r="L200" s="47">
        <f t="shared" si="55"/>
        <v>0</v>
      </c>
    </row>
    <row r="201" spans="1:12" x14ac:dyDescent="0.35">
      <c r="A201" s="46">
        <v>42860</v>
      </c>
      <c r="B201" s="47">
        <v>2017</v>
      </c>
      <c r="C201" s="47" t="s">
        <v>291</v>
      </c>
      <c r="D201" s="47" t="s">
        <v>260</v>
      </c>
      <c r="E201" s="47" t="s">
        <v>260</v>
      </c>
      <c r="F201" s="47" t="str">
        <f t="shared" si="50"/>
        <v>P</v>
      </c>
      <c r="G201" s="47" t="str">
        <f t="shared" si="51"/>
        <v>PP</v>
      </c>
      <c r="I201" s="47">
        <f t="shared" si="52"/>
        <v>0</v>
      </c>
      <c r="J201" s="47">
        <f t="shared" si="53"/>
        <v>0</v>
      </c>
      <c r="K201" s="47">
        <f t="shared" si="54"/>
        <v>1</v>
      </c>
      <c r="L201" s="47">
        <f t="shared" si="55"/>
        <v>1</v>
      </c>
    </row>
    <row r="202" spans="1:12" x14ac:dyDescent="0.35">
      <c r="A202" s="46">
        <v>43203</v>
      </c>
      <c r="B202" s="47">
        <v>2018</v>
      </c>
      <c r="C202" s="47" t="s">
        <v>260</v>
      </c>
      <c r="D202" s="47" t="s">
        <v>291</v>
      </c>
      <c r="E202" s="47" t="s">
        <v>291</v>
      </c>
      <c r="F202" s="47" t="str">
        <f t="shared" si="50"/>
        <v>R</v>
      </c>
      <c r="G202" s="47" t="str">
        <f t="shared" si="51"/>
        <v>PR</v>
      </c>
      <c r="I202" s="47">
        <f t="shared" si="52"/>
        <v>0</v>
      </c>
      <c r="J202" s="47">
        <f t="shared" si="53"/>
        <v>0</v>
      </c>
      <c r="K202" s="47">
        <f t="shared" si="54"/>
        <v>1</v>
      </c>
      <c r="L202" s="47">
        <f t="shared" si="55"/>
        <v>0</v>
      </c>
    </row>
    <row r="203" spans="1:12" x14ac:dyDescent="0.35">
      <c r="A203" s="46">
        <v>43234</v>
      </c>
      <c r="B203" s="47">
        <v>2018</v>
      </c>
      <c r="C203" s="47" t="s">
        <v>260</v>
      </c>
      <c r="D203" s="47" t="s">
        <v>291</v>
      </c>
      <c r="E203" s="47" t="s">
        <v>291</v>
      </c>
      <c r="F203" s="47" t="str">
        <f t="shared" si="50"/>
        <v>R</v>
      </c>
      <c r="G203" s="47" t="str">
        <f t="shared" si="51"/>
        <v>RR</v>
      </c>
      <c r="I203" s="47">
        <f t="shared" si="52"/>
        <v>1</v>
      </c>
      <c r="J203" s="47">
        <f t="shared" si="53"/>
        <v>1</v>
      </c>
      <c r="K203" s="47">
        <f t="shared" si="54"/>
        <v>0</v>
      </c>
      <c r="L203" s="47">
        <f t="shared" si="55"/>
        <v>0</v>
      </c>
    </row>
    <row r="204" spans="1:12" x14ac:dyDescent="0.35">
      <c r="A204" s="46">
        <v>43568</v>
      </c>
      <c r="B204" s="47">
        <v>2019</v>
      </c>
      <c r="C204" s="47" t="s">
        <v>260</v>
      </c>
      <c r="D204" s="47" t="s">
        <v>291</v>
      </c>
      <c r="E204" s="47" t="s">
        <v>291</v>
      </c>
      <c r="F204" s="47" t="str">
        <f t="shared" si="50"/>
        <v>R</v>
      </c>
      <c r="G204" s="47" t="str">
        <f t="shared" si="51"/>
        <v>RR</v>
      </c>
      <c r="I204" s="47">
        <f t="shared" si="52"/>
        <v>1</v>
      </c>
      <c r="J204" s="47">
        <f t="shared" si="53"/>
        <v>1</v>
      </c>
      <c r="K204" s="47">
        <f t="shared" si="54"/>
        <v>0</v>
      </c>
      <c r="L204" s="47">
        <f t="shared" si="55"/>
        <v>0</v>
      </c>
    </row>
    <row r="205" spans="1:12" x14ac:dyDescent="0.35">
      <c r="A205" s="46">
        <v>43579</v>
      </c>
      <c r="B205" s="47">
        <v>2019</v>
      </c>
      <c r="C205" s="47" t="s">
        <v>291</v>
      </c>
      <c r="D205" s="47" t="s">
        <v>260</v>
      </c>
      <c r="E205" s="47" t="s">
        <v>291</v>
      </c>
      <c r="F205" s="47" t="str">
        <f t="shared" si="50"/>
        <v>R</v>
      </c>
      <c r="G205" s="47" t="str">
        <f t="shared" si="51"/>
        <v>RR</v>
      </c>
      <c r="I205" s="47">
        <f t="shared" si="52"/>
        <v>1</v>
      </c>
      <c r="J205" s="47">
        <f t="shared" si="53"/>
        <v>1</v>
      </c>
      <c r="K205" s="47">
        <f t="shared" si="54"/>
        <v>0</v>
      </c>
      <c r="L205" s="47">
        <f t="shared" si="55"/>
        <v>0</v>
      </c>
    </row>
    <row r="206" spans="1:12" x14ac:dyDescent="0.35">
      <c r="A206" s="46">
        <v>44098</v>
      </c>
      <c r="B206" s="47">
        <v>2020</v>
      </c>
      <c r="C206" s="47" t="s">
        <v>260</v>
      </c>
      <c r="D206" s="47" t="s">
        <v>291</v>
      </c>
      <c r="E206" s="47" t="s">
        <v>260</v>
      </c>
      <c r="F206" s="47" t="str">
        <f>LEFT(E206,1)</f>
        <v>P</v>
      </c>
      <c r="G206" s="47" t="str">
        <f t="shared" si="51"/>
        <v>RP</v>
      </c>
      <c r="I206" s="47">
        <f t="shared" si="52"/>
        <v>1</v>
      </c>
      <c r="J206" s="47">
        <f t="shared" si="53"/>
        <v>0</v>
      </c>
      <c r="K206" s="47">
        <f t="shared" si="54"/>
        <v>0</v>
      </c>
      <c r="L206" s="47">
        <f t="shared" si="55"/>
        <v>0</v>
      </c>
    </row>
    <row r="207" spans="1:12" x14ac:dyDescent="0.35">
      <c r="A207" s="46">
        <v>44119</v>
      </c>
      <c r="B207" s="47">
        <v>2020</v>
      </c>
      <c r="C207" s="47" t="s">
        <v>291</v>
      </c>
      <c r="D207" s="47" t="s">
        <v>260</v>
      </c>
      <c r="E207" s="47" t="s">
        <v>260</v>
      </c>
      <c r="F207" s="47" t="str">
        <f t="shared" si="50"/>
        <v>P</v>
      </c>
      <c r="G207" s="47" t="str">
        <f t="shared" si="51"/>
        <v>PP</v>
      </c>
      <c r="I207" s="47">
        <f t="shared" si="52"/>
        <v>0</v>
      </c>
      <c r="J207" s="47">
        <f t="shared" si="53"/>
        <v>0</v>
      </c>
      <c r="K207" s="47">
        <f t="shared" si="54"/>
        <v>1</v>
      </c>
      <c r="L207" s="47">
        <f t="shared" si="55"/>
        <v>1</v>
      </c>
    </row>
    <row r="208" spans="1:12" x14ac:dyDescent="0.35">
      <c r="A208" s="46">
        <v>44316</v>
      </c>
      <c r="B208" s="47">
        <v>2021</v>
      </c>
      <c r="C208" s="47" t="s">
        <v>260</v>
      </c>
      <c r="D208" s="47" t="s">
        <v>291</v>
      </c>
      <c r="E208" s="47" t="s">
        <v>260</v>
      </c>
      <c r="F208" s="47" t="str">
        <f t="shared" si="50"/>
        <v>P</v>
      </c>
      <c r="G208" s="47" t="str">
        <f t="shared" si="51"/>
        <v>PP</v>
      </c>
      <c r="I208" s="47">
        <f t="shared" si="52"/>
        <v>0</v>
      </c>
      <c r="J208" s="47">
        <f t="shared" si="53"/>
        <v>0</v>
      </c>
      <c r="K208" s="47">
        <f t="shared" si="54"/>
        <v>1</v>
      </c>
      <c r="L208" s="47">
        <f t="shared" si="55"/>
        <v>1</v>
      </c>
    </row>
    <row r="209" spans="1:12" x14ac:dyDescent="0.35">
      <c r="A209" s="46">
        <v>44472</v>
      </c>
      <c r="B209" s="47">
        <v>2021</v>
      </c>
      <c r="C209" s="47" t="s">
        <v>291</v>
      </c>
      <c r="D209" s="47" t="s">
        <v>260</v>
      </c>
      <c r="E209" s="47" t="s">
        <v>291</v>
      </c>
      <c r="F209" s="47" t="str">
        <f t="shared" si="50"/>
        <v>R</v>
      </c>
      <c r="G209" s="47" t="str">
        <f t="shared" si="51"/>
        <v>PR</v>
      </c>
      <c r="I209" s="47">
        <f t="shared" si="52"/>
        <v>0</v>
      </c>
      <c r="J209" s="47">
        <f t="shared" si="53"/>
        <v>0</v>
      </c>
      <c r="K209" s="47">
        <f t="shared" si="54"/>
        <v>1</v>
      </c>
      <c r="L209" s="47">
        <f t="shared" si="55"/>
        <v>0</v>
      </c>
    </row>
    <row r="211" spans="1:12" x14ac:dyDescent="0.35">
      <c r="G211" s="40" t="s">
        <v>288</v>
      </c>
      <c r="I211" s="47">
        <f>SUM(I183:I209)</f>
        <v>12</v>
      </c>
      <c r="J211" s="47">
        <f t="shared" ref="J211:L211" si="56">SUM(J183:J209)</f>
        <v>7</v>
      </c>
      <c r="K211" s="47">
        <f t="shared" si="56"/>
        <v>15</v>
      </c>
      <c r="L211" s="47">
        <f t="shared" si="56"/>
        <v>9</v>
      </c>
    </row>
    <row r="212" spans="1:12" x14ac:dyDescent="0.35">
      <c r="G212" s="40" t="s">
        <v>289</v>
      </c>
      <c r="I212" s="40">
        <f>J211/I211</f>
        <v>0.58333333333333337</v>
      </c>
      <c r="J212" s="47"/>
      <c r="K212" s="40">
        <f>L211/K211</f>
        <v>0.6</v>
      </c>
      <c r="L212" s="47"/>
    </row>
    <row r="215" spans="1:12" x14ac:dyDescent="0.35">
      <c r="A215" s="40" t="s">
        <v>9</v>
      </c>
      <c r="B215" s="40" t="s">
        <v>284</v>
      </c>
      <c r="C215" s="40" t="s">
        <v>262</v>
      </c>
      <c r="D215" s="40" t="s">
        <v>263</v>
      </c>
      <c r="E215" s="40" t="s">
        <v>285</v>
      </c>
      <c r="F215" s="40" t="s">
        <v>286</v>
      </c>
      <c r="G215" s="40" t="s">
        <v>287</v>
      </c>
    </row>
    <row r="216" spans="1:12" x14ac:dyDescent="0.35">
      <c r="A216" s="46">
        <v>39568</v>
      </c>
      <c r="B216" s="47">
        <v>2008</v>
      </c>
      <c r="C216" s="47" t="s">
        <v>292</v>
      </c>
      <c r="D216" s="47" t="s">
        <v>291</v>
      </c>
      <c r="E216" s="47" t="s">
        <v>292</v>
      </c>
      <c r="F216" s="47" t="str">
        <f t="shared" ref="F216:F241" si="57">LEFT(E216,1)</f>
        <v>D</v>
      </c>
      <c r="G216" s="47" t="str">
        <f>CONCATENATE(F216)</f>
        <v>D</v>
      </c>
    </row>
    <row r="217" spans="1:12" x14ac:dyDescent="0.35">
      <c r="A217" s="46">
        <v>39587</v>
      </c>
      <c r="B217" s="47">
        <v>2008</v>
      </c>
      <c r="C217" s="47" t="s">
        <v>291</v>
      </c>
      <c r="D217" s="47" t="s">
        <v>292</v>
      </c>
      <c r="E217" s="47" t="s">
        <v>292</v>
      </c>
      <c r="F217" s="47" t="str">
        <f t="shared" si="57"/>
        <v>D</v>
      </c>
      <c r="G217" s="47" t="str">
        <f>CONCATENATE(F216,F217)</f>
        <v>DD</v>
      </c>
      <c r="I217" s="47">
        <f>IF(LEFT(G217,1)="R",1,0)</f>
        <v>0</v>
      </c>
      <c r="J217" s="47">
        <f>IF(G217="RR",1,0)</f>
        <v>0</v>
      </c>
      <c r="K217" s="47">
        <f>IF(LEFT(G217,1)="D",1,0)</f>
        <v>1</v>
      </c>
      <c r="L217" s="47">
        <f t="shared" ref="L217:L241" si="58">IF(G217="DD",1,0)</f>
        <v>1</v>
      </c>
    </row>
    <row r="218" spans="1:12" x14ac:dyDescent="0.35">
      <c r="A218" s="46">
        <v>39929</v>
      </c>
      <c r="B218" s="47">
        <v>2009</v>
      </c>
      <c r="C218" s="47" t="s">
        <v>291</v>
      </c>
      <c r="D218" s="47" t="s">
        <v>292</v>
      </c>
      <c r="E218" s="47" t="s">
        <v>292</v>
      </c>
      <c r="F218" s="47" t="str">
        <f t="shared" si="57"/>
        <v>D</v>
      </c>
      <c r="G218" s="47" t="str">
        <f t="shared" ref="G218:G241" si="59">CONCATENATE(F217,F218)</f>
        <v>DD</v>
      </c>
      <c r="I218" s="47">
        <f t="shared" ref="I218:I241" si="60">IF(LEFT(G218,1)="R",1,0)</f>
        <v>0</v>
      </c>
      <c r="J218" s="47">
        <f t="shared" ref="J218:J241" si="61">IF(G218="RR",1,0)</f>
        <v>0</v>
      </c>
      <c r="K218" s="47">
        <f t="shared" ref="K218:K238" si="62">IF(LEFT(G218,1)="D",1,0)</f>
        <v>1</v>
      </c>
      <c r="L218" s="47">
        <f t="shared" si="58"/>
        <v>1</v>
      </c>
    </row>
    <row r="219" spans="1:12" x14ac:dyDescent="0.35">
      <c r="A219" s="46">
        <v>39952</v>
      </c>
      <c r="B219" s="47">
        <v>2009</v>
      </c>
      <c r="C219" s="47" t="s">
        <v>291</v>
      </c>
      <c r="D219" s="47" t="s">
        <v>292</v>
      </c>
      <c r="E219" s="47" t="s">
        <v>291</v>
      </c>
      <c r="F219" s="47" t="str">
        <f t="shared" si="57"/>
        <v>R</v>
      </c>
      <c r="G219" s="47" t="str">
        <f t="shared" si="59"/>
        <v>DR</v>
      </c>
      <c r="I219" s="47">
        <f t="shared" si="60"/>
        <v>0</v>
      </c>
      <c r="J219" s="47">
        <f t="shared" si="61"/>
        <v>0</v>
      </c>
      <c r="K219" s="47">
        <f t="shared" si="62"/>
        <v>1</v>
      </c>
      <c r="L219" s="47">
        <f t="shared" si="58"/>
        <v>0</v>
      </c>
    </row>
    <row r="220" spans="1:12" x14ac:dyDescent="0.35">
      <c r="A220" s="46">
        <v>40262</v>
      </c>
      <c r="B220" s="47">
        <v>2010</v>
      </c>
      <c r="C220" s="47" t="s">
        <v>291</v>
      </c>
      <c r="D220" s="47" t="s">
        <v>292</v>
      </c>
      <c r="E220" s="47" t="s">
        <v>292</v>
      </c>
      <c r="F220" s="47" t="str">
        <f t="shared" si="57"/>
        <v>D</v>
      </c>
      <c r="G220" s="47" t="str">
        <f t="shared" si="59"/>
        <v>RD</v>
      </c>
      <c r="I220" s="47">
        <f t="shared" si="60"/>
        <v>1</v>
      </c>
      <c r="J220" s="47">
        <f t="shared" si="61"/>
        <v>0</v>
      </c>
      <c r="K220" s="47">
        <f t="shared" si="62"/>
        <v>0</v>
      </c>
      <c r="L220" s="47">
        <f t="shared" si="58"/>
        <v>0</v>
      </c>
    </row>
    <row r="221" spans="1:12" x14ac:dyDescent="0.35">
      <c r="A221" s="46">
        <v>40272</v>
      </c>
      <c r="B221" s="47">
        <v>2010</v>
      </c>
      <c r="C221" s="47" t="s">
        <v>292</v>
      </c>
      <c r="D221" s="47" t="s">
        <v>291</v>
      </c>
      <c r="E221" s="47" t="s">
        <v>292</v>
      </c>
      <c r="F221" s="47" t="str">
        <f t="shared" si="57"/>
        <v>D</v>
      </c>
      <c r="G221" s="47" t="str">
        <f t="shared" si="59"/>
        <v>DD</v>
      </c>
      <c r="I221" s="47">
        <f t="shared" si="60"/>
        <v>0</v>
      </c>
      <c r="J221" s="47">
        <f t="shared" si="61"/>
        <v>0</v>
      </c>
      <c r="K221" s="47">
        <f t="shared" si="62"/>
        <v>1</v>
      </c>
      <c r="L221" s="47">
        <f t="shared" si="58"/>
        <v>1</v>
      </c>
    </row>
    <row r="222" spans="1:12" x14ac:dyDescent="0.35">
      <c r="A222" s="46">
        <v>40659</v>
      </c>
      <c r="B222" s="47">
        <v>2011</v>
      </c>
      <c r="C222" s="47" t="s">
        <v>292</v>
      </c>
      <c r="D222" s="47" t="s">
        <v>291</v>
      </c>
      <c r="E222" s="47" t="s">
        <v>291</v>
      </c>
      <c r="F222" s="47" t="str">
        <f t="shared" si="57"/>
        <v>R</v>
      </c>
      <c r="G222" s="47" t="str">
        <f t="shared" si="59"/>
        <v>DR</v>
      </c>
      <c r="I222" s="47">
        <f t="shared" si="60"/>
        <v>0</v>
      </c>
      <c r="J222" s="47">
        <f t="shared" si="61"/>
        <v>0</v>
      </c>
      <c r="K222" s="47">
        <f t="shared" si="62"/>
        <v>1</v>
      </c>
      <c r="L222" s="47">
        <f t="shared" si="58"/>
        <v>0</v>
      </c>
    </row>
    <row r="223" spans="1:12" x14ac:dyDescent="0.35">
      <c r="A223" s="46">
        <v>41006</v>
      </c>
      <c r="B223" s="47">
        <v>2012</v>
      </c>
      <c r="C223" s="47" t="s">
        <v>291</v>
      </c>
      <c r="D223" s="47" t="s">
        <v>292</v>
      </c>
      <c r="E223" s="47" t="s">
        <v>291</v>
      </c>
      <c r="F223" s="47" t="str">
        <f t="shared" si="57"/>
        <v>R</v>
      </c>
      <c r="G223" s="47" t="str">
        <f t="shared" si="59"/>
        <v>RR</v>
      </c>
      <c r="I223" s="47">
        <f t="shared" si="60"/>
        <v>1</v>
      </c>
      <c r="J223" s="47">
        <f t="shared" si="61"/>
        <v>1</v>
      </c>
      <c r="K223" s="47">
        <f t="shared" si="62"/>
        <v>0</v>
      </c>
      <c r="L223" s="47">
        <f t="shared" si="58"/>
        <v>0</v>
      </c>
    </row>
    <row r="224" spans="1:12" x14ac:dyDescent="0.35">
      <c r="A224" s="46">
        <v>41046</v>
      </c>
      <c r="B224" s="47">
        <v>2012</v>
      </c>
      <c r="C224" s="47" t="s">
        <v>292</v>
      </c>
      <c r="D224" s="47" t="s">
        <v>291</v>
      </c>
      <c r="E224" s="47" t="s">
        <v>291</v>
      </c>
      <c r="F224" s="47" t="str">
        <f t="shared" si="57"/>
        <v>R</v>
      </c>
      <c r="G224" s="47" t="str">
        <f t="shared" si="59"/>
        <v>RR</v>
      </c>
      <c r="I224" s="47">
        <f t="shared" si="60"/>
        <v>1</v>
      </c>
      <c r="J224" s="47">
        <f t="shared" si="61"/>
        <v>1</v>
      </c>
      <c r="K224" s="47">
        <f t="shared" si="62"/>
        <v>0</v>
      </c>
      <c r="L224" s="47">
        <f t="shared" si="58"/>
        <v>0</v>
      </c>
    </row>
    <row r="225" spans="1:12" x14ac:dyDescent="0.35">
      <c r="A225" s="46">
        <v>41380</v>
      </c>
      <c r="B225" s="47">
        <v>2013</v>
      </c>
      <c r="C225" s="47" t="s">
        <v>291</v>
      </c>
      <c r="D225" s="47" t="s">
        <v>292</v>
      </c>
      <c r="E225" s="47" t="s">
        <v>291</v>
      </c>
      <c r="F225" s="47" t="str">
        <f t="shared" si="57"/>
        <v>R</v>
      </c>
      <c r="G225" s="47" t="str">
        <f t="shared" si="59"/>
        <v>RR</v>
      </c>
      <c r="I225" s="47">
        <f t="shared" si="60"/>
        <v>1</v>
      </c>
      <c r="J225" s="47">
        <f t="shared" si="61"/>
        <v>1</v>
      </c>
      <c r="K225" s="47">
        <f t="shared" si="62"/>
        <v>0</v>
      </c>
      <c r="L225" s="47">
        <f t="shared" si="58"/>
        <v>0</v>
      </c>
    </row>
    <row r="226" spans="1:12" x14ac:dyDescent="0.35">
      <c r="A226" s="46">
        <v>41404</v>
      </c>
      <c r="B226" s="47">
        <v>2013</v>
      </c>
      <c r="C226" s="47" t="s">
        <v>292</v>
      </c>
      <c r="D226" s="47" t="s">
        <v>291</v>
      </c>
      <c r="E226" s="47" t="s">
        <v>291</v>
      </c>
      <c r="F226" s="47" t="str">
        <f t="shared" si="57"/>
        <v>R</v>
      </c>
      <c r="G226" s="47" t="str">
        <f t="shared" si="59"/>
        <v>RR</v>
      </c>
      <c r="I226" s="47">
        <f t="shared" si="60"/>
        <v>1</v>
      </c>
      <c r="J226" s="47">
        <f t="shared" si="61"/>
        <v>1</v>
      </c>
      <c r="K226" s="47">
        <f t="shared" si="62"/>
        <v>0</v>
      </c>
      <c r="L226" s="47">
        <f t="shared" si="58"/>
        <v>0</v>
      </c>
    </row>
    <row r="227" spans="1:12" x14ac:dyDescent="0.35">
      <c r="A227" s="46">
        <v>41746</v>
      </c>
      <c r="B227" s="47">
        <v>2014</v>
      </c>
      <c r="C227" s="47" t="s">
        <v>292</v>
      </c>
      <c r="D227" s="47" t="s">
        <v>291</v>
      </c>
      <c r="E227" s="47" t="s">
        <v>291</v>
      </c>
      <c r="F227" s="47" t="str">
        <f t="shared" si="57"/>
        <v>R</v>
      </c>
      <c r="G227" s="47" t="str">
        <f t="shared" si="59"/>
        <v>RR</v>
      </c>
      <c r="I227" s="47">
        <f t="shared" si="60"/>
        <v>1</v>
      </c>
      <c r="J227" s="47">
        <f t="shared" si="61"/>
        <v>1</v>
      </c>
      <c r="K227" s="47">
        <f t="shared" si="62"/>
        <v>0</v>
      </c>
      <c r="L227" s="47">
        <f t="shared" si="58"/>
        <v>0</v>
      </c>
    </row>
    <row r="228" spans="1:12" x14ac:dyDescent="0.35">
      <c r="A228" s="46">
        <v>41772</v>
      </c>
      <c r="B228" s="47">
        <v>2014</v>
      </c>
      <c r="C228" s="47" t="s">
        <v>291</v>
      </c>
      <c r="D228" s="47" t="s">
        <v>292</v>
      </c>
      <c r="E228" s="47" t="s">
        <v>291</v>
      </c>
      <c r="F228" s="47" t="str">
        <f t="shared" si="57"/>
        <v>R</v>
      </c>
      <c r="G228" s="47" t="str">
        <f t="shared" si="59"/>
        <v>RR</v>
      </c>
      <c r="I228" s="47">
        <f t="shared" si="60"/>
        <v>1</v>
      </c>
      <c r="J228" s="47">
        <f t="shared" si="61"/>
        <v>1</v>
      </c>
      <c r="K228" s="47">
        <f t="shared" si="62"/>
        <v>0</v>
      </c>
      <c r="L228" s="47">
        <f t="shared" si="58"/>
        <v>0</v>
      </c>
    </row>
    <row r="229" spans="1:12" x14ac:dyDescent="0.35">
      <c r="A229" s="46">
        <v>42120</v>
      </c>
      <c r="B229" s="47">
        <v>2015</v>
      </c>
      <c r="C229" s="47" t="s">
        <v>292</v>
      </c>
      <c r="D229" s="47" t="s">
        <v>291</v>
      </c>
      <c r="E229" s="47" t="s">
        <v>291</v>
      </c>
      <c r="F229" s="47" t="str">
        <f t="shared" si="57"/>
        <v>R</v>
      </c>
      <c r="G229" s="47" t="str">
        <f t="shared" si="59"/>
        <v>RR</v>
      </c>
      <c r="I229" s="47">
        <f t="shared" si="60"/>
        <v>1</v>
      </c>
      <c r="J229" s="47">
        <f t="shared" si="61"/>
        <v>1</v>
      </c>
      <c r="K229" s="47">
        <f t="shared" si="62"/>
        <v>0</v>
      </c>
      <c r="L229" s="47">
        <f t="shared" si="58"/>
        <v>0</v>
      </c>
    </row>
    <row r="230" spans="1:12" x14ac:dyDescent="0.35">
      <c r="A230" s="46">
        <v>42477</v>
      </c>
      <c r="B230" s="47">
        <v>2016</v>
      </c>
      <c r="C230" s="47" t="s">
        <v>291</v>
      </c>
      <c r="D230" s="47" t="s">
        <v>292</v>
      </c>
      <c r="E230" s="47" t="s">
        <v>292</v>
      </c>
      <c r="F230" s="47" t="str">
        <f t="shared" si="57"/>
        <v>D</v>
      </c>
      <c r="G230" s="47" t="str">
        <f t="shared" si="59"/>
        <v>RD</v>
      </c>
      <c r="I230" s="47">
        <f t="shared" si="60"/>
        <v>1</v>
      </c>
      <c r="J230" s="47">
        <f t="shared" si="61"/>
        <v>0</v>
      </c>
      <c r="K230" s="47">
        <f t="shared" si="62"/>
        <v>0</v>
      </c>
      <c r="L230" s="47">
        <f t="shared" si="58"/>
        <v>0</v>
      </c>
    </row>
    <row r="231" spans="1:12" x14ac:dyDescent="0.35">
      <c r="A231" s="46">
        <v>42512</v>
      </c>
      <c r="B231" s="47">
        <v>2016</v>
      </c>
      <c r="C231" s="47" t="s">
        <v>292</v>
      </c>
      <c r="D231" s="47" t="s">
        <v>291</v>
      </c>
      <c r="E231" s="47" t="s">
        <v>291</v>
      </c>
      <c r="F231" s="47" t="str">
        <f t="shared" si="57"/>
        <v>R</v>
      </c>
      <c r="G231" s="47" t="str">
        <f t="shared" si="59"/>
        <v>DR</v>
      </c>
      <c r="I231" s="47">
        <f t="shared" si="60"/>
        <v>0</v>
      </c>
      <c r="J231" s="47">
        <f t="shared" si="61"/>
        <v>0</v>
      </c>
      <c r="K231" s="47">
        <f t="shared" si="62"/>
        <v>1</v>
      </c>
      <c r="L231" s="47">
        <f t="shared" si="58"/>
        <v>0</v>
      </c>
    </row>
    <row r="232" spans="1:12" x14ac:dyDescent="0.35">
      <c r="A232" s="46">
        <v>42833</v>
      </c>
      <c r="B232" s="47">
        <v>2017</v>
      </c>
      <c r="C232" s="47" t="s">
        <v>291</v>
      </c>
      <c r="D232" s="47" t="s">
        <v>292</v>
      </c>
      <c r="E232" s="47" t="s">
        <v>291</v>
      </c>
      <c r="F232" s="47" t="str">
        <f t="shared" si="57"/>
        <v>R</v>
      </c>
      <c r="G232" s="47" t="str">
        <f t="shared" si="59"/>
        <v>RR</v>
      </c>
      <c r="I232" s="47">
        <f t="shared" si="60"/>
        <v>1</v>
      </c>
      <c r="J232" s="47">
        <f t="shared" si="61"/>
        <v>1</v>
      </c>
      <c r="K232" s="47">
        <f t="shared" si="62"/>
        <v>0</v>
      </c>
      <c r="L232" s="47">
        <f t="shared" si="58"/>
        <v>0</v>
      </c>
    </row>
    <row r="233" spans="1:12" x14ac:dyDescent="0.35">
      <c r="A233" s="46">
        <v>42869</v>
      </c>
      <c r="B233" s="47">
        <v>2017</v>
      </c>
      <c r="C233" s="47" t="s">
        <v>292</v>
      </c>
      <c r="D233" s="47" t="s">
        <v>291</v>
      </c>
      <c r="E233" s="47" t="s">
        <v>291</v>
      </c>
      <c r="F233" s="47" t="str">
        <f t="shared" si="57"/>
        <v>R</v>
      </c>
      <c r="G233" s="47" t="str">
        <f t="shared" si="59"/>
        <v>RR</v>
      </c>
      <c r="I233" s="47">
        <f t="shared" si="60"/>
        <v>1</v>
      </c>
      <c r="J233" s="47">
        <f t="shared" si="61"/>
        <v>1</v>
      </c>
      <c r="K233" s="47">
        <f t="shared" si="62"/>
        <v>0</v>
      </c>
      <c r="L233" s="47">
        <f t="shared" si="58"/>
        <v>0</v>
      </c>
    </row>
    <row r="234" spans="1:12" x14ac:dyDescent="0.35">
      <c r="A234" s="46">
        <v>43211</v>
      </c>
      <c r="B234" s="47">
        <v>2018</v>
      </c>
      <c r="C234" s="47" t="s">
        <v>292</v>
      </c>
      <c r="D234" s="47" t="s">
        <v>291</v>
      </c>
      <c r="E234" s="47" t="s">
        <v>291</v>
      </c>
      <c r="F234" s="47" t="str">
        <f t="shared" si="57"/>
        <v>R</v>
      </c>
      <c r="G234" s="47" t="str">
        <f t="shared" si="59"/>
        <v>RR</v>
      </c>
      <c r="I234" s="47">
        <f t="shared" si="60"/>
        <v>1</v>
      </c>
      <c r="J234" s="47">
        <f t="shared" si="61"/>
        <v>1</v>
      </c>
      <c r="K234" s="47">
        <f t="shared" si="62"/>
        <v>0</v>
      </c>
      <c r="L234" s="47">
        <f t="shared" si="58"/>
        <v>0</v>
      </c>
    </row>
    <row r="235" spans="1:12" x14ac:dyDescent="0.35">
      <c r="A235" s="46">
        <v>43232</v>
      </c>
      <c r="B235" s="47">
        <v>2018</v>
      </c>
      <c r="C235" s="47" t="s">
        <v>292</v>
      </c>
      <c r="D235" s="47" t="s">
        <v>291</v>
      </c>
      <c r="E235" s="47" t="s">
        <v>291</v>
      </c>
      <c r="F235" s="47" t="str">
        <f t="shared" si="57"/>
        <v>R</v>
      </c>
      <c r="G235" s="47" t="str">
        <f t="shared" si="59"/>
        <v>RR</v>
      </c>
      <c r="I235" s="47">
        <f t="shared" si="60"/>
        <v>1</v>
      </c>
      <c r="J235" s="47">
        <f t="shared" si="61"/>
        <v>1</v>
      </c>
      <c r="K235" s="47">
        <f t="shared" si="62"/>
        <v>0</v>
      </c>
      <c r="L235" s="47">
        <f t="shared" si="58"/>
        <v>0</v>
      </c>
    </row>
    <row r="236" spans="1:12" x14ac:dyDescent="0.35">
      <c r="A236" s="46">
        <v>43562</v>
      </c>
      <c r="B236" s="47">
        <v>2019</v>
      </c>
      <c r="C236" s="47" t="s">
        <v>291</v>
      </c>
      <c r="D236" s="47" t="s">
        <v>292</v>
      </c>
      <c r="E236" s="47" t="s">
        <v>292</v>
      </c>
      <c r="F236" s="47" t="str">
        <f t="shared" si="57"/>
        <v>D</v>
      </c>
      <c r="G236" s="47" t="str">
        <f t="shared" si="59"/>
        <v>RD</v>
      </c>
      <c r="I236" s="47">
        <f t="shared" si="60"/>
        <v>1</v>
      </c>
      <c r="J236" s="47">
        <f t="shared" si="61"/>
        <v>0</v>
      </c>
      <c r="K236" s="47">
        <f t="shared" si="62"/>
        <v>0</v>
      </c>
      <c r="L236" s="47">
        <f t="shared" si="58"/>
        <v>0</v>
      </c>
    </row>
    <row r="237" spans="1:12" x14ac:dyDescent="0.35">
      <c r="A237" s="46">
        <v>43583</v>
      </c>
      <c r="B237" s="47">
        <v>2019</v>
      </c>
      <c r="C237" s="47" t="s">
        <v>292</v>
      </c>
      <c r="D237" s="47" t="s">
        <v>291</v>
      </c>
      <c r="E237" s="47" t="s">
        <v>292</v>
      </c>
      <c r="F237" s="47" t="str">
        <f t="shared" si="57"/>
        <v>D</v>
      </c>
      <c r="G237" s="47" t="str">
        <f t="shared" si="59"/>
        <v>DD</v>
      </c>
      <c r="I237" s="47">
        <f t="shared" si="60"/>
        <v>0</v>
      </c>
      <c r="J237" s="47">
        <f t="shared" si="61"/>
        <v>0</v>
      </c>
      <c r="K237" s="47">
        <f t="shared" si="62"/>
        <v>1</v>
      </c>
      <c r="L237" s="47">
        <f t="shared" si="58"/>
        <v>1</v>
      </c>
    </row>
    <row r="238" spans="1:12" x14ac:dyDescent="0.35">
      <c r="A238" s="46">
        <v>44109</v>
      </c>
      <c r="B238" s="47">
        <v>2020</v>
      </c>
      <c r="C238" s="47" t="s">
        <v>292</v>
      </c>
      <c r="D238" s="47" t="s">
        <v>291</v>
      </c>
      <c r="E238" s="47" t="s">
        <v>292</v>
      </c>
      <c r="F238" s="47" t="str">
        <f t="shared" si="57"/>
        <v>D</v>
      </c>
      <c r="G238" s="47" t="str">
        <f t="shared" si="59"/>
        <v>DD</v>
      </c>
      <c r="I238" s="47">
        <f t="shared" si="60"/>
        <v>0</v>
      </c>
      <c r="J238" s="47">
        <f t="shared" si="61"/>
        <v>0</v>
      </c>
      <c r="K238" s="47">
        <f t="shared" si="62"/>
        <v>1</v>
      </c>
      <c r="L238" s="47">
        <f t="shared" si="58"/>
        <v>1</v>
      </c>
    </row>
    <row r="239" spans="1:12" x14ac:dyDescent="0.35">
      <c r="A239" s="46">
        <v>44137</v>
      </c>
      <c r="B239" s="47">
        <v>2020</v>
      </c>
      <c r="C239" s="47" t="s">
        <v>291</v>
      </c>
      <c r="D239" s="47" t="s">
        <v>292</v>
      </c>
      <c r="E239" s="47" t="s">
        <v>292</v>
      </c>
      <c r="F239" s="47" t="str">
        <f t="shared" si="57"/>
        <v>D</v>
      </c>
      <c r="G239" s="47" t="str">
        <f t="shared" si="59"/>
        <v>DD</v>
      </c>
      <c r="I239" s="47">
        <f t="shared" si="60"/>
        <v>0</v>
      </c>
      <c r="J239" s="47">
        <f t="shared" si="61"/>
        <v>0</v>
      </c>
      <c r="K239" s="47">
        <f>IF(LEFT(G239,1)="D",1,0)</f>
        <v>1</v>
      </c>
      <c r="L239" s="47">
        <f t="shared" si="58"/>
        <v>1</v>
      </c>
    </row>
    <row r="240" spans="1:12" x14ac:dyDescent="0.35">
      <c r="A240" s="46">
        <v>44313</v>
      </c>
      <c r="B240" s="47">
        <v>2021</v>
      </c>
      <c r="C240" s="47" t="s">
        <v>291</v>
      </c>
      <c r="D240" s="47" t="s">
        <v>292</v>
      </c>
      <c r="E240" s="47" t="s">
        <v>291</v>
      </c>
      <c r="F240" s="47" t="str">
        <f t="shared" si="57"/>
        <v>R</v>
      </c>
      <c r="G240" s="47" t="str">
        <f t="shared" si="59"/>
        <v>DR</v>
      </c>
      <c r="I240" s="47">
        <f t="shared" si="60"/>
        <v>0</v>
      </c>
      <c r="J240" s="47">
        <f t="shared" si="61"/>
        <v>0</v>
      </c>
      <c r="K240" s="47">
        <f t="shared" ref="K240:K241" si="63">IF(LEFT(G240,1)="D",1,0)</f>
        <v>1</v>
      </c>
      <c r="L240" s="47">
        <f t="shared" si="58"/>
        <v>0</v>
      </c>
    </row>
    <row r="241" spans="1:12" x14ac:dyDescent="0.35">
      <c r="A241" s="46">
        <v>44477</v>
      </c>
      <c r="B241" s="47">
        <v>2021</v>
      </c>
      <c r="C241" s="47" t="s">
        <v>292</v>
      </c>
      <c r="D241" s="47" t="s">
        <v>291</v>
      </c>
      <c r="E241" s="47" t="s">
        <v>291</v>
      </c>
      <c r="F241" s="47" t="str">
        <f t="shared" si="57"/>
        <v>R</v>
      </c>
      <c r="G241" s="47" t="str">
        <f t="shared" si="59"/>
        <v>RR</v>
      </c>
      <c r="I241" s="47">
        <f t="shared" si="60"/>
        <v>1</v>
      </c>
      <c r="J241" s="47">
        <f t="shared" si="61"/>
        <v>1</v>
      </c>
      <c r="K241" s="47">
        <f t="shared" si="63"/>
        <v>0</v>
      </c>
      <c r="L241" s="47">
        <f t="shared" si="58"/>
        <v>0</v>
      </c>
    </row>
    <row r="243" spans="1:12" x14ac:dyDescent="0.35">
      <c r="G243" s="40" t="s">
        <v>288</v>
      </c>
      <c r="I243" s="47">
        <f>SUM(I217:I241)</f>
        <v>15</v>
      </c>
      <c r="J243" s="47">
        <f>SUM(J217:J241)</f>
        <v>12</v>
      </c>
      <c r="K243" s="47">
        <f>SUM(K217:K241)</f>
        <v>10</v>
      </c>
      <c r="L243" s="47">
        <f>SUM(L217:L241)</f>
        <v>6</v>
      </c>
    </row>
    <row r="244" spans="1:12" x14ac:dyDescent="0.35">
      <c r="G244" s="40" t="s">
        <v>289</v>
      </c>
      <c r="I244" s="40">
        <f>J243/I243</f>
        <v>0.8</v>
      </c>
      <c r="J244" s="47"/>
      <c r="K244" s="40">
        <f>L243/K243</f>
        <v>0.6</v>
      </c>
      <c r="L244" s="4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D121-0514-48FF-8278-4E948CC60273}">
  <dimension ref="A1:L246"/>
  <sheetViews>
    <sheetView zoomScale="80" zoomScaleNormal="80" workbookViewId="0">
      <selection activeCell="B4" sqref="B4"/>
    </sheetView>
  </sheetViews>
  <sheetFormatPr defaultRowHeight="14.5" x14ac:dyDescent="0.35"/>
  <cols>
    <col min="1" max="1" width="10.54296875" bestFit="1" customWidth="1"/>
    <col min="2" max="2" width="39.81640625" bestFit="1" customWidth="1"/>
    <col min="3" max="3" width="40.1796875" bestFit="1" customWidth="1"/>
    <col min="4" max="4" width="39.6328125" bestFit="1" customWidth="1"/>
    <col min="5" max="5" width="39.1796875" bestFit="1" customWidth="1"/>
    <col min="6" max="6" width="31.36328125" bestFit="1" customWidth="1"/>
    <col min="7" max="7" width="32.54296875" bestFit="1" customWidth="1"/>
    <col min="8" max="8" width="32.1796875" bestFit="1" customWidth="1"/>
    <col min="9" max="9" width="12" bestFit="1" customWidth="1"/>
    <col min="10" max="10" width="2" bestFit="1" customWidth="1"/>
    <col min="11" max="11" width="12" bestFit="1" customWidth="1"/>
    <col min="12" max="12" width="3" bestFit="1" customWidth="1"/>
  </cols>
  <sheetData>
    <row r="1" spans="1:12" x14ac:dyDescent="0.35">
      <c r="A1" s="40" t="s">
        <v>268</v>
      </c>
      <c r="B1" s="40" t="s">
        <v>317</v>
      </c>
      <c r="C1" s="40" t="s">
        <v>318</v>
      </c>
      <c r="D1" s="40" t="s">
        <v>319</v>
      </c>
      <c r="E1" s="40" t="s">
        <v>320</v>
      </c>
      <c r="F1" s="40" t="s">
        <v>281</v>
      </c>
      <c r="G1" s="40" t="s">
        <v>282</v>
      </c>
      <c r="H1" s="40" t="s">
        <v>283</v>
      </c>
    </row>
    <row r="2" spans="1:12" x14ac:dyDescent="0.35">
      <c r="A2" s="40" t="s">
        <v>7</v>
      </c>
      <c r="B2" s="41">
        <f>I47</f>
        <v>0.53846153846153844</v>
      </c>
      <c r="C2" s="41">
        <f>1-B2</f>
        <v>0.46153846153846156</v>
      </c>
      <c r="D2" s="41">
        <f>K47</f>
        <v>0.5625</v>
      </c>
      <c r="E2" s="41">
        <f>1-D2</f>
        <v>0.4375</v>
      </c>
      <c r="F2" s="40">
        <f>IF(F44="D",B2*B2,E2*B2)</f>
        <v>0.28994082840236685</v>
      </c>
      <c r="G2" s="40">
        <f>IF(F44="D",C2*D2,D2*D2)</f>
        <v>0.25961538461538464</v>
      </c>
      <c r="H2" s="40">
        <f>IF(F44="D",B2*C2,E2*C2)</f>
        <v>0.24852071005917159</v>
      </c>
    </row>
    <row r="3" spans="1:12" x14ac:dyDescent="0.35">
      <c r="A3" s="40" t="s">
        <v>1</v>
      </c>
      <c r="B3" s="40">
        <f>I79</f>
        <v>0.3</v>
      </c>
      <c r="C3" s="40">
        <f t="shared" ref="C3:C7" si="0">1-B3</f>
        <v>0.7</v>
      </c>
      <c r="D3" s="40">
        <f>K79</f>
        <v>0.6</v>
      </c>
      <c r="E3" s="41">
        <f t="shared" ref="E3:E8" si="1">1-D3</f>
        <v>0.4</v>
      </c>
      <c r="F3" s="40">
        <f>IF(F76="D",B3*B3,E3*B3)</f>
        <v>0.12</v>
      </c>
      <c r="G3" s="40">
        <f>IF(F76="D",C3*D3,D3*D3)</f>
        <v>0.36</v>
      </c>
      <c r="H3" s="40">
        <f>IF(F76="D",B3*C3,E3*C3)</f>
        <v>0.27999999999999997</v>
      </c>
    </row>
    <row r="4" spans="1:12" x14ac:dyDescent="0.35">
      <c r="A4" s="40" t="s">
        <v>3</v>
      </c>
      <c r="B4" s="40">
        <f>I113</f>
        <v>0.5</v>
      </c>
      <c r="C4" s="40">
        <f t="shared" si="0"/>
        <v>0.5</v>
      </c>
      <c r="D4" s="40">
        <f>K113</f>
        <v>0.6</v>
      </c>
      <c r="E4" s="41">
        <f t="shared" si="1"/>
        <v>0.4</v>
      </c>
      <c r="F4" s="40">
        <f>IF(F110="D",B4*B4,E4*B4)</f>
        <v>0.2</v>
      </c>
      <c r="G4" s="40">
        <f>IF(F110="D",C4*D4,D4*D4)</f>
        <v>0.36</v>
      </c>
      <c r="H4" s="40">
        <f>IF(F110="D",B4*C4,E4*C4)</f>
        <v>0.2</v>
      </c>
    </row>
    <row r="5" spans="1:12" x14ac:dyDescent="0.35">
      <c r="A5" s="40" t="s">
        <v>256</v>
      </c>
      <c r="B5" s="40">
        <f>I150</f>
        <v>0.6</v>
      </c>
      <c r="C5" s="40">
        <f t="shared" si="0"/>
        <v>0.4</v>
      </c>
      <c r="D5" s="40">
        <f>K150</f>
        <v>0.6</v>
      </c>
      <c r="E5" s="41">
        <f t="shared" si="1"/>
        <v>0.4</v>
      </c>
      <c r="F5" s="40">
        <f>IF(F147="D",B5*B5,E5*B5)</f>
        <v>0.36</v>
      </c>
      <c r="G5" s="40">
        <f>IF(F147="D",C5*D5,D5*D5)</f>
        <v>0.24</v>
      </c>
      <c r="H5" s="40">
        <f>IF(F147="D",B5*C5,E5*C5)</f>
        <v>0.24</v>
      </c>
    </row>
    <row r="6" spans="1:12" x14ac:dyDescent="0.35">
      <c r="A6" s="9" t="s">
        <v>257</v>
      </c>
      <c r="B6" s="41">
        <f>I180</f>
        <v>0.63636363636363635</v>
      </c>
      <c r="C6" s="41">
        <f t="shared" si="0"/>
        <v>0.36363636363636365</v>
      </c>
      <c r="D6" s="41">
        <f>K180</f>
        <v>0.66666666666666663</v>
      </c>
      <c r="E6" s="41">
        <f t="shared" si="1"/>
        <v>0.33333333333333337</v>
      </c>
      <c r="F6" s="40">
        <f>IF(F177="D",B6*B6,E6*B6)</f>
        <v>0.4049586776859504</v>
      </c>
      <c r="G6" s="40">
        <f>IF(F177="D",C6*D6,D6*D6)</f>
        <v>0.24242424242424243</v>
      </c>
      <c r="H6" s="40">
        <f>IF(F177="D",B6*C6,E6*C6)</f>
        <v>0.23140495867768596</v>
      </c>
    </row>
    <row r="7" spans="1:12" x14ac:dyDescent="0.35">
      <c r="A7" s="40" t="s">
        <v>258</v>
      </c>
      <c r="B7" s="41">
        <f>I214</f>
        <v>0.41666666666666669</v>
      </c>
      <c r="C7" s="41">
        <f t="shared" si="0"/>
        <v>0.58333333333333326</v>
      </c>
      <c r="D7" s="41">
        <f>K214</f>
        <v>0.46666666666666667</v>
      </c>
      <c r="E7" s="41">
        <f t="shared" si="1"/>
        <v>0.53333333333333333</v>
      </c>
      <c r="F7" s="40">
        <f>IF(F211="D",B7*B7,E7*B7)</f>
        <v>0.17361111111111113</v>
      </c>
      <c r="G7" s="40">
        <f>IF(F211="D",C7*D7,D7*D7)</f>
        <v>0.2722222222222222</v>
      </c>
      <c r="H7" s="40">
        <f>IF(F211="D",B7*C7,E7*C7)</f>
        <v>0.24305555555555552</v>
      </c>
    </row>
    <row r="8" spans="1:12" x14ac:dyDescent="0.35">
      <c r="A8" s="40" t="s">
        <v>6</v>
      </c>
      <c r="B8" s="40">
        <f>I246</f>
        <v>0.6</v>
      </c>
      <c r="C8" s="40">
        <f>1-B8</f>
        <v>0.4</v>
      </c>
      <c r="D8" s="40">
        <f>K246</f>
        <v>0.8</v>
      </c>
      <c r="E8" s="41">
        <f t="shared" si="1"/>
        <v>0.19999999999999996</v>
      </c>
      <c r="F8" s="40">
        <f>IF(F243="D",B8*B8,E8*B8)</f>
        <v>0.11999999999999997</v>
      </c>
      <c r="G8" s="40">
        <f>IF(F243="D",C8*D8,D8*D8)</f>
        <v>0.64000000000000012</v>
      </c>
      <c r="H8" s="40">
        <f>IF(F243="D",B8*C8,E8*C8)</f>
        <v>7.9999999999999988E-2</v>
      </c>
    </row>
    <row r="14" spans="1:12" x14ac:dyDescent="0.35">
      <c r="A14" s="40" t="s">
        <v>9</v>
      </c>
      <c r="B14" s="40" t="s">
        <v>284</v>
      </c>
      <c r="C14" s="40" t="s">
        <v>262</v>
      </c>
      <c r="D14" s="40" t="s">
        <v>263</v>
      </c>
      <c r="E14" s="40" t="s">
        <v>285</v>
      </c>
      <c r="F14" s="40" t="s">
        <v>286</v>
      </c>
      <c r="G14" s="40" t="s">
        <v>287</v>
      </c>
    </row>
    <row r="15" spans="1:12" x14ac:dyDescent="0.35">
      <c r="A15" s="46">
        <v>39572</v>
      </c>
      <c r="B15" s="47">
        <v>2008</v>
      </c>
      <c r="C15" s="47" t="s">
        <v>4</v>
      </c>
      <c r="D15" s="47" t="s">
        <v>292</v>
      </c>
      <c r="E15" s="47" t="s">
        <v>4</v>
      </c>
      <c r="F15" s="47" t="str">
        <f t="shared" ref="F15:F44" si="2">LEFT(E15,1)</f>
        <v>M</v>
      </c>
      <c r="G15" s="47" t="str">
        <f>CONCATENATE(F15)</f>
        <v>M</v>
      </c>
    </row>
    <row r="16" spans="1:12" x14ac:dyDescent="0.35">
      <c r="A16" s="46">
        <v>39592</v>
      </c>
      <c r="B16" s="47">
        <v>2008</v>
      </c>
      <c r="C16" s="47" t="s">
        <v>292</v>
      </c>
      <c r="D16" s="47" t="s">
        <v>4</v>
      </c>
      <c r="E16" s="47" t="s">
        <v>292</v>
      </c>
      <c r="F16" s="47" t="str">
        <f t="shared" si="2"/>
        <v>D</v>
      </c>
      <c r="G16" s="47" t="str">
        <f>CONCATENATE(F15,F16)</f>
        <v>MD</v>
      </c>
      <c r="I16" s="47">
        <f>IF(LEFT(G16,1)="D",1,0)</f>
        <v>0</v>
      </c>
      <c r="J16" s="47">
        <f>IF(G16="DD",1,0)</f>
        <v>0</v>
      </c>
      <c r="K16" s="47">
        <f>IF(LEFT(G16,1)="M",1,0)</f>
        <v>1</v>
      </c>
      <c r="L16" s="47">
        <f>IF(G16="MM",1,0)</f>
        <v>0</v>
      </c>
    </row>
    <row r="17" spans="1:12" x14ac:dyDescent="0.35">
      <c r="A17" s="46">
        <v>39941</v>
      </c>
      <c r="B17" s="47">
        <v>2009</v>
      </c>
      <c r="C17" s="47" t="s">
        <v>292</v>
      </c>
      <c r="D17" s="47" t="s">
        <v>4</v>
      </c>
      <c r="E17" s="47" t="s">
        <v>292</v>
      </c>
      <c r="F17" s="47" t="str">
        <f t="shared" si="2"/>
        <v>D</v>
      </c>
      <c r="G17" s="47" t="str">
        <f t="shared" ref="G17:G42" si="3">CONCATENATE(F16,F17)</f>
        <v>DD</v>
      </c>
      <c r="I17" s="47">
        <f t="shared" ref="I17:I43" si="4">IF(LEFT(G17,1)="D",1,0)</f>
        <v>1</v>
      </c>
      <c r="J17" s="47">
        <f t="shared" ref="J17:J43" si="5">IF(G17="DD",1,0)</f>
        <v>1</v>
      </c>
      <c r="K17" s="47">
        <f t="shared" ref="K17:K38" si="6">IF(LEFT(G17,1)="M",1,0)</f>
        <v>0</v>
      </c>
      <c r="L17" s="47">
        <f t="shared" ref="L17:L38" si="7">IF(G17="MM",1,0)</f>
        <v>0</v>
      </c>
    </row>
    <row r="18" spans="1:12" x14ac:dyDescent="0.35">
      <c r="A18" s="46">
        <v>39954</v>
      </c>
      <c r="B18" s="47">
        <v>2009</v>
      </c>
      <c r="C18" s="47" t="s">
        <v>292</v>
      </c>
      <c r="D18" s="47" t="s">
        <v>4</v>
      </c>
      <c r="E18" s="47" t="s">
        <v>292</v>
      </c>
      <c r="F18" s="47" t="str">
        <f t="shared" si="2"/>
        <v>D</v>
      </c>
      <c r="G18" s="47" t="str">
        <f t="shared" si="3"/>
        <v>DD</v>
      </c>
      <c r="I18" s="47">
        <f t="shared" si="4"/>
        <v>1</v>
      </c>
      <c r="J18" s="47">
        <f t="shared" si="5"/>
        <v>1</v>
      </c>
      <c r="K18" s="47">
        <f t="shared" si="6"/>
        <v>0</v>
      </c>
      <c r="L18" s="47">
        <f t="shared" si="7"/>
        <v>0</v>
      </c>
    </row>
    <row r="19" spans="1:12" x14ac:dyDescent="0.35">
      <c r="A19" s="46">
        <v>40254</v>
      </c>
      <c r="B19" s="47">
        <v>2010</v>
      </c>
      <c r="C19" s="47" t="s">
        <v>292</v>
      </c>
      <c r="D19" s="47" t="s">
        <v>4</v>
      </c>
      <c r="E19" s="47" t="s">
        <v>4</v>
      </c>
      <c r="F19" s="47" t="str">
        <f t="shared" si="2"/>
        <v>M</v>
      </c>
      <c r="G19" s="47" t="str">
        <f t="shared" si="3"/>
        <v>DM</v>
      </c>
      <c r="I19" s="47">
        <f t="shared" si="4"/>
        <v>1</v>
      </c>
      <c r="J19" s="47">
        <f t="shared" si="5"/>
        <v>0</v>
      </c>
      <c r="K19" s="47">
        <f t="shared" si="6"/>
        <v>0</v>
      </c>
      <c r="L19" s="47">
        <f t="shared" si="7"/>
        <v>0</v>
      </c>
    </row>
    <row r="20" spans="1:12" x14ac:dyDescent="0.35">
      <c r="A20" s="46">
        <v>40281</v>
      </c>
      <c r="B20" s="47">
        <v>2010</v>
      </c>
      <c r="C20" s="47" t="s">
        <v>4</v>
      </c>
      <c r="D20" s="47" t="s">
        <v>292</v>
      </c>
      <c r="E20" s="47" t="s">
        <v>4</v>
      </c>
      <c r="F20" s="47" t="str">
        <f t="shared" si="2"/>
        <v>M</v>
      </c>
      <c r="G20" s="47" t="str">
        <f t="shared" si="3"/>
        <v>MM</v>
      </c>
      <c r="I20" s="47">
        <f t="shared" si="4"/>
        <v>0</v>
      </c>
      <c r="J20" s="47">
        <f t="shared" si="5"/>
        <v>0</v>
      </c>
      <c r="K20" s="47">
        <f t="shared" si="6"/>
        <v>1</v>
      </c>
      <c r="L20" s="47">
        <f t="shared" si="7"/>
        <v>1</v>
      </c>
    </row>
    <row r="21" spans="1:12" x14ac:dyDescent="0.35">
      <c r="A21" s="46">
        <v>40643</v>
      </c>
      <c r="B21" s="47">
        <v>2011</v>
      </c>
      <c r="C21" s="47" t="s">
        <v>292</v>
      </c>
      <c r="D21" s="47" t="s">
        <v>4</v>
      </c>
      <c r="E21" s="47" t="s">
        <v>4</v>
      </c>
      <c r="F21" s="47" t="str">
        <f t="shared" si="2"/>
        <v>M</v>
      </c>
      <c r="G21" s="47" t="str">
        <f t="shared" si="3"/>
        <v>MM</v>
      </c>
      <c r="I21" s="47">
        <f t="shared" si="4"/>
        <v>0</v>
      </c>
      <c r="J21" s="47">
        <f t="shared" si="5"/>
        <v>0</v>
      </c>
      <c r="K21" s="47">
        <f t="shared" si="6"/>
        <v>1</v>
      </c>
      <c r="L21" s="47">
        <f t="shared" si="7"/>
        <v>1</v>
      </c>
    </row>
    <row r="22" spans="1:12" x14ac:dyDescent="0.35">
      <c r="A22" s="46">
        <v>40670</v>
      </c>
      <c r="B22" s="47">
        <v>2011</v>
      </c>
      <c r="C22" s="47" t="s">
        <v>4</v>
      </c>
      <c r="D22" s="47" t="s">
        <v>292</v>
      </c>
      <c r="E22" s="47" t="s">
        <v>4</v>
      </c>
      <c r="F22" s="47" t="str">
        <f t="shared" si="2"/>
        <v>M</v>
      </c>
      <c r="G22" s="47" t="str">
        <f t="shared" si="3"/>
        <v>MM</v>
      </c>
      <c r="I22" s="47">
        <f t="shared" si="4"/>
        <v>0</v>
      </c>
      <c r="J22" s="47">
        <f t="shared" si="5"/>
        <v>0</v>
      </c>
      <c r="K22" s="47">
        <f t="shared" si="6"/>
        <v>1</v>
      </c>
      <c r="L22" s="47">
        <f t="shared" si="7"/>
        <v>1</v>
      </c>
    </row>
    <row r="23" spans="1:12" x14ac:dyDescent="0.35">
      <c r="A23" s="46">
        <v>41015</v>
      </c>
      <c r="B23" s="47">
        <v>2012</v>
      </c>
      <c r="C23" s="47" t="s">
        <v>4</v>
      </c>
      <c r="D23" s="47" t="s">
        <v>292</v>
      </c>
      <c r="E23" s="47" t="s">
        <v>292</v>
      </c>
      <c r="F23" s="47" t="str">
        <f t="shared" si="2"/>
        <v>D</v>
      </c>
      <c r="G23" s="47" t="str">
        <f t="shared" si="3"/>
        <v>MD</v>
      </c>
      <c r="I23" s="47">
        <f t="shared" si="4"/>
        <v>0</v>
      </c>
      <c r="J23" s="47">
        <f t="shared" si="5"/>
        <v>0</v>
      </c>
      <c r="K23" s="47">
        <f t="shared" si="6"/>
        <v>1</v>
      </c>
      <c r="L23" s="47">
        <f t="shared" si="7"/>
        <v>0</v>
      </c>
    </row>
    <row r="24" spans="1:12" x14ac:dyDescent="0.35">
      <c r="A24" s="46">
        <v>41026</v>
      </c>
      <c r="B24" s="47">
        <v>2012</v>
      </c>
      <c r="C24" s="47" t="s">
        <v>292</v>
      </c>
      <c r="D24" s="47" t="s">
        <v>4</v>
      </c>
      <c r="E24" s="47" t="s">
        <v>292</v>
      </c>
      <c r="F24" s="47" t="str">
        <f t="shared" si="2"/>
        <v>D</v>
      </c>
      <c r="G24" s="47" t="str">
        <f t="shared" si="3"/>
        <v>DD</v>
      </c>
      <c r="I24" s="47">
        <f t="shared" si="4"/>
        <v>1</v>
      </c>
      <c r="J24" s="47">
        <f t="shared" si="5"/>
        <v>1</v>
      </c>
      <c r="K24" s="47">
        <f t="shared" si="6"/>
        <v>0</v>
      </c>
      <c r="L24" s="47">
        <f t="shared" si="7"/>
        <v>0</v>
      </c>
    </row>
    <row r="25" spans="1:12" x14ac:dyDescent="0.35">
      <c r="A25" s="46">
        <v>41373</v>
      </c>
      <c r="B25" s="47">
        <v>2013</v>
      </c>
      <c r="C25" s="47" t="s">
        <v>4</v>
      </c>
      <c r="D25" s="47" t="s">
        <v>292</v>
      </c>
      <c r="E25" s="47" t="s">
        <v>4</v>
      </c>
      <c r="F25" s="47" t="str">
        <f t="shared" si="2"/>
        <v>M</v>
      </c>
      <c r="G25" s="47" t="str">
        <f t="shared" si="3"/>
        <v>DM</v>
      </c>
      <c r="I25" s="47">
        <f t="shared" si="4"/>
        <v>1</v>
      </c>
      <c r="J25" s="47">
        <f t="shared" si="5"/>
        <v>0</v>
      </c>
      <c r="K25" s="47">
        <f t="shared" si="6"/>
        <v>0</v>
      </c>
      <c r="L25" s="47">
        <f t="shared" si="7"/>
        <v>0</v>
      </c>
    </row>
    <row r="26" spans="1:12" x14ac:dyDescent="0.35">
      <c r="A26" s="46">
        <v>41385</v>
      </c>
      <c r="B26" s="47">
        <v>2013</v>
      </c>
      <c r="C26" s="47" t="s">
        <v>292</v>
      </c>
      <c r="D26" s="47" t="s">
        <v>4</v>
      </c>
      <c r="E26" s="47" t="s">
        <v>292</v>
      </c>
      <c r="F26" s="47" t="str">
        <f t="shared" si="2"/>
        <v>D</v>
      </c>
      <c r="G26" s="47" t="str">
        <f t="shared" si="3"/>
        <v>MD</v>
      </c>
      <c r="I26" s="47">
        <f t="shared" si="4"/>
        <v>0</v>
      </c>
      <c r="J26" s="47">
        <f t="shared" si="5"/>
        <v>0</v>
      </c>
      <c r="K26" s="47">
        <f t="shared" si="6"/>
        <v>1</v>
      </c>
      <c r="L26" s="47">
        <f t="shared" si="7"/>
        <v>0</v>
      </c>
    </row>
    <row r="27" spans="1:12" x14ac:dyDescent="0.35">
      <c r="A27" s="46">
        <v>41756</v>
      </c>
      <c r="B27" s="47">
        <v>2014</v>
      </c>
      <c r="C27" s="47" t="s">
        <v>292</v>
      </c>
      <c r="D27" s="47" t="s">
        <v>4</v>
      </c>
      <c r="E27" s="47" t="s">
        <v>292</v>
      </c>
      <c r="F27" s="47" t="str">
        <f t="shared" si="2"/>
        <v>D</v>
      </c>
      <c r="G27" s="47" t="str">
        <f t="shared" si="3"/>
        <v>DD</v>
      </c>
      <c r="I27" s="47">
        <f t="shared" si="4"/>
        <v>1</v>
      </c>
      <c r="J27" s="47">
        <f t="shared" si="5"/>
        <v>1</v>
      </c>
      <c r="K27" s="47">
        <f t="shared" si="6"/>
        <v>0</v>
      </c>
      <c r="L27" s="47">
        <f t="shared" si="7"/>
        <v>0</v>
      </c>
    </row>
    <row r="28" spans="1:12" x14ac:dyDescent="0.35">
      <c r="A28" s="46">
        <v>41782</v>
      </c>
      <c r="B28" s="47">
        <v>2014</v>
      </c>
      <c r="C28" s="47" t="s">
        <v>4</v>
      </c>
      <c r="D28" s="47" t="s">
        <v>292</v>
      </c>
      <c r="E28" s="47" t="s">
        <v>4</v>
      </c>
      <c r="F28" s="47" t="str">
        <f t="shared" si="2"/>
        <v>M</v>
      </c>
      <c r="G28" s="47" t="str">
        <f t="shared" si="3"/>
        <v>DM</v>
      </c>
      <c r="I28" s="47">
        <f t="shared" si="4"/>
        <v>1</v>
      </c>
      <c r="J28" s="47">
        <f t="shared" si="5"/>
        <v>0</v>
      </c>
      <c r="K28" s="47">
        <f t="shared" si="6"/>
        <v>0</v>
      </c>
      <c r="L28" s="47">
        <f t="shared" si="7"/>
        <v>0</v>
      </c>
    </row>
    <row r="29" spans="1:12" x14ac:dyDescent="0.35">
      <c r="A29" s="46">
        <v>42117</v>
      </c>
      <c r="B29" s="47">
        <v>2015</v>
      </c>
      <c r="C29" s="47" t="s">
        <v>292</v>
      </c>
      <c r="D29" s="47" t="s">
        <v>4</v>
      </c>
      <c r="E29" s="47" t="s">
        <v>292</v>
      </c>
      <c r="F29" s="47" t="str">
        <f t="shared" si="2"/>
        <v>D</v>
      </c>
      <c r="G29" s="47" t="str">
        <f t="shared" si="3"/>
        <v>MD</v>
      </c>
      <c r="I29" s="47">
        <f t="shared" si="4"/>
        <v>0</v>
      </c>
      <c r="J29" s="47">
        <f t="shared" si="5"/>
        <v>0</v>
      </c>
      <c r="K29" s="47">
        <f t="shared" si="6"/>
        <v>1</v>
      </c>
      <c r="L29" s="47">
        <f t="shared" si="7"/>
        <v>0</v>
      </c>
    </row>
    <row r="30" spans="1:12" x14ac:dyDescent="0.35">
      <c r="A30" s="46">
        <v>42129</v>
      </c>
      <c r="B30" s="47">
        <v>2015</v>
      </c>
      <c r="C30" s="47" t="s">
        <v>4</v>
      </c>
      <c r="D30" s="47" t="s">
        <v>292</v>
      </c>
      <c r="E30" s="47" t="s">
        <v>4</v>
      </c>
      <c r="F30" s="47" t="str">
        <f t="shared" si="2"/>
        <v>M</v>
      </c>
      <c r="G30" s="47" t="str">
        <f t="shared" si="3"/>
        <v>DM</v>
      </c>
      <c r="I30" s="47">
        <f t="shared" si="4"/>
        <v>1</v>
      </c>
      <c r="J30" s="47">
        <f t="shared" si="5"/>
        <v>0</v>
      </c>
      <c r="K30" s="47">
        <f t="shared" si="6"/>
        <v>0</v>
      </c>
      <c r="L30" s="47">
        <f t="shared" si="7"/>
        <v>0</v>
      </c>
    </row>
    <row r="31" spans="1:12" x14ac:dyDescent="0.35">
      <c r="A31" s="46">
        <v>42483</v>
      </c>
      <c r="B31" s="47">
        <v>2016</v>
      </c>
      <c r="C31" s="47" t="s">
        <v>292</v>
      </c>
      <c r="D31" s="47" t="s">
        <v>4</v>
      </c>
      <c r="E31" s="47" t="s">
        <v>292</v>
      </c>
      <c r="F31" s="47" t="str">
        <f t="shared" si="2"/>
        <v>D</v>
      </c>
      <c r="G31" s="47" t="str">
        <f t="shared" si="3"/>
        <v>MD</v>
      </c>
      <c r="I31" s="47">
        <f t="shared" si="4"/>
        <v>0</v>
      </c>
      <c r="J31" s="47">
        <f t="shared" si="5"/>
        <v>0</v>
      </c>
      <c r="K31" s="47">
        <f t="shared" si="6"/>
        <v>1</v>
      </c>
      <c r="L31" s="47">
        <f t="shared" si="7"/>
        <v>0</v>
      </c>
    </row>
    <row r="32" spans="1:12" x14ac:dyDescent="0.35">
      <c r="A32" s="46">
        <v>42505</v>
      </c>
      <c r="B32" s="47">
        <v>2016</v>
      </c>
      <c r="C32" s="47" t="s">
        <v>4</v>
      </c>
      <c r="D32" s="47" t="s">
        <v>292</v>
      </c>
      <c r="E32" s="47" t="s">
        <v>4</v>
      </c>
      <c r="F32" s="47" t="str">
        <f t="shared" si="2"/>
        <v>M</v>
      </c>
      <c r="G32" s="47" t="str">
        <f t="shared" si="3"/>
        <v>DM</v>
      </c>
      <c r="I32" s="47">
        <f t="shared" si="4"/>
        <v>1</v>
      </c>
      <c r="J32" s="47">
        <f t="shared" si="5"/>
        <v>0</v>
      </c>
      <c r="K32" s="47">
        <f t="shared" si="6"/>
        <v>0</v>
      </c>
      <c r="L32" s="47">
        <f t="shared" si="7"/>
        <v>0</v>
      </c>
    </row>
    <row r="33" spans="1:12" x14ac:dyDescent="0.35">
      <c r="A33" s="46">
        <v>42847</v>
      </c>
      <c r="B33" s="47">
        <v>2017</v>
      </c>
      <c r="C33" s="47" t="s">
        <v>4</v>
      </c>
      <c r="D33" s="47" t="s">
        <v>292</v>
      </c>
      <c r="E33" s="47" t="s">
        <v>4</v>
      </c>
      <c r="F33" s="47" t="str">
        <f t="shared" si="2"/>
        <v>M</v>
      </c>
      <c r="G33" s="47" t="str">
        <f t="shared" si="3"/>
        <v>MM</v>
      </c>
      <c r="I33" s="47">
        <f t="shared" si="4"/>
        <v>0</v>
      </c>
      <c r="J33" s="47">
        <f t="shared" si="5"/>
        <v>0</v>
      </c>
      <c r="K33" s="47">
        <f t="shared" si="6"/>
        <v>1</v>
      </c>
      <c r="L33" s="47">
        <f t="shared" si="7"/>
        <v>1</v>
      </c>
    </row>
    <row r="34" spans="1:12" x14ac:dyDescent="0.35">
      <c r="A34" s="46">
        <v>42861</v>
      </c>
      <c r="B34" s="47">
        <v>2017</v>
      </c>
      <c r="C34" s="47" t="s">
        <v>292</v>
      </c>
      <c r="D34" s="47" t="s">
        <v>4</v>
      </c>
      <c r="E34" s="47" t="s">
        <v>4</v>
      </c>
      <c r="F34" s="47" t="str">
        <f t="shared" si="2"/>
        <v>M</v>
      </c>
      <c r="G34" s="47" t="str">
        <f t="shared" si="3"/>
        <v>MM</v>
      </c>
      <c r="I34" s="47">
        <f t="shared" si="4"/>
        <v>0</v>
      </c>
      <c r="J34" s="47">
        <f t="shared" si="5"/>
        <v>0</v>
      </c>
      <c r="K34" s="47">
        <f t="shared" si="6"/>
        <v>1</v>
      </c>
      <c r="L34" s="47">
        <f t="shared" si="7"/>
        <v>1</v>
      </c>
    </row>
    <row r="35" spans="1:12" x14ac:dyDescent="0.35">
      <c r="A35" s="46">
        <v>43204</v>
      </c>
      <c r="B35" s="47">
        <v>2018</v>
      </c>
      <c r="C35" s="47" t="s">
        <v>4</v>
      </c>
      <c r="D35" s="47" t="s">
        <v>292</v>
      </c>
      <c r="E35" s="47" t="s">
        <v>292</v>
      </c>
      <c r="F35" s="47" t="str">
        <f t="shared" si="2"/>
        <v>D</v>
      </c>
      <c r="G35" s="47" t="str">
        <f t="shared" si="3"/>
        <v>MD</v>
      </c>
      <c r="I35" s="47">
        <f t="shared" si="4"/>
        <v>0</v>
      </c>
      <c r="J35" s="47">
        <f t="shared" si="5"/>
        <v>0</v>
      </c>
      <c r="K35" s="47">
        <f t="shared" si="6"/>
        <v>1</v>
      </c>
      <c r="L35" s="47">
        <f t="shared" si="7"/>
        <v>0</v>
      </c>
    </row>
    <row r="36" spans="1:12" x14ac:dyDescent="0.35">
      <c r="A36" s="46">
        <v>43240</v>
      </c>
      <c r="B36" s="47">
        <v>2018</v>
      </c>
      <c r="C36" s="47" t="s">
        <v>292</v>
      </c>
      <c r="D36" s="47" t="s">
        <v>4</v>
      </c>
      <c r="E36" s="47" t="s">
        <v>292</v>
      </c>
      <c r="F36" s="47" t="str">
        <f t="shared" si="2"/>
        <v>D</v>
      </c>
      <c r="G36" s="47" t="str">
        <f t="shared" si="3"/>
        <v>DD</v>
      </c>
      <c r="I36" s="47">
        <f t="shared" si="4"/>
        <v>1</v>
      </c>
      <c r="J36" s="47">
        <f t="shared" si="5"/>
        <v>1</v>
      </c>
      <c r="K36" s="47">
        <f t="shared" si="6"/>
        <v>0</v>
      </c>
      <c r="L36" s="47">
        <f t="shared" si="7"/>
        <v>0</v>
      </c>
    </row>
    <row r="37" spans="1:12" x14ac:dyDescent="0.35">
      <c r="A37" s="46">
        <v>43548</v>
      </c>
      <c r="B37" s="47">
        <v>2019</v>
      </c>
      <c r="C37" s="47" t="s">
        <v>292</v>
      </c>
      <c r="D37" s="47" t="s">
        <v>4</v>
      </c>
      <c r="E37" s="47" t="s">
        <v>292</v>
      </c>
      <c r="F37" s="47" t="str">
        <f t="shared" si="2"/>
        <v>D</v>
      </c>
      <c r="G37" s="47" t="str">
        <f t="shared" si="3"/>
        <v>DD</v>
      </c>
      <c r="I37" s="47">
        <f t="shared" si="4"/>
        <v>1</v>
      </c>
      <c r="J37" s="47">
        <f t="shared" si="5"/>
        <v>1</v>
      </c>
      <c r="K37" s="47">
        <f t="shared" si="6"/>
        <v>0</v>
      </c>
      <c r="L37" s="47">
        <f t="shared" si="7"/>
        <v>0</v>
      </c>
    </row>
    <row r="38" spans="1:12" x14ac:dyDescent="0.35">
      <c r="A38" s="46">
        <v>43573</v>
      </c>
      <c r="B38" s="47">
        <v>2019</v>
      </c>
      <c r="C38" s="47" t="s">
        <v>4</v>
      </c>
      <c r="D38" s="47" t="s">
        <v>292</v>
      </c>
      <c r="E38" s="47" t="s">
        <v>4</v>
      </c>
      <c r="F38" s="47" t="str">
        <f t="shared" si="2"/>
        <v>M</v>
      </c>
      <c r="G38" s="47" t="str">
        <f t="shared" si="3"/>
        <v>DM</v>
      </c>
      <c r="I38" s="47">
        <f t="shared" si="4"/>
        <v>1</v>
      </c>
      <c r="J38" s="47">
        <f t="shared" si="5"/>
        <v>0</v>
      </c>
      <c r="K38" s="47">
        <f t="shared" si="6"/>
        <v>0</v>
      </c>
      <c r="L38" s="47">
        <f t="shared" si="7"/>
        <v>0</v>
      </c>
    </row>
    <row r="39" spans="1:12" x14ac:dyDescent="0.35">
      <c r="A39" s="46">
        <v>44115</v>
      </c>
      <c r="B39" s="47">
        <v>2020</v>
      </c>
      <c r="C39" s="47" t="s">
        <v>292</v>
      </c>
      <c r="D39" s="47" t="s">
        <v>4</v>
      </c>
      <c r="E39" s="47" t="s">
        <v>4</v>
      </c>
      <c r="F39" s="47" t="str">
        <f t="shared" si="2"/>
        <v>M</v>
      </c>
      <c r="G39" s="47" t="str">
        <f>CONCATENATE(F38,F39)</f>
        <v>MM</v>
      </c>
      <c r="I39" s="47">
        <f t="shared" si="4"/>
        <v>0</v>
      </c>
      <c r="J39" s="47">
        <f t="shared" si="5"/>
        <v>0</v>
      </c>
      <c r="K39" s="47">
        <f>IF(LEFT(G39,1)="M",1,0)</f>
        <v>1</v>
      </c>
      <c r="L39" s="47">
        <f>IF(G39="MM",1,0)</f>
        <v>1</v>
      </c>
    </row>
    <row r="40" spans="1:12" x14ac:dyDescent="0.35">
      <c r="A40" s="46">
        <v>44135</v>
      </c>
      <c r="B40" s="47">
        <v>2020</v>
      </c>
      <c r="C40" s="47" t="s">
        <v>292</v>
      </c>
      <c r="D40" s="47" t="s">
        <v>4</v>
      </c>
      <c r="E40" s="47" t="s">
        <v>4</v>
      </c>
      <c r="F40" s="47" t="str">
        <f t="shared" si="2"/>
        <v>M</v>
      </c>
      <c r="G40" s="47" t="str">
        <f t="shared" si="3"/>
        <v>MM</v>
      </c>
      <c r="I40" s="47">
        <f t="shared" si="4"/>
        <v>0</v>
      </c>
      <c r="J40" s="47">
        <f t="shared" si="5"/>
        <v>0</v>
      </c>
      <c r="K40" s="47">
        <f t="shared" ref="K40:K42" si="8">IF(LEFT(G40,1)="M",1,0)</f>
        <v>1</v>
      </c>
      <c r="L40" s="47">
        <f t="shared" ref="L40:L42" si="9">IF(G40="MM",1,0)</f>
        <v>1</v>
      </c>
    </row>
    <row r="41" spans="1:12" x14ac:dyDescent="0.35">
      <c r="A41" s="46">
        <v>44140</v>
      </c>
      <c r="B41" s="47">
        <v>2020</v>
      </c>
      <c r="C41" s="47" t="s">
        <v>4</v>
      </c>
      <c r="D41" s="47" t="s">
        <v>292</v>
      </c>
      <c r="E41" s="47" t="s">
        <v>4</v>
      </c>
      <c r="F41" s="47" t="str">
        <f t="shared" si="2"/>
        <v>M</v>
      </c>
      <c r="G41" s="47" t="str">
        <f t="shared" si="3"/>
        <v>MM</v>
      </c>
      <c r="I41" s="47">
        <f t="shared" si="4"/>
        <v>0</v>
      </c>
      <c r="J41" s="47">
        <f t="shared" si="5"/>
        <v>0</v>
      </c>
      <c r="K41" s="47">
        <f t="shared" si="8"/>
        <v>1</v>
      </c>
      <c r="L41" s="47">
        <f t="shared" si="9"/>
        <v>1</v>
      </c>
    </row>
    <row r="42" spans="1:12" x14ac:dyDescent="0.35">
      <c r="A42" s="46">
        <v>44145</v>
      </c>
      <c r="B42" s="47">
        <v>2020</v>
      </c>
      <c r="C42" s="47" t="s">
        <v>292</v>
      </c>
      <c r="D42" s="47" t="s">
        <v>4</v>
      </c>
      <c r="E42" s="47" t="s">
        <v>4</v>
      </c>
      <c r="F42" s="47" t="str">
        <f t="shared" si="2"/>
        <v>M</v>
      </c>
      <c r="G42" s="47" t="str">
        <f t="shared" si="3"/>
        <v>MM</v>
      </c>
      <c r="I42" s="47">
        <f t="shared" si="4"/>
        <v>0</v>
      </c>
      <c r="J42" s="47">
        <f t="shared" si="5"/>
        <v>0</v>
      </c>
      <c r="K42" s="47">
        <f t="shared" si="8"/>
        <v>1</v>
      </c>
      <c r="L42" s="47">
        <f t="shared" si="9"/>
        <v>1</v>
      </c>
    </row>
    <row r="43" spans="1:12" x14ac:dyDescent="0.35">
      <c r="A43" s="46">
        <v>44306</v>
      </c>
      <c r="B43" s="47">
        <v>2021</v>
      </c>
      <c r="C43" s="47" t="s">
        <v>4</v>
      </c>
      <c r="D43" s="47" t="s">
        <v>292</v>
      </c>
      <c r="E43" s="47" t="s">
        <v>292</v>
      </c>
      <c r="F43" s="47" t="str">
        <f t="shared" si="2"/>
        <v>D</v>
      </c>
      <c r="G43" s="47" t="str">
        <f>CONCATENATE(F42,F43)</f>
        <v>MD</v>
      </c>
      <c r="I43" s="47">
        <f t="shared" si="4"/>
        <v>0</v>
      </c>
      <c r="J43" s="47">
        <f t="shared" si="5"/>
        <v>0</v>
      </c>
      <c r="K43" s="47">
        <f>IF(LEFT(G43,1)="M",1,0)</f>
        <v>1</v>
      </c>
      <c r="L43" s="47">
        <f>IF(G43="MM",1,0)</f>
        <v>0</v>
      </c>
    </row>
    <row r="44" spans="1:12" x14ac:dyDescent="0.35">
      <c r="A44" s="46">
        <v>44471</v>
      </c>
      <c r="B44" s="47">
        <v>2021</v>
      </c>
      <c r="C44" s="47" t="s">
        <v>4</v>
      </c>
      <c r="D44" s="47" t="s">
        <v>292</v>
      </c>
      <c r="E44" s="47" t="s">
        <v>292</v>
      </c>
      <c r="F44" s="47" t="str">
        <f t="shared" si="2"/>
        <v>D</v>
      </c>
      <c r="G44" s="47" t="str">
        <f>CONCATENATE(F43,F44)</f>
        <v>DD</v>
      </c>
      <c r="I44" s="47">
        <f>IF(LEFT(G44,1)="D",1,0)</f>
        <v>1</v>
      </c>
      <c r="J44" s="47">
        <f>IF(G44="DD",1,0)</f>
        <v>1</v>
      </c>
      <c r="K44" s="47">
        <f>IF(LEFT(G44,1)="M",1,0)</f>
        <v>0</v>
      </c>
      <c r="L44" s="47">
        <f>IF(G44="MM",1,0)</f>
        <v>0</v>
      </c>
    </row>
    <row r="46" spans="1:12" x14ac:dyDescent="0.35">
      <c r="G46" s="40" t="s">
        <v>288</v>
      </c>
      <c r="I46" s="47">
        <f>SUM(I16:I44)</f>
        <v>13</v>
      </c>
      <c r="J46" s="47">
        <f t="shared" ref="J46:L46" si="10">SUM(J16:J44)</f>
        <v>7</v>
      </c>
      <c r="K46" s="47">
        <f t="shared" si="10"/>
        <v>16</v>
      </c>
      <c r="L46" s="47">
        <f t="shared" si="10"/>
        <v>9</v>
      </c>
    </row>
    <row r="47" spans="1:12" x14ac:dyDescent="0.35">
      <c r="G47" s="40" t="s">
        <v>289</v>
      </c>
      <c r="I47" s="40">
        <f>J46/I46</f>
        <v>0.53846153846153844</v>
      </c>
      <c r="J47" s="47"/>
      <c r="K47" s="40">
        <f>L46/K46</f>
        <v>0.5625</v>
      </c>
      <c r="L47" s="47"/>
    </row>
    <row r="50" spans="1:12" x14ac:dyDescent="0.35">
      <c r="A50" s="40" t="s">
        <v>9</v>
      </c>
      <c r="B50" s="40" t="s">
        <v>284</v>
      </c>
      <c r="C50" s="40" t="s">
        <v>262</v>
      </c>
      <c r="D50" s="40" t="s">
        <v>263</v>
      </c>
      <c r="E50" s="40" t="s">
        <v>285</v>
      </c>
      <c r="F50" s="40" t="s">
        <v>286</v>
      </c>
      <c r="G50" s="40" t="s">
        <v>287</v>
      </c>
    </row>
    <row r="51" spans="1:12" x14ac:dyDescent="0.35">
      <c r="A51" s="46">
        <v>39570</v>
      </c>
      <c r="B51" s="47">
        <v>2008</v>
      </c>
      <c r="C51" s="47" t="s">
        <v>0</v>
      </c>
      <c r="D51" s="47" t="s">
        <v>292</v>
      </c>
      <c r="E51" s="47" t="s">
        <v>292</v>
      </c>
      <c r="F51" s="47" t="str">
        <f t="shared" ref="F51:F76" si="11">LEFT(E51,1)</f>
        <v>D</v>
      </c>
      <c r="G51" s="47" t="str">
        <f>CONCATENATE(F51)</f>
        <v>D</v>
      </c>
    </row>
    <row r="52" spans="1:12" x14ac:dyDescent="0.35">
      <c r="A52" s="46">
        <v>39576</v>
      </c>
      <c r="B52" s="47">
        <v>2008</v>
      </c>
      <c r="C52" s="47" t="s">
        <v>292</v>
      </c>
      <c r="D52" s="47" t="s">
        <v>0</v>
      </c>
      <c r="E52" s="47" t="s">
        <v>0</v>
      </c>
      <c r="F52" s="47" t="str">
        <f t="shared" si="11"/>
        <v>C</v>
      </c>
      <c r="G52" s="47" t="str">
        <f>CONCATENATE(F51,F52)</f>
        <v>DC</v>
      </c>
      <c r="I52" s="47">
        <f>IF(LEFT(G52,1)="D",1,0)</f>
        <v>1</v>
      </c>
      <c r="J52" s="47">
        <f>IF(G52="DD",1,0)</f>
        <v>0</v>
      </c>
      <c r="K52" s="47">
        <f>IF(LEFT(G52,1)="C",1,0)</f>
        <v>0</v>
      </c>
      <c r="L52" s="47">
        <f>IF(G52="CC",1,0)</f>
        <v>0</v>
      </c>
    </row>
    <row r="53" spans="1:12" x14ac:dyDescent="0.35">
      <c r="A53" s="46">
        <v>39926</v>
      </c>
      <c r="B53" s="47">
        <v>2009</v>
      </c>
      <c r="C53" s="47" t="s">
        <v>0</v>
      </c>
      <c r="D53" s="47" t="s">
        <v>292</v>
      </c>
      <c r="E53" s="47" t="s">
        <v>292</v>
      </c>
      <c r="F53" s="47" t="str">
        <f t="shared" si="11"/>
        <v>D</v>
      </c>
      <c r="G53" s="47" t="str">
        <f t="shared" ref="G53:G74" si="12">CONCATENATE(F52,F53)</f>
        <v>CD</v>
      </c>
      <c r="I53" s="47">
        <f t="shared" ref="I53:I76" si="13">IF(LEFT(G53,1)="D",1,0)</f>
        <v>0</v>
      </c>
      <c r="J53" s="47">
        <f t="shared" ref="J53:J76" si="14">IF(G53="DD",1,0)</f>
        <v>0</v>
      </c>
      <c r="K53" s="47">
        <f t="shared" ref="K53:K76" si="15">IF(LEFT(G53,1)="C",1,0)</f>
        <v>1</v>
      </c>
      <c r="L53" s="47">
        <f t="shared" ref="L53:L76" si="16">IF(G53="CC",1,0)</f>
        <v>0</v>
      </c>
    </row>
    <row r="54" spans="1:12" x14ac:dyDescent="0.35">
      <c r="A54" s="46">
        <v>39935</v>
      </c>
      <c r="B54" s="47">
        <v>2009</v>
      </c>
      <c r="C54" s="47" t="s">
        <v>0</v>
      </c>
      <c r="D54" s="47" t="s">
        <v>292</v>
      </c>
      <c r="E54" s="47" t="s">
        <v>0</v>
      </c>
      <c r="F54" s="47" t="str">
        <f t="shared" si="11"/>
        <v>C</v>
      </c>
      <c r="G54" s="47" t="str">
        <f t="shared" si="12"/>
        <v>DC</v>
      </c>
      <c r="I54" s="47">
        <f t="shared" si="13"/>
        <v>1</v>
      </c>
      <c r="J54" s="47">
        <f t="shared" si="14"/>
        <v>0</v>
      </c>
      <c r="K54" s="47">
        <f t="shared" si="15"/>
        <v>0</v>
      </c>
      <c r="L54" s="47">
        <f t="shared" si="16"/>
        <v>0</v>
      </c>
    </row>
    <row r="55" spans="1:12" x14ac:dyDescent="0.35">
      <c r="A55" s="46">
        <v>40256</v>
      </c>
      <c r="B55" s="47">
        <v>2010</v>
      </c>
      <c r="C55" s="47" t="s">
        <v>292</v>
      </c>
      <c r="D55" s="47" t="s">
        <v>0</v>
      </c>
      <c r="E55" s="47" t="s">
        <v>0</v>
      </c>
      <c r="F55" s="47" t="str">
        <f t="shared" si="11"/>
        <v>C</v>
      </c>
      <c r="G55" s="47" t="str">
        <f t="shared" si="12"/>
        <v>CC</v>
      </c>
      <c r="I55" s="47">
        <f t="shared" si="13"/>
        <v>0</v>
      </c>
      <c r="J55" s="47">
        <f t="shared" si="14"/>
        <v>0</v>
      </c>
      <c r="K55" s="47">
        <f t="shared" si="15"/>
        <v>1</v>
      </c>
      <c r="L55" s="47">
        <f t="shared" si="16"/>
        <v>1</v>
      </c>
    </row>
    <row r="56" spans="1:12" x14ac:dyDescent="0.35">
      <c r="A56" s="46">
        <v>40283</v>
      </c>
      <c r="B56" s="47">
        <v>2010</v>
      </c>
      <c r="C56" s="47" t="s">
        <v>0</v>
      </c>
      <c r="D56" s="47" t="s">
        <v>292</v>
      </c>
      <c r="E56" s="47" t="s">
        <v>292</v>
      </c>
      <c r="F56" s="47" t="str">
        <f t="shared" si="11"/>
        <v>D</v>
      </c>
      <c r="G56" s="47" t="str">
        <f t="shared" si="12"/>
        <v>CD</v>
      </c>
      <c r="I56" s="47">
        <f t="shared" si="13"/>
        <v>0</v>
      </c>
      <c r="J56" s="47">
        <f t="shared" si="14"/>
        <v>0</v>
      </c>
      <c r="K56" s="47">
        <f t="shared" si="15"/>
        <v>1</v>
      </c>
      <c r="L56" s="47">
        <f t="shared" si="16"/>
        <v>0</v>
      </c>
    </row>
    <row r="57" spans="1:12" x14ac:dyDescent="0.35">
      <c r="A57" s="46">
        <v>40675</v>
      </c>
      <c r="B57" s="47">
        <v>2011</v>
      </c>
      <c r="C57" s="47" t="s">
        <v>0</v>
      </c>
      <c r="D57" s="47" t="s">
        <v>292</v>
      </c>
      <c r="E57" s="47" t="s">
        <v>0</v>
      </c>
      <c r="F57" s="47" t="str">
        <f t="shared" si="11"/>
        <v>C</v>
      </c>
      <c r="G57" s="47" t="str">
        <f t="shared" si="12"/>
        <v>DC</v>
      </c>
      <c r="I57" s="47">
        <f t="shared" si="13"/>
        <v>1</v>
      </c>
      <c r="J57" s="47">
        <f t="shared" si="14"/>
        <v>0</v>
      </c>
      <c r="K57" s="47">
        <f t="shared" si="15"/>
        <v>0</v>
      </c>
      <c r="L57" s="47">
        <f t="shared" si="16"/>
        <v>0</v>
      </c>
    </row>
    <row r="58" spans="1:12" x14ac:dyDescent="0.35">
      <c r="A58" s="46">
        <v>41009</v>
      </c>
      <c r="B58" s="47">
        <v>2012</v>
      </c>
      <c r="C58" s="47" t="s">
        <v>292</v>
      </c>
      <c r="D58" s="47" t="s">
        <v>0</v>
      </c>
      <c r="E58" s="47" t="s">
        <v>292</v>
      </c>
      <c r="F58" s="47" t="str">
        <f t="shared" si="11"/>
        <v>D</v>
      </c>
      <c r="G58" s="47" t="str">
        <f t="shared" si="12"/>
        <v>CD</v>
      </c>
      <c r="I58" s="47">
        <f t="shared" si="13"/>
        <v>0</v>
      </c>
      <c r="J58" s="47">
        <f t="shared" si="14"/>
        <v>0</v>
      </c>
      <c r="K58" s="47">
        <f t="shared" si="15"/>
        <v>1</v>
      </c>
      <c r="L58" s="47">
        <f t="shared" si="16"/>
        <v>0</v>
      </c>
    </row>
    <row r="59" spans="1:12" x14ac:dyDescent="0.35">
      <c r="A59" s="46">
        <v>41041</v>
      </c>
      <c r="B59" s="47">
        <v>2012</v>
      </c>
      <c r="C59" s="47" t="s">
        <v>0</v>
      </c>
      <c r="D59" s="47" t="s">
        <v>292</v>
      </c>
      <c r="E59" s="47" t="s">
        <v>0</v>
      </c>
      <c r="F59" s="47" t="str">
        <f t="shared" si="11"/>
        <v>C</v>
      </c>
      <c r="G59" s="47" t="str">
        <f t="shared" si="12"/>
        <v>DC</v>
      </c>
      <c r="I59" s="47">
        <f t="shared" si="13"/>
        <v>1</v>
      </c>
      <c r="J59" s="47">
        <f t="shared" si="14"/>
        <v>0</v>
      </c>
      <c r="K59" s="47">
        <f t="shared" si="15"/>
        <v>0</v>
      </c>
      <c r="L59" s="47">
        <f t="shared" si="16"/>
        <v>0</v>
      </c>
    </row>
    <row r="60" spans="1:12" x14ac:dyDescent="0.35">
      <c r="A60" s="46">
        <v>41054</v>
      </c>
      <c r="B60" s="47">
        <v>2012</v>
      </c>
      <c r="C60" s="47" t="s">
        <v>292</v>
      </c>
      <c r="D60" s="47" t="s">
        <v>0</v>
      </c>
      <c r="E60" s="47" t="s">
        <v>0</v>
      </c>
      <c r="F60" s="47" t="str">
        <f t="shared" si="11"/>
        <v>C</v>
      </c>
      <c r="G60" s="47" t="str">
        <f t="shared" si="12"/>
        <v>CC</v>
      </c>
      <c r="I60" s="47">
        <f t="shared" si="13"/>
        <v>0</v>
      </c>
      <c r="J60" s="47">
        <f t="shared" si="14"/>
        <v>0</v>
      </c>
      <c r="K60" s="47">
        <f t="shared" si="15"/>
        <v>1</v>
      </c>
      <c r="L60" s="47">
        <f t="shared" si="16"/>
        <v>1</v>
      </c>
    </row>
    <row r="61" spans="1:12" x14ac:dyDescent="0.35">
      <c r="A61" s="46">
        <v>41382</v>
      </c>
      <c r="B61" s="47">
        <v>2013</v>
      </c>
      <c r="C61" s="47" t="s">
        <v>292</v>
      </c>
      <c r="D61" s="47" t="s">
        <v>0</v>
      </c>
      <c r="E61" s="47" t="s">
        <v>0</v>
      </c>
      <c r="F61" s="47" t="str">
        <f t="shared" si="11"/>
        <v>C</v>
      </c>
      <c r="G61" s="47" t="str">
        <f t="shared" si="12"/>
        <v>CC</v>
      </c>
      <c r="I61" s="47">
        <f t="shared" si="13"/>
        <v>0</v>
      </c>
      <c r="J61" s="47">
        <f t="shared" si="14"/>
        <v>0</v>
      </c>
      <c r="K61" s="47">
        <f t="shared" si="15"/>
        <v>1</v>
      </c>
      <c r="L61" s="47">
        <f t="shared" si="16"/>
        <v>1</v>
      </c>
    </row>
    <row r="62" spans="1:12" x14ac:dyDescent="0.35">
      <c r="A62" s="46">
        <v>41408</v>
      </c>
      <c r="B62" s="47">
        <v>2013</v>
      </c>
      <c r="C62" s="47" t="s">
        <v>0</v>
      </c>
      <c r="D62" s="47" t="s">
        <v>292</v>
      </c>
      <c r="E62" s="47" t="s">
        <v>0</v>
      </c>
      <c r="F62" s="47" t="str">
        <f t="shared" si="11"/>
        <v>C</v>
      </c>
      <c r="G62" s="47" t="str">
        <f t="shared" si="12"/>
        <v>CC</v>
      </c>
      <c r="I62" s="47">
        <f t="shared" si="13"/>
        <v>0</v>
      </c>
      <c r="J62" s="47">
        <f t="shared" si="14"/>
        <v>0</v>
      </c>
      <c r="K62" s="47">
        <f t="shared" si="15"/>
        <v>1</v>
      </c>
      <c r="L62" s="47">
        <f t="shared" si="16"/>
        <v>1</v>
      </c>
    </row>
    <row r="63" spans="1:12" x14ac:dyDescent="0.35">
      <c r="A63" s="46">
        <v>41750</v>
      </c>
      <c r="B63" s="47">
        <v>2014</v>
      </c>
      <c r="C63" s="47" t="s">
        <v>0</v>
      </c>
      <c r="D63" s="47" t="s">
        <v>292</v>
      </c>
      <c r="E63" s="47" t="s">
        <v>0</v>
      </c>
      <c r="F63" s="47" t="str">
        <f t="shared" si="11"/>
        <v>C</v>
      </c>
      <c r="G63" s="47" t="str">
        <f t="shared" si="12"/>
        <v>CC</v>
      </c>
      <c r="I63" s="47">
        <f t="shared" si="13"/>
        <v>0</v>
      </c>
      <c r="J63" s="47">
        <f t="shared" si="14"/>
        <v>0</v>
      </c>
      <c r="K63" s="47">
        <f t="shared" si="15"/>
        <v>1</v>
      </c>
      <c r="L63" s="47">
        <f t="shared" si="16"/>
        <v>1</v>
      </c>
    </row>
    <row r="64" spans="1:12" x14ac:dyDescent="0.35">
      <c r="A64" s="46">
        <v>41764</v>
      </c>
      <c r="B64" s="47">
        <v>2014</v>
      </c>
      <c r="C64" s="47" t="s">
        <v>292</v>
      </c>
      <c r="D64" s="47" t="s">
        <v>0</v>
      </c>
      <c r="E64" s="47" t="s">
        <v>0</v>
      </c>
      <c r="F64" s="47" t="str">
        <f t="shared" si="11"/>
        <v>C</v>
      </c>
      <c r="G64" s="47" t="str">
        <f t="shared" si="12"/>
        <v>CC</v>
      </c>
      <c r="I64" s="47">
        <f t="shared" si="13"/>
        <v>0</v>
      </c>
      <c r="J64" s="47">
        <f t="shared" si="14"/>
        <v>0</v>
      </c>
      <c r="K64" s="47">
        <f t="shared" si="15"/>
        <v>1</v>
      </c>
      <c r="L64" s="47">
        <f t="shared" si="16"/>
        <v>1</v>
      </c>
    </row>
    <row r="65" spans="1:12" x14ac:dyDescent="0.35">
      <c r="A65" s="46">
        <v>42103</v>
      </c>
      <c r="B65" s="47">
        <v>2015</v>
      </c>
      <c r="C65" s="47" t="s">
        <v>0</v>
      </c>
      <c r="D65" s="47" t="s">
        <v>292</v>
      </c>
      <c r="E65" s="47" t="s">
        <v>0</v>
      </c>
      <c r="F65" s="47" t="str">
        <f t="shared" si="11"/>
        <v>C</v>
      </c>
      <c r="G65" s="47" t="str">
        <f t="shared" si="12"/>
        <v>CC</v>
      </c>
      <c r="I65" s="47">
        <f t="shared" si="13"/>
        <v>0</v>
      </c>
      <c r="J65" s="47">
        <f t="shared" si="14"/>
        <v>0</v>
      </c>
      <c r="K65" s="47">
        <f t="shared" si="15"/>
        <v>1</v>
      </c>
      <c r="L65" s="47">
        <f t="shared" si="16"/>
        <v>1</v>
      </c>
    </row>
    <row r="66" spans="1:12" x14ac:dyDescent="0.35">
      <c r="A66" s="46">
        <v>42136</v>
      </c>
      <c r="B66" s="47">
        <v>2015</v>
      </c>
      <c r="C66" s="47" t="s">
        <v>292</v>
      </c>
      <c r="D66" s="47" t="s">
        <v>0</v>
      </c>
      <c r="E66" s="47" t="s">
        <v>292</v>
      </c>
      <c r="F66" s="47" t="str">
        <f t="shared" si="11"/>
        <v>D</v>
      </c>
      <c r="G66" s="47" t="str">
        <f t="shared" si="12"/>
        <v>CD</v>
      </c>
      <c r="I66" s="47">
        <f t="shared" si="13"/>
        <v>0</v>
      </c>
      <c r="J66" s="47">
        <f t="shared" si="14"/>
        <v>0</v>
      </c>
      <c r="K66" s="47">
        <f t="shared" si="15"/>
        <v>1</v>
      </c>
      <c r="L66" s="47">
        <f t="shared" si="16"/>
        <v>0</v>
      </c>
    </row>
    <row r="67" spans="1:12" x14ac:dyDescent="0.35">
      <c r="A67" s="46">
        <v>43220</v>
      </c>
      <c r="B67" s="47">
        <v>2018</v>
      </c>
      <c r="C67" s="47" t="s">
        <v>0</v>
      </c>
      <c r="D67" s="47" t="s">
        <v>292</v>
      </c>
      <c r="E67" s="47" t="s">
        <v>0</v>
      </c>
      <c r="F67" s="47" t="str">
        <f t="shared" si="11"/>
        <v>C</v>
      </c>
      <c r="G67" s="47" t="str">
        <f t="shared" si="12"/>
        <v>DC</v>
      </c>
      <c r="I67" s="47">
        <f t="shared" si="13"/>
        <v>1</v>
      </c>
      <c r="J67" s="47">
        <f t="shared" si="14"/>
        <v>0</v>
      </c>
      <c r="K67" s="47">
        <f t="shared" si="15"/>
        <v>0</v>
      </c>
      <c r="L67" s="47">
        <f t="shared" si="16"/>
        <v>0</v>
      </c>
    </row>
    <row r="68" spans="1:12" x14ac:dyDescent="0.35">
      <c r="A68" s="46">
        <v>43238</v>
      </c>
      <c r="B68" s="47">
        <v>2018</v>
      </c>
      <c r="C68" s="47" t="s">
        <v>292</v>
      </c>
      <c r="D68" s="47" t="s">
        <v>0</v>
      </c>
      <c r="E68" s="47" t="s">
        <v>292</v>
      </c>
      <c r="F68" s="47" t="str">
        <f t="shared" si="11"/>
        <v>D</v>
      </c>
      <c r="G68" s="47" t="str">
        <f t="shared" si="12"/>
        <v>CD</v>
      </c>
      <c r="I68" s="47">
        <f t="shared" si="13"/>
        <v>0</v>
      </c>
      <c r="J68" s="47">
        <f t="shared" si="14"/>
        <v>0</v>
      </c>
      <c r="K68" s="47">
        <f t="shared" si="15"/>
        <v>1</v>
      </c>
      <c r="L68" s="47">
        <f t="shared" si="16"/>
        <v>0</v>
      </c>
    </row>
    <row r="69" spans="1:12" x14ac:dyDescent="0.35">
      <c r="A69" s="46">
        <v>43550</v>
      </c>
      <c r="B69" s="47">
        <v>2019</v>
      </c>
      <c r="C69" s="47" t="s">
        <v>292</v>
      </c>
      <c r="D69" s="47" t="s">
        <v>0</v>
      </c>
      <c r="E69" s="47" t="s">
        <v>0</v>
      </c>
      <c r="F69" s="47" t="str">
        <f t="shared" si="11"/>
        <v>C</v>
      </c>
      <c r="G69" s="47" t="str">
        <f t="shared" si="12"/>
        <v>DC</v>
      </c>
      <c r="I69" s="47">
        <f t="shared" si="13"/>
        <v>1</v>
      </c>
      <c r="J69" s="47">
        <f t="shared" si="14"/>
        <v>0</v>
      </c>
      <c r="K69" s="47">
        <f t="shared" si="15"/>
        <v>0</v>
      </c>
      <c r="L69" s="47">
        <f t="shared" si="16"/>
        <v>0</v>
      </c>
    </row>
    <row r="70" spans="1:12" x14ac:dyDescent="0.35">
      <c r="A70" s="46">
        <v>43586</v>
      </c>
      <c r="B70" s="47">
        <v>2019</v>
      </c>
      <c r="C70" s="47" t="s">
        <v>0</v>
      </c>
      <c r="D70" s="47" t="s">
        <v>292</v>
      </c>
      <c r="E70" s="47" t="s">
        <v>0</v>
      </c>
      <c r="F70" s="47" t="str">
        <f t="shared" si="11"/>
        <v>C</v>
      </c>
      <c r="G70" s="47" t="str">
        <f t="shared" si="12"/>
        <v>CC</v>
      </c>
      <c r="I70" s="47">
        <f t="shared" si="13"/>
        <v>0</v>
      </c>
      <c r="J70" s="47">
        <f t="shared" si="14"/>
        <v>0</v>
      </c>
      <c r="K70" s="47">
        <f t="shared" si="15"/>
        <v>1</v>
      </c>
      <c r="L70" s="47">
        <f t="shared" si="16"/>
        <v>1</v>
      </c>
    </row>
    <row r="71" spans="1:12" x14ac:dyDescent="0.35">
      <c r="A71" s="46">
        <v>43595</v>
      </c>
      <c r="B71" s="47">
        <v>2019</v>
      </c>
      <c r="C71" s="47" t="s">
        <v>292</v>
      </c>
      <c r="D71" s="47" t="s">
        <v>0</v>
      </c>
      <c r="E71" s="47" t="s">
        <v>0</v>
      </c>
      <c r="F71" s="47" t="str">
        <f t="shared" si="11"/>
        <v>C</v>
      </c>
      <c r="G71" s="47" t="str">
        <f t="shared" si="12"/>
        <v>CC</v>
      </c>
      <c r="I71" s="47">
        <f t="shared" si="13"/>
        <v>0</v>
      </c>
      <c r="J71" s="47">
        <f t="shared" si="14"/>
        <v>0</v>
      </c>
      <c r="K71" s="47">
        <f t="shared" si="15"/>
        <v>1</v>
      </c>
      <c r="L71" s="47">
        <f t="shared" si="16"/>
        <v>1</v>
      </c>
    </row>
    <row r="72" spans="1:12" x14ac:dyDescent="0.35">
      <c r="A72" s="46">
        <v>44099</v>
      </c>
      <c r="B72" s="47">
        <v>2020</v>
      </c>
      <c r="C72" s="47" t="s">
        <v>292</v>
      </c>
      <c r="D72" s="47" t="s">
        <v>0</v>
      </c>
      <c r="E72" s="47" t="s">
        <v>292</v>
      </c>
      <c r="F72" s="47" t="str">
        <f t="shared" si="11"/>
        <v>D</v>
      </c>
      <c r="G72" s="47" t="str">
        <f t="shared" si="12"/>
        <v>CD</v>
      </c>
      <c r="I72" s="47">
        <f t="shared" si="13"/>
        <v>0</v>
      </c>
      <c r="J72" s="47">
        <f t="shared" si="14"/>
        <v>0</v>
      </c>
      <c r="K72" s="47">
        <f t="shared" si="15"/>
        <v>1</v>
      </c>
      <c r="L72" s="47">
        <f t="shared" si="16"/>
        <v>0</v>
      </c>
    </row>
    <row r="73" spans="1:12" x14ac:dyDescent="0.35">
      <c r="A73" s="46">
        <v>44121</v>
      </c>
      <c r="B73" s="47">
        <v>2020</v>
      </c>
      <c r="C73" s="47" t="s">
        <v>0</v>
      </c>
      <c r="D73" s="47" t="s">
        <v>292</v>
      </c>
      <c r="E73" s="47" t="s">
        <v>292</v>
      </c>
      <c r="F73" s="47" t="str">
        <f t="shared" si="11"/>
        <v>D</v>
      </c>
      <c r="G73" s="47" t="str">
        <f t="shared" si="12"/>
        <v>DD</v>
      </c>
      <c r="I73" s="47">
        <f t="shared" si="13"/>
        <v>1</v>
      </c>
      <c r="J73" s="47">
        <f t="shared" si="14"/>
        <v>1</v>
      </c>
      <c r="K73" s="47">
        <f t="shared" si="15"/>
        <v>0</v>
      </c>
      <c r="L73" s="47">
        <f t="shared" si="16"/>
        <v>0</v>
      </c>
    </row>
    <row r="74" spans="1:12" x14ac:dyDescent="0.35">
      <c r="A74" s="46">
        <v>44296</v>
      </c>
      <c r="B74" s="47">
        <v>2021</v>
      </c>
      <c r="C74" s="47" t="s">
        <v>0</v>
      </c>
      <c r="D74" s="47" t="s">
        <v>292</v>
      </c>
      <c r="E74" s="47" t="s">
        <v>292</v>
      </c>
      <c r="F74" s="47" t="str">
        <f t="shared" si="11"/>
        <v>D</v>
      </c>
      <c r="G74" s="47" t="str">
        <f t="shared" si="12"/>
        <v>DD</v>
      </c>
      <c r="I74" s="47">
        <f t="shared" si="13"/>
        <v>1</v>
      </c>
      <c r="J74" s="47">
        <f t="shared" si="14"/>
        <v>1</v>
      </c>
      <c r="K74" s="47">
        <f t="shared" si="15"/>
        <v>0</v>
      </c>
      <c r="L74" s="47">
        <f t="shared" si="16"/>
        <v>0</v>
      </c>
    </row>
    <row r="75" spans="1:12" x14ac:dyDescent="0.35">
      <c r="A75" s="46">
        <v>44473</v>
      </c>
      <c r="B75" s="47">
        <v>2021</v>
      </c>
      <c r="C75" s="47" t="s">
        <v>0</v>
      </c>
      <c r="D75" s="47" t="s">
        <v>292</v>
      </c>
      <c r="E75" s="47" t="s">
        <v>292</v>
      </c>
      <c r="F75" s="47" t="str">
        <f t="shared" si="11"/>
        <v>D</v>
      </c>
      <c r="G75" s="47" t="str">
        <f>CONCATENATE(F74,F75)</f>
        <v>DD</v>
      </c>
      <c r="I75" s="47">
        <f t="shared" si="13"/>
        <v>1</v>
      </c>
      <c r="J75" s="47">
        <f t="shared" si="14"/>
        <v>1</v>
      </c>
      <c r="K75" s="47">
        <f t="shared" si="15"/>
        <v>0</v>
      </c>
      <c r="L75" s="47">
        <f t="shared" si="16"/>
        <v>0</v>
      </c>
    </row>
    <row r="76" spans="1:12" x14ac:dyDescent="0.35">
      <c r="A76" s="46">
        <v>44479</v>
      </c>
      <c r="B76" s="47">
        <v>2021</v>
      </c>
      <c r="C76" s="47" t="s">
        <v>292</v>
      </c>
      <c r="D76" s="47" t="s">
        <v>0</v>
      </c>
      <c r="E76" s="47" t="s">
        <v>0</v>
      </c>
      <c r="F76" s="47" t="str">
        <f t="shared" si="11"/>
        <v>C</v>
      </c>
      <c r="G76" s="47" t="str">
        <f t="shared" ref="G76" si="17">CONCATENATE(F75,F76)</f>
        <v>DC</v>
      </c>
      <c r="I76" s="47">
        <f t="shared" si="13"/>
        <v>1</v>
      </c>
      <c r="J76" s="47">
        <f t="shared" si="14"/>
        <v>0</v>
      </c>
      <c r="K76" s="47">
        <f t="shared" si="15"/>
        <v>0</v>
      </c>
      <c r="L76" s="47">
        <f t="shared" si="16"/>
        <v>0</v>
      </c>
    </row>
    <row r="78" spans="1:12" x14ac:dyDescent="0.35">
      <c r="G78" s="40" t="s">
        <v>288</v>
      </c>
      <c r="I78" s="47">
        <f>SUM(I52:I76)</f>
        <v>10</v>
      </c>
      <c r="J78" s="47">
        <f>SUM(J52:J76)</f>
        <v>3</v>
      </c>
      <c r="K78" s="47">
        <f>SUM(K52:K76)</f>
        <v>15</v>
      </c>
      <c r="L78" s="47">
        <f>SUM(L52:L76)</f>
        <v>9</v>
      </c>
    </row>
    <row r="79" spans="1:12" x14ac:dyDescent="0.35">
      <c r="G79" s="40" t="s">
        <v>289</v>
      </c>
      <c r="I79" s="40">
        <f>J78/I78</f>
        <v>0.3</v>
      </c>
      <c r="J79" s="47"/>
      <c r="K79" s="40">
        <f>L78/K78</f>
        <v>0.6</v>
      </c>
      <c r="L79" s="47"/>
    </row>
    <row r="82" spans="1:12" x14ac:dyDescent="0.35">
      <c r="A82" s="40" t="s">
        <v>9</v>
      </c>
      <c r="B82" s="40" t="s">
        <v>284</v>
      </c>
      <c r="C82" s="40" t="s">
        <v>262</v>
      </c>
      <c r="D82" s="40" t="s">
        <v>263</v>
      </c>
      <c r="E82" s="40" t="s">
        <v>285</v>
      </c>
      <c r="F82" s="40" t="s">
        <v>286</v>
      </c>
      <c r="G82" s="40" t="s">
        <v>287</v>
      </c>
    </row>
    <row r="83" spans="1:12" x14ac:dyDescent="0.35">
      <c r="A83" s="46">
        <v>39581</v>
      </c>
      <c r="B83" s="47">
        <v>2008</v>
      </c>
      <c r="C83" s="47" t="s">
        <v>2</v>
      </c>
      <c r="D83" s="47" t="s">
        <v>292</v>
      </c>
      <c r="E83" s="47" t="s">
        <v>2</v>
      </c>
      <c r="F83" s="47" t="str">
        <f t="shared" ref="F83:F110" si="18">LEFT(E83,1)</f>
        <v>K</v>
      </c>
      <c r="G83" s="47" t="str">
        <f>CONCATENATE(F83)</f>
        <v>K</v>
      </c>
    </row>
    <row r="84" spans="1:12" x14ac:dyDescent="0.35">
      <c r="A84" s="46">
        <v>39938</v>
      </c>
      <c r="B84" s="47">
        <v>2009</v>
      </c>
      <c r="C84" s="47" t="s">
        <v>292</v>
      </c>
      <c r="D84" s="47" t="s">
        <v>2</v>
      </c>
      <c r="E84" s="47" t="s">
        <v>292</v>
      </c>
      <c r="F84" s="47" t="str">
        <f t="shared" si="18"/>
        <v>D</v>
      </c>
      <c r="G84" s="47" t="str">
        <f>CONCATENATE(F83,F84)</f>
        <v>KD</v>
      </c>
      <c r="I84" s="47">
        <f>IF(LEFT(G84,1)="D",1,0)</f>
        <v>0</v>
      </c>
      <c r="J84" s="47">
        <f>IF(G84="DD",1,0)</f>
        <v>0</v>
      </c>
      <c r="K84" s="47">
        <f>IF(LEFT(G84,1)="K",1,0)</f>
        <v>1</v>
      </c>
      <c r="L84" s="47">
        <f>IF(G84="KK",1,0)</f>
        <v>0</v>
      </c>
    </row>
    <row r="85" spans="1:12" x14ac:dyDescent="0.35">
      <c r="A85" s="46">
        <v>39943</v>
      </c>
      <c r="B85" s="47">
        <v>2009</v>
      </c>
      <c r="C85" s="47" t="s">
        <v>292</v>
      </c>
      <c r="D85" s="47" t="s">
        <v>2</v>
      </c>
      <c r="E85" s="47" t="s">
        <v>292</v>
      </c>
      <c r="F85" s="47" t="str">
        <f t="shared" si="18"/>
        <v>D</v>
      </c>
      <c r="G85" s="47" t="str">
        <f t="shared" ref="G85:G106" si="19">CONCATENATE(F84,F85)</f>
        <v>DD</v>
      </c>
      <c r="I85" s="47">
        <f t="shared" ref="I85:I110" si="20">IF(LEFT(G85,1)="D",1,0)</f>
        <v>1</v>
      </c>
      <c r="J85" s="47">
        <f t="shared" ref="J85:J110" si="21">IF(G85="DD",1,0)</f>
        <v>1</v>
      </c>
      <c r="K85" s="47">
        <f t="shared" ref="K85:K110" si="22">IF(LEFT(G85,1)="K",1,0)</f>
        <v>0</v>
      </c>
      <c r="L85" s="47">
        <f t="shared" ref="L85:L110" si="23">IF(G85="KK",1,0)</f>
        <v>0</v>
      </c>
    </row>
    <row r="86" spans="1:12" x14ac:dyDescent="0.35">
      <c r="A86" s="46">
        <v>40266</v>
      </c>
      <c r="B86" s="47">
        <v>2010</v>
      </c>
      <c r="C86" s="47" t="s">
        <v>292</v>
      </c>
      <c r="D86" s="47" t="s">
        <v>2</v>
      </c>
      <c r="E86" s="47" t="s">
        <v>292</v>
      </c>
      <c r="F86" s="47" t="str">
        <f t="shared" si="18"/>
        <v>D</v>
      </c>
      <c r="G86" s="47" t="str">
        <f t="shared" si="19"/>
        <v>DD</v>
      </c>
      <c r="I86" s="47">
        <f t="shared" si="20"/>
        <v>1</v>
      </c>
      <c r="J86" s="47">
        <f t="shared" si="21"/>
        <v>1</v>
      </c>
      <c r="K86" s="47">
        <f t="shared" si="22"/>
        <v>0</v>
      </c>
      <c r="L86" s="47">
        <f t="shared" si="23"/>
        <v>0</v>
      </c>
    </row>
    <row r="87" spans="1:12" x14ac:dyDescent="0.35">
      <c r="A87" s="46">
        <v>40275</v>
      </c>
      <c r="B87" s="47">
        <v>2010</v>
      </c>
      <c r="C87" s="47" t="s">
        <v>2</v>
      </c>
      <c r="D87" s="47" t="s">
        <v>292</v>
      </c>
      <c r="E87" s="47" t="s">
        <v>2</v>
      </c>
      <c r="F87" s="47" t="str">
        <f t="shared" si="18"/>
        <v>K</v>
      </c>
      <c r="G87" s="47" t="str">
        <f t="shared" si="19"/>
        <v>DK</v>
      </c>
      <c r="I87" s="47">
        <f t="shared" si="20"/>
        <v>1</v>
      </c>
      <c r="J87" s="47">
        <f t="shared" si="21"/>
        <v>0</v>
      </c>
      <c r="K87" s="47">
        <f t="shared" si="22"/>
        <v>0</v>
      </c>
      <c r="L87" s="47">
        <f t="shared" si="23"/>
        <v>0</v>
      </c>
    </row>
    <row r="88" spans="1:12" x14ac:dyDescent="0.35">
      <c r="A88" s="46">
        <v>40661</v>
      </c>
      <c r="B88" s="47">
        <v>2011</v>
      </c>
      <c r="C88" s="47" t="s">
        <v>292</v>
      </c>
      <c r="D88" s="47" t="s">
        <v>2</v>
      </c>
      <c r="E88" s="47" t="s">
        <v>2</v>
      </c>
      <c r="F88" s="47" t="str">
        <f t="shared" si="18"/>
        <v>K</v>
      </c>
      <c r="G88" s="47" t="str">
        <f t="shared" si="19"/>
        <v>KK</v>
      </c>
      <c r="I88" s="47">
        <f t="shared" si="20"/>
        <v>0</v>
      </c>
      <c r="J88" s="47">
        <f t="shared" si="21"/>
        <v>0</v>
      </c>
      <c r="K88" s="47">
        <f t="shared" si="22"/>
        <v>1</v>
      </c>
      <c r="L88" s="47">
        <f t="shared" si="23"/>
        <v>1</v>
      </c>
    </row>
    <row r="89" spans="1:12" x14ac:dyDescent="0.35">
      <c r="A89" s="46">
        <v>41004</v>
      </c>
      <c r="B89" s="47">
        <v>2012</v>
      </c>
      <c r="C89" s="47" t="s">
        <v>2</v>
      </c>
      <c r="D89" s="47" t="s">
        <v>292</v>
      </c>
      <c r="E89" s="47" t="s">
        <v>292</v>
      </c>
      <c r="F89" s="47" t="str">
        <f t="shared" si="18"/>
        <v>D</v>
      </c>
      <c r="G89" s="47" t="str">
        <f t="shared" si="19"/>
        <v>KD</v>
      </c>
      <c r="I89" s="47">
        <f t="shared" si="20"/>
        <v>0</v>
      </c>
      <c r="J89" s="47">
        <f t="shared" si="21"/>
        <v>0</v>
      </c>
      <c r="K89" s="47">
        <f t="shared" si="22"/>
        <v>1</v>
      </c>
      <c r="L89" s="47">
        <f t="shared" si="23"/>
        <v>0</v>
      </c>
    </row>
    <row r="90" spans="1:12" x14ac:dyDescent="0.35">
      <c r="A90" s="46">
        <v>41036</v>
      </c>
      <c r="B90" s="47">
        <v>2012</v>
      </c>
      <c r="C90" s="47" t="s">
        <v>292</v>
      </c>
      <c r="D90" s="47" t="s">
        <v>2</v>
      </c>
      <c r="E90" s="47" t="s">
        <v>2</v>
      </c>
      <c r="F90" s="47" t="str">
        <f t="shared" si="18"/>
        <v>K</v>
      </c>
      <c r="G90" s="47" t="str">
        <f t="shared" si="19"/>
        <v>DK</v>
      </c>
      <c r="I90" s="47">
        <f t="shared" si="20"/>
        <v>1</v>
      </c>
      <c r="J90" s="47">
        <f t="shared" si="21"/>
        <v>0</v>
      </c>
      <c r="K90" s="47">
        <f t="shared" si="22"/>
        <v>0</v>
      </c>
      <c r="L90" s="47">
        <f t="shared" si="23"/>
        <v>0</v>
      </c>
    </row>
    <row r="91" spans="1:12" x14ac:dyDescent="0.35">
      <c r="A91" s="46">
        <v>41051</v>
      </c>
      <c r="B91" s="47">
        <v>2012</v>
      </c>
      <c r="C91" s="47" t="s">
        <v>292</v>
      </c>
      <c r="D91" s="47" t="s">
        <v>2</v>
      </c>
      <c r="E91" s="47" t="s">
        <v>2</v>
      </c>
      <c r="F91" s="47" t="str">
        <f t="shared" si="18"/>
        <v>K</v>
      </c>
      <c r="G91" s="47" t="str">
        <f t="shared" si="19"/>
        <v>KK</v>
      </c>
      <c r="I91" s="47">
        <f t="shared" si="20"/>
        <v>0</v>
      </c>
      <c r="J91" s="47">
        <f t="shared" si="21"/>
        <v>0</v>
      </c>
      <c r="K91" s="47">
        <f t="shared" si="22"/>
        <v>1</v>
      </c>
      <c r="L91" s="47">
        <f t="shared" si="23"/>
        <v>1</v>
      </c>
    </row>
    <row r="92" spans="1:12" x14ac:dyDescent="0.35">
      <c r="A92" s="46">
        <v>41367</v>
      </c>
      <c r="B92" s="47">
        <v>2013</v>
      </c>
      <c r="C92" s="47" t="s">
        <v>2</v>
      </c>
      <c r="D92" s="47" t="s">
        <v>292</v>
      </c>
      <c r="E92" s="47" t="s">
        <v>2</v>
      </c>
      <c r="F92" s="47" t="str">
        <f t="shared" si="18"/>
        <v>K</v>
      </c>
      <c r="G92" s="47" t="str">
        <f t="shared" si="19"/>
        <v>KK</v>
      </c>
      <c r="I92" s="47">
        <f t="shared" si="20"/>
        <v>0</v>
      </c>
      <c r="J92" s="47">
        <f t="shared" si="21"/>
        <v>0</v>
      </c>
      <c r="K92" s="47">
        <f t="shared" si="22"/>
        <v>1</v>
      </c>
      <c r="L92" s="47">
        <f t="shared" si="23"/>
        <v>1</v>
      </c>
    </row>
    <row r="93" spans="1:12" x14ac:dyDescent="0.35">
      <c r="A93" s="46">
        <v>41395</v>
      </c>
      <c r="B93" s="47">
        <v>2013</v>
      </c>
      <c r="C93" s="47" t="s">
        <v>292</v>
      </c>
      <c r="D93" s="47" t="s">
        <v>2</v>
      </c>
      <c r="E93" s="47" t="s">
        <v>292</v>
      </c>
      <c r="F93" s="47" t="str">
        <f t="shared" si="18"/>
        <v>D</v>
      </c>
      <c r="G93" s="47" t="str">
        <f t="shared" si="19"/>
        <v>KD</v>
      </c>
      <c r="I93" s="47">
        <f t="shared" si="20"/>
        <v>0</v>
      </c>
      <c r="J93" s="47">
        <f t="shared" si="21"/>
        <v>0</v>
      </c>
      <c r="K93" s="47">
        <f t="shared" si="22"/>
        <v>1</v>
      </c>
      <c r="L93" s="47">
        <f t="shared" si="23"/>
        <v>0</v>
      </c>
    </row>
    <row r="94" spans="1:12" x14ac:dyDescent="0.35">
      <c r="A94" s="46">
        <v>41748</v>
      </c>
      <c r="B94" s="47">
        <v>2014</v>
      </c>
      <c r="C94" s="47" t="s">
        <v>2</v>
      </c>
      <c r="D94" s="47" t="s">
        <v>292</v>
      </c>
      <c r="E94" s="47" t="s">
        <v>292</v>
      </c>
      <c r="F94" s="47" t="str">
        <f t="shared" si="18"/>
        <v>D</v>
      </c>
      <c r="G94" s="47" t="str">
        <f t="shared" si="19"/>
        <v>DD</v>
      </c>
      <c r="I94" s="47">
        <f t="shared" si="20"/>
        <v>1</v>
      </c>
      <c r="J94" s="47">
        <f t="shared" si="21"/>
        <v>1</v>
      </c>
      <c r="K94" s="47">
        <f t="shared" si="22"/>
        <v>0</v>
      </c>
      <c r="L94" s="47">
        <f t="shared" si="23"/>
        <v>0</v>
      </c>
    </row>
    <row r="95" spans="1:12" x14ac:dyDescent="0.35">
      <c r="A95" s="46">
        <v>41766</v>
      </c>
      <c r="B95" s="47">
        <v>2014</v>
      </c>
      <c r="C95" s="47" t="s">
        <v>292</v>
      </c>
      <c r="D95" s="47" t="s">
        <v>2</v>
      </c>
      <c r="E95" s="47" t="s">
        <v>2</v>
      </c>
      <c r="F95" s="47" t="str">
        <f t="shared" si="18"/>
        <v>K</v>
      </c>
      <c r="G95" s="47" t="str">
        <f t="shared" si="19"/>
        <v>DK</v>
      </c>
      <c r="I95" s="47">
        <f t="shared" si="20"/>
        <v>1</v>
      </c>
      <c r="J95" s="47">
        <f t="shared" si="21"/>
        <v>0</v>
      </c>
      <c r="K95" s="47">
        <f t="shared" si="22"/>
        <v>0</v>
      </c>
      <c r="L95" s="47">
        <f t="shared" si="23"/>
        <v>0</v>
      </c>
    </row>
    <row r="96" spans="1:12" x14ac:dyDescent="0.35">
      <c r="A96" s="46">
        <v>42114</v>
      </c>
      <c r="B96" s="47">
        <v>2015</v>
      </c>
      <c r="C96" s="47" t="s">
        <v>292</v>
      </c>
      <c r="D96" s="47" t="s">
        <v>2</v>
      </c>
      <c r="E96" s="47" t="s">
        <v>2</v>
      </c>
      <c r="F96" s="47" t="str">
        <f t="shared" si="18"/>
        <v>K</v>
      </c>
      <c r="G96" s="47" t="str">
        <f t="shared" si="19"/>
        <v>KK</v>
      </c>
      <c r="I96" s="47">
        <f t="shared" si="20"/>
        <v>0</v>
      </c>
      <c r="J96" s="47">
        <f t="shared" si="21"/>
        <v>0</v>
      </c>
      <c r="K96" s="47">
        <f t="shared" si="22"/>
        <v>1</v>
      </c>
      <c r="L96" s="47">
        <f t="shared" si="23"/>
        <v>1</v>
      </c>
    </row>
    <row r="97" spans="1:12" x14ac:dyDescent="0.35">
      <c r="A97" s="46">
        <v>42131</v>
      </c>
      <c r="B97" s="47">
        <v>2015</v>
      </c>
      <c r="C97" s="47" t="s">
        <v>2</v>
      </c>
      <c r="D97" s="47" t="s">
        <v>292</v>
      </c>
      <c r="E97" s="47" t="s">
        <v>2</v>
      </c>
      <c r="F97" s="47" t="str">
        <f t="shared" si="18"/>
        <v>K</v>
      </c>
      <c r="G97" s="47" t="str">
        <f t="shared" si="19"/>
        <v>KK</v>
      </c>
      <c r="I97" s="47">
        <f t="shared" si="20"/>
        <v>0</v>
      </c>
      <c r="J97" s="47">
        <f t="shared" si="21"/>
        <v>0</v>
      </c>
      <c r="K97" s="47">
        <f t="shared" si="22"/>
        <v>1</v>
      </c>
      <c r="L97" s="47">
        <f t="shared" si="23"/>
        <v>1</v>
      </c>
    </row>
    <row r="98" spans="1:12" x14ac:dyDescent="0.35">
      <c r="A98" s="46">
        <v>42470</v>
      </c>
      <c r="B98" s="47">
        <v>2016</v>
      </c>
      <c r="C98" s="47" t="s">
        <v>2</v>
      </c>
      <c r="D98" s="47" t="s">
        <v>292</v>
      </c>
      <c r="E98" s="47" t="s">
        <v>2</v>
      </c>
      <c r="F98" s="47" t="str">
        <f t="shared" si="18"/>
        <v>K</v>
      </c>
      <c r="G98" s="47" t="str">
        <f t="shared" si="19"/>
        <v>KK</v>
      </c>
      <c r="I98" s="47">
        <f t="shared" si="20"/>
        <v>0</v>
      </c>
      <c r="J98" s="47">
        <f t="shared" si="21"/>
        <v>0</v>
      </c>
      <c r="K98" s="47">
        <f t="shared" si="22"/>
        <v>1</v>
      </c>
      <c r="L98" s="47">
        <f t="shared" si="23"/>
        <v>1</v>
      </c>
    </row>
    <row r="99" spans="1:12" x14ac:dyDescent="0.35">
      <c r="A99" s="46">
        <v>42490</v>
      </c>
      <c r="B99" s="47">
        <v>2016</v>
      </c>
      <c r="C99" s="47" t="s">
        <v>292</v>
      </c>
      <c r="D99" s="47" t="s">
        <v>2</v>
      </c>
      <c r="E99" s="47" t="s">
        <v>292</v>
      </c>
      <c r="F99" s="47" t="str">
        <f t="shared" si="18"/>
        <v>D</v>
      </c>
      <c r="G99" s="47" t="str">
        <f t="shared" si="19"/>
        <v>KD</v>
      </c>
      <c r="I99" s="47">
        <f t="shared" si="20"/>
        <v>0</v>
      </c>
      <c r="J99" s="47">
        <f t="shared" si="21"/>
        <v>0</v>
      </c>
      <c r="K99" s="47">
        <f t="shared" si="22"/>
        <v>1</v>
      </c>
      <c r="L99" s="47">
        <f t="shared" si="23"/>
        <v>0</v>
      </c>
    </row>
    <row r="100" spans="1:12" x14ac:dyDescent="0.35">
      <c r="A100" s="46">
        <v>42842</v>
      </c>
      <c r="B100" s="47">
        <v>2017</v>
      </c>
      <c r="C100" s="47" t="s">
        <v>292</v>
      </c>
      <c r="D100" s="47" t="s">
        <v>2</v>
      </c>
      <c r="E100" s="47" t="s">
        <v>2</v>
      </c>
      <c r="F100" s="47" t="str">
        <f t="shared" si="18"/>
        <v>K</v>
      </c>
      <c r="G100" s="47" t="str">
        <f t="shared" si="19"/>
        <v>DK</v>
      </c>
      <c r="I100" s="47">
        <f t="shared" si="20"/>
        <v>1</v>
      </c>
      <c r="J100" s="47">
        <f t="shared" si="21"/>
        <v>0</v>
      </c>
      <c r="K100" s="47">
        <f t="shared" si="22"/>
        <v>0</v>
      </c>
      <c r="L100" s="47">
        <f t="shared" si="23"/>
        <v>0</v>
      </c>
    </row>
    <row r="101" spans="1:12" x14ac:dyDescent="0.35">
      <c r="A101" s="46">
        <v>42853</v>
      </c>
      <c r="B101" s="47">
        <v>2017</v>
      </c>
      <c r="C101" s="47" t="s">
        <v>2</v>
      </c>
      <c r="D101" s="47" t="s">
        <v>292</v>
      </c>
      <c r="E101" s="47" t="s">
        <v>2</v>
      </c>
      <c r="F101" s="47" t="str">
        <f t="shared" si="18"/>
        <v>K</v>
      </c>
      <c r="G101" s="47" t="str">
        <f t="shared" si="19"/>
        <v>KK</v>
      </c>
      <c r="I101" s="47">
        <f t="shared" si="20"/>
        <v>0</v>
      </c>
      <c r="J101" s="47">
        <f t="shared" si="21"/>
        <v>0</v>
      </c>
      <c r="K101" s="47">
        <f t="shared" si="22"/>
        <v>1</v>
      </c>
      <c r="L101" s="47">
        <f t="shared" si="23"/>
        <v>1</v>
      </c>
    </row>
    <row r="102" spans="1:12" x14ac:dyDescent="0.35">
      <c r="A102" s="46">
        <v>43206</v>
      </c>
      <c r="B102" s="47">
        <v>2018</v>
      </c>
      <c r="C102" s="47" t="s">
        <v>2</v>
      </c>
      <c r="D102" s="47" t="s">
        <v>292</v>
      </c>
      <c r="E102" s="47" t="s">
        <v>2</v>
      </c>
      <c r="F102" s="47" t="str">
        <f t="shared" si="18"/>
        <v>K</v>
      </c>
      <c r="G102" s="47" t="str">
        <f t="shared" si="19"/>
        <v>KK</v>
      </c>
      <c r="I102" s="47">
        <f t="shared" si="20"/>
        <v>0</v>
      </c>
      <c r="J102" s="47">
        <f t="shared" si="21"/>
        <v>0</v>
      </c>
      <c r="K102" s="47">
        <f t="shared" si="22"/>
        <v>1</v>
      </c>
      <c r="L102" s="47">
        <f t="shared" si="23"/>
        <v>1</v>
      </c>
    </row>
    <row r="103" spans="1:12" x14ac:dyDescent="0.35">
      <c r="A103" s="46">
        <v>43217</v>
      </c>
      <c r="B103" s="47">
        <v>2018</v>
      </c>
      <c r="C103" s="47" t="s">
        <v>292</v>
      </c>
      <c r="D103" s="47" t="s">
        <v>2</v>
      </c>
      <c r="E103" s="47" t="s">
        <v>292</v>
      </c>
      <c r="F103" s="47" t="str">
        <f t="shared" si="18"/>
        <v>D</v>
      </c>
      <c r="G103" s="47" t="str">
        <f t="shared" si="19"/>
        <v>KD</v>
      </c>
      <c r="I103" s="47">
        <f t="shared" si="20"/>
        <v>0</v>
      </c>
      <c r="J103" s="47">
        <f t="shared" si="21"/>
        <v>0</v>
      </c>
      <c r="K103" s="47">
        <f t="shared" si="22"/>
        <v>1</v>
      </c>
      <c r="L103" s="47">
        <f t="shared" si="23"/>
        <v>0</v>
      </c>
    </row>
    <row r="104" spans="1:12" x14ac:dyDescent="0.35">
      <c r="A104" s="46">
        <v>43554</v>
      </c>
      <c r="B104" s="47">
        <v>2019</v>
      </c>
      <c r="C104" s="47" t="s">
        <v>2</v>
      </c>
      <c r="D104" s="47" t="s">
        <v>292</v>
      </c>
      <c r="E104" s="47" t="s">
        <v>292</v>
      </c>
      <c r="F104" s="47" t="str">
        <f t="shared" si="18"/>
        <v>D</v>
      </c>
      <c r="G104" s="47" t="str">
        <f t="shared" si="19"/>
        <v>DD</v>
      </c>
      <c r="I104" s="47">
        <f t="shared" si="20"/>
        <v>1</v>
      </c>
      <c r="J104" s="47">
        <f t="shared" si="21"/>
        <v>1</v>
      </c>
      <c r="K104" s="47">
        <f t="shared" si="22"/>
        <v>0</v>
      </c>
      <c r="L104" s="47">
        <f t="shared" si="23"/>
        <v>0</v>
      </c>
    </row>
    <row r="105" spans="1:12" x14ac:dyDescent="0.35">
      <c r="A105" s="46">
        <v>43567</v>
      </c>
      <c r="B105" s="47">
        <v>2019</v>
      </c>
      <c r="C105" s="47" t="s">
        <v>2</v>
      </c>
      <c r="D105" s="47" t="s">
        <v>292</v>
      </c>
      <c r="E105" s="47" t="s">
        <v>292</v>
      </c>
      <c r="F105" s="47" t="str">
        <f t="shared" si="18"/>
        <v>D</v>
      </c>
      <c r="G105" s="47" t="str">
        <f t="shared" si="19"/>
        <v>DD</v>
      </c>
      <c r="I105" s="47">
        <f t="shared" si="20"/>
        <v>1</v>
      </c>
      <c r="J105" s="47">
        <f t="shared" si="21"/>
        <v>1</v>
      </c>
      <c r="K105" s="47">
        <f t="shared" si="22"/>
        <v>0</v>
      </c>
      <c r="L105" s="47">
        <f t="shared" si="23"/>
        <v>0</v>
      </c>
    </row>
    <row r="106" spans="1:12" x14ac:dyDescent="0.35">
      <c r="A106" s="46">
        <v>44107</v>
      </c>
      <c r="B106" s="47">
        <v>2020</v>
      </c>
      <c r="C106" s="47" t="s">
        <v>292</v>
      </c>
      <c r="D106" s="47" t="s">
        <v>2</v>
      </c>
      <c r="E106" s="47" t="s">
        <v>292</v>
      </c>
      <c r="F106" s="47" t="str">
        <f t="shared" si="18"/>
        <v>D</v>
      </c>
      <c r="G106" s="47" t="str">
        <f t="shared" si="19"/>
        <v>DD</v>
      </c>
      <c r="I106" s="47">
        <f t="shared" si="20"/>
        <v>1</v>
      </c>
      <c r="J106" s="47">
        <f t="shared" si="21"/>
        <v>1</v>
      </c>
      <c r="K106" s="47">
        <f t="shared" si="22"/>
        <v>0</v>
      </c>
      <c r="L106" s="47">
        <f t="shared" si="23"/>
        <v>0</v>
      </c>
    </row>
    <row r="107" spans="1:12" x14ac:dyDescent="0.35">
      <c r="A107" s="46">
        <v>44128</v>
      </c>
      <c r="B107" s="47">
        <v>2020</v>
      </c>
      <c r="C107" s="47" t="s">
        <v>2</v>
      </c>
      <c r="D107" s="47" t="s">
        <v>292</v>
      </c>
      <c r="E107" s="47" t="s">
        <v>2</v>
      </c>
      <c r="F107" s="47" t="str">
        <f t="shared" si="18"/>
        <v>K</v>
      </c>
      <c r="G107" s="47" t="str">
        <f>CONCATENATE(F106,F107)</f>
        <v>DK</v>
      </c>
      <c r="I107" s="47">
        <f t="shared" si="20"/>
        <v>1</v>
      </c>
      <c r="J107" s="47">
        <f t="shared" si="21"/>
        <v>0</v>
      </c>
      <c r="K107" s="47">
        <f t="shared" si="22"/>
        <v>0</v>
      </c>
      <c r="L107" s="47">
        <f t="shared" si="23"/>
        <v>0</v>
      </c>
    </row>
    <row r="108" spans="1:12" x14ac:dyDescent="0.35">
      <c r="A108" s="46">
        <v>44315</v>
      </c>
      <c r="B108" s="47">
        <v>2021</v>
      </c>
      <c r="C108" s="47" t="s">
        <v>2</v>
      </c>
      <c r="D108" s="47" t="s">
        <v>292</v>
      </c>
      <c r="E108" s="47" t="s">
        <v>292</v>
      </c>
      <c r="F108" s="47" t="str">
        <f t="shared" si="18"/>
        <v>D</v>
      </c>
      <c r="G108" s="47" t="str">
        <f t="shared" ref="G108:G110" si="24">CONCATENATE(F107,F108)</f>
        <v>KD</v>
      </c>
      <c r="I108" s="47">
        <f t="shared" si="20"/>
        <v>0</v>
      </c>
      <c r="J108" s="47">
        <f t="shared" si="21"/>
        <v>0</v>
      </c>
      <c r="K108" s="47">
        <f t="shared" si="22"/>
        <v>1</v>
      </c>
      <c r="L108" s="47">
        <f t="shared" si="23"/>
        <v>0</v>
      </c>
    </row>
    <row r="109" spans="1:12" x14ac:dyDescent="0.35">
      <c r="A109" s="46">
        <v>44467</v>
      </c>
      <c r="B109" s="47">
        <v>2021</v>
      </c>
      <c r="C109" s="47" t="s">
        <v>292</v>
      </c>
      <c r="D109" s="47" t="s">
        <v>2</v>
      </c>
      <c r="E109" s="47" t="s">
        <v>2</v>
      </c>
      <c r="F109" s="47" t="str">
        <f t="shared" si="18"/>
        <v>K</v>
      </c>
      <c r="G109" s="47" t="str">
        <f t="shared" si="24"/>
        <v>DK</v>
      </c>
      <c r="I109" s="47">
        <f t="shared" si="20"/>
        <v>1</v>
      </c>
      <c r="J109" s="47">
        <f t="shared" si="21"/>
        <v>0</v>
      </c>
      <c r="K109" s="47">
        <f t="shared" si="22"/>
        <v>0</v>
      </c>
      <c r="L109" s="47">
        <f t="shared" si="23"/>
        <v>0</v>
      </c>
    </row>
    <row r="110" spans="1:12" x14ac:dyDescent="0.35">
      <c r="A110" s="46">
        <v>44482</v>
      </c>
      <c r="B110" s="47">
        <v>2021</v>
      </c>
      <c r="C110" s="47" t="s">
        <v>292</v>
      </c>
      <c r="D110" s="47" t="s">
        <v>2</v>
      </c>
      <c r="E110" s="47" t="s">
        <v>2</v>
      </c>
      <c r="F110" s="47" t="str">
        <f t="shared" si="18"/>
        <v>K</v>
      </c>
      <c r="G110" s="47" t="str">
        <f t="shared" si="24"/>
        <v>KK</v>
      </c>
      <c r="I110" s="47">
        <f t="shared" si="20"/>
        <v>0</v>
      </c>
      <c r="J110" s="47">
        <f t="shared" si="21"/>
        <v>0</v>
      </c>
      <c r="K110" s="47">
        <f t="shared" si="22"/>
        <v>1</v>
      </c>
      <c r="L110" s="47">
        <f t="shared" si="23"/>
        <v>1</v>
      </c>
    </row>
    <row r="112" spans="1:12" x14ac:dyDescent="0.35">
      <c r="G112" s="40" t="s">
        <v>288</v>
      </c>
      <c r="I112" s="47">
        <f>SUM(I84:I110)</f>
        <v>12</v>
      </c>
      <c r="J112" s="47">
        <f>SUM(J84:J110)</f>
        <v>6</v>
      </c>
      <c r="K112" s="47">
        <f>SUM(K84:K110)</f>
        <v>15</v>
      </c>
      <c r="L112" s="47">
        <f>SUM(L84:L110)</f>
        <v>9</v>
      </c>
    </row>
    <row r="113" spans="1:12" x14ac:dyDescent="0.35">
      <c r="G113" s="40" t="s">
        <v>289</v>
      </c>
      <c r="I113" s="40">
        <f>J112/I112</f>
        <v>0.5</v>
      </c>
      <c r="J113" s="47"/>
      <c r="K113" s="40">
        <f>L112/K112</f>
        <v>0.6</v>
      </c>
      <c r="L113" s="47"/>
    </row>
    <row r="116" spans="1:12" x14ac:dyDescent="0.35">
      <c r="A116" s="40" t="s">
        <v>9</v>
      </c>
      <c r="B116" s="40" t="s">
        <v>284</v>
      </c>
      <c r="C116" s="40" t="s">
        <v>262</v>
      </c>
      <c r="D116" s="40" t="s">
        <v>263</v>
      </c>
      <c r="E116" s="40" t="s">
        <v>285</v>
      </c>
      <c r="F116" s="40" t="s">
        <v>286</v>
      </c>
      <c r="G116" s="40" t="s">
        <v>287</v>
      </c>
    </row>
    <row r="117" spans="1:12" x14ac:dyDescent="0.35">
      <c r="A117" s="46">
        <v>39560</v>
      </c>
      <c r="B117" s="47">
        <v>2008</v>
      </c>
      <c r="C117" s="47" t="s">
        <v>290</v>
      </c>
      <c r="D117" s="47" t="s">
        <v>292</v>
      </c>
      <c r="E117" s="47" t="s">
        <v>292</v>
      </c>
      <c r="F117" s="47" t="str">
        <f t="shared" ref="F117:F147" si="25">LEFT(E117,1)</f>
        <v>D</v>
      </c>
      <c r="G117" s="47" t="str">
        <f>CONCATENATE(F117)</f>
        <v>D</v>
      </c>
    </row>
    <row r="118" spans="1:12" x14ac:dyDescent="0.35">
      <c r="A118" s="46">
        <v>39583</v>
      </c>
      <c r="B118" s="47">
        <v>2008</v>
      </c>
      <c r="C118" s="47" t="s">
        <v>292</v>
      </c>
      <c r="D118" s="47" t="s">
        <v>290</v>
      </c>
      <c r="E118" s="47" t="s">
        <v>292</v>
      </c>
      <c r="F118" s="47" t="str">
        <f t="shared" si="25"/>
        <v>D</v>
      </c>
      <c r="G118" s="47" t="str">
        <f>CONCATENATE(F117,F118)</f>
        <v>DD</v>
      </c>
      <c r="I118" s="47">
        <f>IF(LEFT(G118,1)="D",1,0)</f>
        <v>1</v>
      </c>
      <c r="J118" s="47">
        <f>IF(G118="DD",1,0)</f>
        <v>1</v>
      </c>
      <c r="K118" s="47">
        <f>IF(LEFT(G118,1)="S",1,0)</f>
        <v>0</v>
      </c>
      <c r="L118" s="47">
        <f>IF(G118="SS",1,0)</f>
        <v>0</v>
      </c>
    </row>
    <row r="119" spans="1:12" x14ac:dyDescent="0.35">
      <c r="A119" s="46">
        <v>39933</v>
      </c>
      <c r="B119" s="47">
        <v>2009</v>
      </c>
      <c r="C119" s="47" t="s">
        <v>290</v>
      </c>
      <c r="D119" s="47" t="s">
        <v>292</v>
      </c>
      <c r="E119" s="47" t="s">
        <v>292</v>
      </c>
      <c r="F119" s="47" t="str">
        <f t="shared" si="25"/>
        <v>D</v>
      </c>
      <c r="G119" s="47" t="str">
        <f t="shared" ref="G119:G140" si="26">CONCATENATE(F118,F119)</f>
        <v>DD</v>
      </c>
      <c r="I119" s="47">
        <f t="shared" ref="I119:I145" si="27">IF(LEFT(G119,1)="D",1,0)</f>
        <v>1</v>
      </c>
      <c r="J119" s="47">
        <f t="shared" ref="J119:J145" si="28">IF(G119="DD",1,0)</f>
        <v>1</v>
      </c>
      <c r="K119" s="47">
        <f t="shared" ref="K119:K146" si="29">IF(LEFT(G119,1)="S",1,0)</f>
        <v>0</v>
      </c>
      <c r="L119" s="47">
        <f t="shared" ref="L119:L146" si="30">IF(G119="SS",1,0)</f>
        <v>0</v>
      </c>
    </row>
    <row r="120" spans="1:12" x14ac:dyDescent="0.35">
      <c r="A120" s="46">
        <v>39946</v>
      </c>
      <c r="B120" s="47">
        <v>2009</v>
      </c>
      <c r="C120" s="47" t="s">
        <v>290</v>
      </c>
      <c r="D120" s="47" t="s">
        <v>292</v>
      </c>
      <c r="E120" s="47" t="s">
        <v>292</v>
      </c>
      <c r="F120" s="47" t="str">
        <f t="shared" si="25"/>
        <v>D</v>
      </c>
      <c r="G120" s="47" t="str">
        <f t="shared" si="26"/>
        <v>DD</v>
      </c>
      <c r="I120" s="47">
        <f t="shared" si="27"/>
        <v>1</v>
      </c>
      <c r="J120" s="47">
        <f t="shared" si="28"/>
        <v>1</v>
      </c>
      <c r="K120" s="47">
        <f t="shared" si="29"/>
        <v>0</v>
      </c>
      <c r="L120" s="47">
        <f t="shared" si="30"/>
        <v>0</v>
      </c>
    </row>
    <row r="121" spans="1:12" x14ac:dyDescent="0.35">
      <c r="A121" s="46">
        <v>39955</v>
      </c>
      <c r="B121" s="47">
        <v>2009</v>
      </c>
      <c r="C121" s="47" t="s">
        <v>292</v>
      </c>
      <c r="D121" s="47" t="s">
        <v>290</v>
      </c>
      <c r="E121" s="47" t="s">
        <v>290</v>
      </c>
      <c r="F121" s="47" t="str">
        <f t="shared" si="25"/>
        <v>S</v>
      </c>
      <c r="G121" s="47" t="str">
        <f t="shared" si="26"/>
        <v>DS</v>
      </c>
      <c r="I121" s="47">
        <f t="shared" si="27"/>
        <v>1</v>
      </c>
      <c r="J121" s="47">
        <f t="shared" si="28"/>
        <v>0</v>
      </c>
      <c r="K121" s="47">
        <f t="shared" si="29"/>
        <v>0</v>
      </c>
      <c r="L121" s="47">
        <f t="shared" si="30"/>
        <v>0</v>
      </c>
    </row>
    <row r="122" spans="1:12" x14ac:dyDescent="0.35">
      <c r="A122" s="46">
        <v>40258</v>
      </c>
      <c r="B122" s="47">
        <v>2010</v>
      </c>
      <c r="C122" s="47" t="s">
        <v>290</v>
      </c>
      <c r="D122" s="47" t="s">
        <v>292</v>
      </c>
      <c r="E122" s="47" t="s">
        <v>290</v>
      </c>
      <c r="F122" s="47" t="str">
        <f t="shared" si="25"/>
        <v>S</v>
      </c>
      <c r="G122" s="47" t="str">
        <f t="shared" si="26"/>
        <v>SS</v>
      </c>
      <c r="I122" s="47">
        <f t="shared" si="27"/>
        <v>0</v>
      </c>
      <c r="J122" s="47">
        <f t="shared" si="28"/>
        <v>0</v>
      </c>
      <c r="K122" s="47">
        <f t="shared" si="29"/>
        <v>1</v>
      </c>
      <c r="L122" s="47">
        <f t="shared" si="30"/>
        <v>1</v>
      </c>
    </row>
    <row r="123" spans="1:12" x14ac:dyDescent="0.35">
      <c r="A123" s="46">
        <v>40286</v>
      </c>
      <c r="B123" s="47">
        <v>2010</v>
      </c>
      <c r="C123" s="47" t="s">
        <v>292</v>
      </c>
      <c r="D123" s="47" t="s">
        <v>290</v>
      </c>
      <c r="E123" s="47" t="s">
        <v>290</v>
      </c>
      <c r="F123" s="47" t="str">
        <f t="shared" si="25"/>
        <v>S</v>
      </c>
      <c r="G123" s="47" t="str">
        <f t="shared" si="26"/>
        <v>SS</v>
      </c>
      <c r="I123" s="47">
        <f t="shared" si="27"/>
        <v>0</v>
      </c>
      <c r="J123" s="47">
        <f t="shared" si="28"/>
        <v>0</v>
      </c>
      <c r="K123" s="47">
        <f t="shared" si="29"/>
        <v>1</v>
      </c>
      <c r="L123" s="47">
        <f t="shared" si="30"/>
        <v>1</v>
      </c>
    </row>
    <row r="124" spans="1:12" x14ac:dyDescent="0.35">
      <c r="A124" s="46">
        <v>40652</v>
      </c>
      <c r="B124" s="47">
        <v>2011</v>
      </c>
      <c r="C124" s="47" t="s">
        <v>292</v>
      </c>
      <c r="D124" s="47" t="s">
        <v>290</v>
      </c>
      <c r="E124" s="47" t="s">
        <v>290</v>
      </c>
      <c r="F124" s="47" t="str">
        <f t="shared" si="25"/>
        <v>S</v>
      </c>
      <c r="G124" s="47" t="str">
        <f t="shared" si="26"/>
        <v>SS</v>
      </c>
      <c r="I124" s="47">
        <f t="shared" si="27"/>
        <v>0</v>
      </c>
      <c r="J124" s="47">
        <f t="shared" si="28"/>
        <v>0</v>
      </c>
      <c r="K124" s="47">
        <f t="shared" si="29"/>
        <v>1</v>
      </c>
      <c r="L124" s="47">
        <f t="shared" si="30"/>
        <v>1</v>
      </c>
    </row>
    <row r="125" spans="1:12" x14ac:dyDescent="0.35">
      <c r="A125" s="46">
        <v>40668</v>
      </c>
      <c r="B125" s="47">
        <v>2011</v>
      </c>
      <c r="C125" s="47" t="s">
        <v>290</v>
      </c>
      <c r="D125" s="47" t="s">
        <v>292</v>
      </c>
      <c r="E125" s="47" t="s">
        <v>292</v>
      </c>
      <c r="F125" s="47" t="str">
        <f t="shared" si="25"/>
        <v>D</v>
      </c>
      <c r="G125" s="47" t="str">
        <f t="shared" si="26"/>
        <v>SD</v>
      </c>
      <c r="I125" s="47">
        <f t="shared" si="27"/>
        <v>0</v>
      </c>
      <c r="J125" s="47">
        <f t="shared" si="28"/>
        <v>0</v>
      </c>
      <c r="K125" s="47">
        <f t="shared" si="29"/>
        <v>1</v>
      </c>
      <c r="L125" s="47">
        <f t="shared" si="30"/>
        <v>0</v>
      </c>
    </row>
    <row r="126" spans="1:12" x14ac:dyDescent="0.35">
      <c r="A126" s="46">
        <v>41018</v>
      </c>
      <c r="B126" s="47">
        <v>2012</v>
      </c>
      <c r="C126" s="47" t="s">
        <v>292</v>
      </c>
      <c r="D126" s="47" t="s">
        <v>290</v>
      </c>
      <c r="E126" s="47" t="s">
        <v>292</v>
      </c>
      <c r="F126" s="47" t="str">
        <f t="shared" si="25"/>
        <v>D</v>
      </c>
      <c r="G126" s="47" t="str">
        <f t="shared" si="26"/>
        <v>DD</v>
      </c>
      <c r="I126" s="47">
        <f t="shared" si="27"/>
        <v>1</v>
      </c>
      <c r="J126" s="47">
        <f t="shared" si="28"/>
        <v>1</v>
      </c>
      <c r="K126" s="47">
        <f t="shared" si="29"/>
        <v>0</v>
      </c>
      <c r="L126" s="47">
        <f t="shared" si="30"/>
        <v>0</v>
      </c>
    </row>
    <row r="127" spans="1:12" x14ac:dyDescent="0.35">
      <c r="A127" s="46">
        <v>41039</v>
      </c>
      <c r="B127" s="47">
        <v>2012</v>
      </c>
      <c r="C127" s="47" t="s">
        <v>290</v>
      </c>
      <c r="D127" s="47" t="s">
        <v>292</v>
      </c>
      <c r="E127" s="47" t="s">
        <v>292</v>
      </c>
      <c r="F127" s="47" t="str">
        <f t="shared" si="25"/>
        <v>D</v>
      </c>
      <c r="G127" s="47" t="str">
        <f t="shared" si="26"/>
        <v>DD</v>
      </c>
      <c r="I127" s="47">
        <f t="shared" si="27"/>
        <v>1</v>
      </c>
      <c r="J127" s="47">
        <f t="shared" si="28"/>
        <v>1</v>
      </c>
      <c r="K127" s="47">
        <f t="shared" si="29"/>
        <v>0</v>
      </c>
      <c r="L127" s="47">
        <f t="shared" si="30"/>
        <v>0</v>
      </c>
    </row>
    <row r="128" spans="1:12" x14ac:dyDescent="0.35">
      <c r="A128" s="46">
        <v>41376</v>
      </c>
      <c r="B128" s="47">
        <v>2013</v>
      </c>
      <c r="C128" s="47" t="s">
        <v>292</v>
      </c>
      <c r="D128" s="47" t="s">
        <v>290</v>
      </c>
      <c r="E128" s="47" t="s">
        <v>290</v>
      </c>
      <c r="F128" s="47" t="str">
        <f t="shared" si="25"/>
        <v>S</v>
      </c>
      <c r="G128" s="47" t="str">
        <f t="shared" si="26"/>
        <v>DS</v>
      </c>
      <c r="I128" s="47">
        <f t="shared" si="27"/>
        <v>1</v>
      </c>
      <c r="J128" s="47">
        <f t="shared" si="28"/>
        <v>0</v>
      </c>
      <c r="K128" s="47">
        <f t="shared" si="29"/>
        <v>0</v>
      </c>
      <c r="L128" s="47">
        <f t="shared" si="30"/>
        <v>0</v>
      </c>
    </row>
    <row r="129" spans="1:12" x14ac:dyDescent="0.35">
      <c r="A129" s="46">
        <v>41398</v>
      </c>
      <c r="B129" s="47">
        <v>2013</v>
      </c>
      <c r="C129" s="47" t="s">
        <v>290</v>
      </c>
      <c r="D129" s="47" t="s">
        <v>292</v>
      </c>
      <c r="E129" s="47" t="s">
        <v>290</v>
      </c>
      <c r="F129" s="47" t="str">
        <f t="shared" si="25"/>
        <v>S</v>
      </c>
      <c r="G129" s="47" t="str">
        <f t="shared" si="26"/>
        <v>SS</v>
      </c>
      <c r="I129" s="47">
        <f t="shared" si="27"/>
        <v>0</v>
      </c>
      <c r="J129" s="47">
        <f t="shared" si="28"/>
        <v>0</v>
      </c>
      <c r="K129" s="47">
        <f t="shared" si="29"/>
        <v>1</v>
      </c>
      <c r="L129" s="47">
        <f t="shared" si="30"/>
        <v>1</v>
      </c>
    </row>
    <row r="130" spans="1:12" x14ac:dyDescent="0.35">
      <c r="A130" s="46">
        <v>41754</v>
      </c>
      <c r="B130" s="47">
        <v>2014</v>
      </c>
      <c r="C130" s="47" t="s">
        <v>290</v>
      </c>
      <c r="D130" s="47" t="s">
        <v>292</v>
      </c>
      <c r="E130" s="47" t="s">
        <v>290</v>
      </c>
      <c r="F130" s="47" t="str">
        <f t="shared" si="25"/>
        <v>S</v>
      </c>
      <c r="G130" s="47" t="str">
        <f t="shared" si="26"/>
        <v>SS</v>
      </c>
      <c r="I130" s="47">
        <f t="shared" si="27"/>
        <v>0</v>
      </c>
      <c r="J130" s="47">
        <f t="shared" si="28"/>
        <v>0</v>
      </c>
      <c r="K130" s="47">
        <f t="shared" si="29"/>
        <v>1</v>
      </c>
      <c r="L130" s="47">
        <f t="shared" si="30"/>
        <v>1</v>
      </c>
    </row>
    <row r="131" spans="1:12" x14ac:dyDescent="0.35">
      <c r="A131" s="46">
        <v>41769</v>
      </c>
      <c r="B131" s="47">
        <v>2014</v>
      </c>
      <c r="C131" s="47" t="s">
        <v>292</v>
      </c>
      <c r="D131" s="47" t="s">
        <v>290</v>
      </c>
      <c r="E131" s="47" t="s">
        <v>290</v>
      </c>
      <c r="F131" s="47" t="str">
        <f t="shared" si="25"/>
        <v>S</v>
      </c>
      <c r="G131" s="47" t="str">
        <f t="shared" si="26"/>
        <v>SS</v>
      </c>
      <c r="I131" s="47">
        <f t="shared" si="27"/>
        <v>0</v>
      </c>
      <c r="J131" s="47">
        <f t="shared" si="28"/>
        <v>0</v>
      </c>
      <c r="K131" s="47">
        <f t="shared" si="29"/>
        <v>1</v>
      </c>
      <c r="L131" s="47">
        <f t="shared" si="30"/>
        <v>1</v>
      </c>
    </row>
    <row r="132" spans="1:12" x14ac:dyDescent="0.35">
      <c r="A132" s="46">
        <v>42112</v>
      </c>
      <c r="B132" s="47">
        <v>2015</v>
      </c>
      <c r="C132" s="47" t="s">
        <v>290</v>
      </c>
      <c r="D132" s="47" t="s">
        <v>292</v>
      </c>
      <c r="E132" s="47" t="s">
        <v>292</v>
      </c>
      <c r="F132" s="47" t="str">
        <f t="shared" si="25"/>
        <v>D</v>
      </c>
      <c r="G132" s="47" t="str">
        <f t="shared" si="26"/>
        <v>SD</v>
      </c>
      <c r="I132" s="47">
        <f t="shared" si="27"/>
        <v>0</v>
      </c>
      <c r="J132" s="47">
        <f t="shared" si="28"/>
        <v>0</v>
      </c>
      <c r="K132" s="47">
        <f t="shared" si="29"/>
        <v>1</v>
      </c>
      <c r="L132" s="47">
        <f t="shared" si="30"/>
        <v>0</v>
      </c>
    </row>
    <row r="133" spans="1:12" x14ac:dyDescent="0.35">
      <c r="A133" s="46">
        <v>42133</v>
      </c>
      <c r="B133" s="47">
        <v>2015</v>
      </c>
      <c r="C133" s="47" t="s">
        <v>292</v>
      </c>
      <c r="D133" s="47" t="s">
        <v>290</v>
      </c>
      <c r="E133" s="47" t="s">
        <v>290</v>
      </c>
      <c r="F133" s="47" t="str">
        <f t="shared" si="25"/>
        <v>S</v>
      </c>
      <c r="G133" s="47" t="str">
        <f t="shared" si="26"/>
        <v>DS</v>
      </c>
      <c r="I133" s="47">
        <f t="shared" si="27"/>
        <v>1</v>
      </c>
      <c r="J133" s="47">
        <f t="shared" si="28"/>
        <v>0</v>
      </c>
      <c r="K133" s="47">
        <f t="shared" si="29"/>
        <v>0</v>
      </c>
      <c r="L133" s="47">
        <f t="shared" si="30"/>
        <v>0</v>
      </c>
    </row>
    <row r="134" spans="1:12" x14ac:dyDescent="0.35">
      <c r="A134" s="46">
        <v>42502</v>
      </c>
      <c r="B134" s="47">
        <v>2016</v>
      </c>
      <c r="C134" s="47" t="s">
        <v>290</v>
      </c>
      <c r="D134" s="47" t="s">
        <v>292</v>
      </c>
      <c r="E134" s="47" t="s">
        <v>292</v>
      </c>
      <c r="F134" s="47" t="str">
        <f t="shared" si="25"/>
        <v>D</v>
      </c>
      <c r="G134" s="47" t="str">
        <f t="shared" si="26"/>
        <v>SD</v>
      </c>
      <c r="I134" s="47">
        <f t="shared" si="27"/>
        <v>0</v>
      </c>
      <c r="J134" s="47">
        <f t="shared" si="28"/>
        <v>0</v>
      </c>
      <c r="K134" s="47">
        <f t="shared" si="29"/>
        <v>1</v>
      </c>
      <c r="L134" s="47">
        <f t="shared" si="30"/>
        <v>0</v>
      </c>
    </row>
    <row r="135" spans="1:12" x14ac:dyDescent="0.35">
      <c r="A135" s="46">
        <v>42510</v>
      </c>
      <c r="B135" s="47">
        <v>2016</v>
      </c>
      <c r="C135" s="47" t="s">
        <v>292</v>
      </c>
      <c r="D135" s="47" t="s">
        <v>290</v>
      </c>
      <c r="E135" s="47" t="s">
        <v>292</v>
      </c>
      <c r="F135" s="47" t="str">
        <f t="shared" si="25"/>
        <v>D</v>
      </c>
      <c r="G135" s="47" t="str">
        <f t="shared" si="26"/>
        <v>DD</v>
      </c>
      <c r="I135" s="47">
        <f t="shared" si="27"/>
        <v>1</v>
      </c>
      <c r="J135" s="47">
        <f t="shared" si="28"/>
        <v>1</v>
      </c>
      <c r="K135" s="47">
        <f t="shared" si="29"/>
        <v>0</v>
      </c>
      <c r="L135" s="47">
        <f t="shared" si="30"/>
        <v>0</v>
      </c>
    </row>
    <row r="136" spans="1:12" x14ac:dyDescent="0.35">
      <c r="A136" s="46">
        <v>42844</v>
      </c>
      <c r="B136" s="47">
        <v>2017</v>
      </c>
      <c r="C136" s="47" t="s">
        <v>290</v>
      </c>
      <c r="D136" s="47" t="s">
        <v>292</v>
      </c>
      <c r="E136" s="47" t="s">
        <v>290</v>
      </c>
      <c r="F136" s="47" t="str">
        <f t="shared" si="25"/>
        <v>S</v>
      </c>
      <c r="G136" s="47" t="str">
        <f t="shared" si="26"/>
        <v>DS</v>
      </c>
      <c r="I136" s="47">
        <f t="shared" si="27"/>
        <v>1</v>
      </c>
      <c r="J136" s="47">
        <f t="shared" si="28"/>
        <v>0</v>
      </c>
      <c r="K136" s="47">
        <f t="shared" si="29"/>
        <v>0</v>
      </c>
      <c r="L136" s="47">
        <f t="shared" si="30"/>
        <v>0</v>
      </c>
    </row>
    <row r="137" spans="1:12" x14ac:dyDescent="0.35">
      <c r="A137" s="46">
        <v>42857</v>
      </c>
      <c r="B137" s="47">
        <v>2017</v>
      </c>
      <c r="C137" s="47" t="s">
        <v>292</v>
      </c>
      <c r="D137" s="47" t="s">
        <v>290</v>
      </c>
      <c r="E137" s="47" t="s">
        <v>292</v>
      </c>
      <c r="F137" s="47" t="str">
        <f t="shared" si="25"/>
        <v>D</v>
      </c>
      <c r="G137" s="47" t="str">
        <f t="shared" si="26"/>
        <v>SD</v>
      </c>
      <c r="I137" s="47">
        <f t="shared" si="27"/>
        <v>0</v>
      </c>
      <c r="J137" s="47">
        <f t="shared" si="28"/>
        <v>0</v>
      </c>
      <c r="K137" s="47">
        <f t="shared" si="29"/>
        <v>1</v>
      </c>
      <c r="L137" s="47">
        <f t="shared" si="30"/>
        <v>0</v>
      </c>
    </row>
    <row r="138" spans="1:12" x14ac:dyDescent="0.35">
      <c r="A138" s="46">
        <v>43225</v>
      </c>
      <c r="B138" s="47">
        <v>2018</v>
      </c>
      <c r="C138" s="47" t="s">
        <v>292</v>
      </c>
      <c r="D138" s="47" t="s">
        <v>290</v>
      </c>
      <c r="E138" s="47" t="s">
        <v>290</v>
      </c>
      <c r="F138" s="47" t="str">
        <f t="shared" si="25"/>
        <v>S</v>
      </c>
      <c r="G138" s="47" t="str">
        <f t="shared" si="26"/>
        <v>DS</v>
      </c>
      <c r="I138" s="47">
        <f t="shared" si="27"/>
        <v>1</v>
      </c>
      <c r="J138" s="47">
        <f t="shared" si="28"/>
        <v>0</v>
      </c>
      <c r="K138" s="47">
        <f t="shared" si="29"/>
        <v>0</v>
      </c>
      <c r="L138" s="47">
        <f t="shared" si="30"/>
        <v>0</v>
      </c>
    </row>
    <row r="139" spans="1:12" x14ac:dyDescent="0.35">
      <c r="A139" s="46">
        <v>43230</v>
      </c>
      <c r="B139" s="47">
        <v>2018</v>
      </c>
      <c r="C139" s="47" t="s">
        <v>292</v>
      </c>
      <c r="D139" s="47" t="s">
        <v>290</v>
      </c>
      <c r="E139" s="47" t="s">
        <v>290</v>
      </c>
      <c r="F139" s="47" t="str">
        <f t="shared" si="25"/>
        <v>S</v>
      </c>
      <c r="G139" s="47" t="str">
        <f t="shared" si="26"/>
        <v>SS</v>
      </c>
      <c r="I139" s="47">
        <f t="shared" si="27"/>
        <v>0</v>
      </c>
      <c r="J139" s="47">
        <f t="shared" si="28"/>
        <v>0</v>
      </c>
      <c r="K139" s="47">
        <f t="shared" si="29"/>
        <v>1</v>
      </c>
      <c r="L139" s="47">
        <f t="shared" si="30"/>
        <v>1</v>
      </c>
    </row>
    <row r="140" spans="1:12" x14ac:dyDescent="0.35">
      <c r="A140" s="46">
        <v>43559</v>
      </c>
      <c r="B140" s="47">
        <v>2019</v>
      </c>
      <c r="C140" s="47" t="s">
        <v>292</v>
      </c>
      <c r="D140" s="47" t="s">
        <v>290</v>
      </c>
      <c r="E140" s="47" t="s">
        <v>290</v>
      </c>
      <c r="F140" s="47" t="str">
        <f t="shared" si="25"/>
        <v>S</v>
      </c>
      <c r="G140" s="47" t="str">
        <f t="shared" si="26"/>
        <v>SS</v>
      </c>
      <c r="I140" s="47">
        <f t="shared" si="27"/>
        <v>0</v>
      </c>
      <c r="J140" s="47">
        <f t="shared" si="28"/>
        <v>0</v>
      </c>
      <c r="K140" s="47">
        <f t="shared" si="29"/>
        <v>1</v>
      </c>
      <c r="L140" s="47">
        <f t="shared" si="30"/>
        <v>1</v>
      </c>
    </row>
    <row r="141" spans="1:12" x14ac:dyDescent="0.35">
      <c r="A141" s="46">
        <v>43569</v>
      </c>
      <c r="B141" s="47">
        <v>2019</v>
      </c>
      <c r="C141" s="47" t="s">
        <v>292</v>
      </c>
      <c r="D141" s="47" t="s">
        <v>290</v>
      </c>
      <c r="E141" s="47" t="s">
        <v>292</v>
      </c>
      <c r="F141" s="47" t="str">
        <f t="shared" si="25"/>
        <v>D</v>
      </c>
      <c r="G141" s="47" t="str">
        <f>CONCATENATE(F140,F141)</f>
        <v>SD</v>
      </c>
      <c r="I141" s="47">
        <f t="shared" si="27"/>
        <v>0</v>
      </c>
      <c r="J141" s="47">
        <f t="shared" si="28"/>
        <v>0</v>
      </c>
      <c r="K141" s="47">
        <f t="shared" si="29"/>
        <v>1</v>
      </c>
      <c r="L141" s="47">
        <f t="shared" si="30"/>
        <v>0</v>
      </c>
    </row>
    <row r="142" spans="1:12" x14ac:dyDescent="0.35">
      <c r="A142" s="46">
        <v>43593</v>
      </c>
      <c r="B142" s="47">
        <v>2019</v>
      </c>
      <c r="C142" s="47" t="s">
        <v>290</v>
      </c>
      <c r="D142" s="47" t="s">
        <v>292</v>
      </c>
      <c r="E142" s="47" t="s">
        <v>292</v>
      </c>
      <c r="F142" s="47" t="str">
        <f t="shared" si="25"/>
        <v>D</v>
      </c>
      <c r="G142" s="47" t="str">
        <f t="shared" ref="G142:G144" si="31">CONCATENATE(F141,F142)</f>
        <v>DD</v>
      </c>
      <c r="I142" s="47">
        <f t="shared" si="27"/>
        <v>1</v>
      </c>
      <c r="J142" s="47">
        <f t="shared" si="28"/>
        <v>1</v>
      </c>
      <c r="K142" s="47">
        <f t="shared" si="29"/>
        <v>0</v>
      </c>
      <c r="L142" s="47">
        <f t="shared" si="30"/>
        <v>0</v>
      </c>
    </row>
    <row r="143" spans="1:12" x14ac:dyDescent="0.35">
      <c r="A143" s="46">
        <v>44103</v>
      </c>
      <c r="B143" s="47">
        <v>2020</v>
      </c>
      <c r="C143" s="47" t="s">
        <v>290</v>
      </c>
      <c r="D143" s="47" t="s">
        <v>292</v>
      </c>
      <c r="E143" s="47" t="s">
        <v>290</v>
      </c>
      <c r="F143" s="47" t="str">
        <f t="shared" si="25"/>
        <v>S</v>
      </c>
      <c r="G143" s="47" t="str">
        <f t="shared" si="31"/>
        <v>DS</v>
      </c>
      <c r="I143" s="47">
        <f t="shared" si="27"/>
        <v>1</v>
      </c>
      <c r="J143" s="47">
        <f t="shared" si="28"/>
        <v>0</v>
      </c>
      <c r="K143" s="47">
        <f t="shared" si="29"/>
        <v>0</v>
      </c>
      <c r="L143" s="47">
        <f t="shared" si="30"/>
        <v>0</v>
      </c>
    </row>
    <row r="144" spans="1:12" x14ac:dyDescent="0.35">
      <c r="A144" s="46">
        <v>44131</v>
      </c>
      <c r="B144" s="47">
        <v>2020</v>
      </c>
      <c r="C144" s="47" t="s">
        <v>290</v>
      </c>
      <c r="D144" s="47" t="s">
        <v>292</v>
      </c>
      <c r="E144" s="47" t="s">
        <v>290</v>
      </c>
      <c r="F144" s="47" t="str">
        <f t="shared" si="25"/>
        <v>S</v>
      </c>
      <c r="G144" s="47" t="str">
        <f t="shared" si="31"/>
        <v>SS</v>
      </c>
      <c r="I144" s="47">
        <f t="shared" si="27"/>
        <v>0</v>
      </c>
      <c r="J144" s="47">
        <f t="shared" si="28"/>
        <v>0</v>
      </c>
      <c r="K144" s="47">
        <f t="shared" si="29"/>
        <v>1</v>
      </c>
      <c r="L144" s="47">
        <f t="shared" si="30"/>
        <v>1</v>
      </c>
    </row>
    <row r="145" spans="1:12" x14ac:dyDescent="0.35">
      <c r="A145" s="46">
        <v>44143</v>
      </c>
      <c r="B145" s="47">
        <v>2020</v>
      </c>
      <c r="C145" s="47" t="s">
        <v>292</v>
      </c>
      <c r="D145" s="47" t="s">
        <v>290</v>
      </c>
      <c r="E145" s="47" t="s">
        <v>292</v>
      </c>
      <c r="F145" s="47" t="str">
        <f t="shared" si="25"/>
        <v>D</v>
      </c>
      <c r="G145" s="47" t="str">
        <f>CONCATENATE(F144,F145)</f>
        <v>SD</v>
      </c>
      <c r="I145" s="47">
        <f t="shared" si="27"/>
        <v>0</v>
      </c>
      <c r="J145" s="47">
        <f t="shared" si="28"/>
        <v>0</v>
      </c>
      <c r="K145" s="47">
        <f t="shared" si="29"/>
        <v>1</v>
      </c>
      <c r="L145" s="47">
        <f t="shared" si="30"/>
        <v>0</v>
      </c>
    </row>
    <row r="146" spans="1:12" x14ac:dyDescent="0.35">
      <c r="A146" s="46">
        <v>44311</v>
      </c>
      <c r="B146" s="47">
        <v>2021</v>
      </c>
      <c r="C146" s="47" t="s">
        <v>292</v>
      </c>
      <c r="D146" s="47" t="s">
        <v>290</v>
      </c>
      <c r="E146" s="47" t="s">
        <v>292</v>
      </c>
      <c r="F146" s="47" t="str">
        <f t="shared" si="25"/>
        <v>D</v>
      </c>
      <c r="G146" s="47" t="str">
        <f>CONCATENATE(F145,F146)</f>
        <v>DD</v>
      </c>
      <c r="I146" s="47">
        <f>IF(LEFT(G146,1)="D",1,0)</f>
        <v>1</v>
      </c>
      <c r="J146" s="47">
        <f>IF(G146="DD",1,0)</f>
        <v>1</v>
      </c>
      <c r="K146" s="47">
        <f t="shared" si="29"/>
        <v>0</v>
      </c>
      <c r="L146" s="47">
        <f t="shared" si="30"/>
        <v>0</v>
      </c>
    </row>
    <row r="147" spans="1:12" x14ac:dyDescent="0.35">
      <c r="A147" s="46">
        <v>44461</v>
      </c>
      <c r="B147" s="47">
        <v>2021</v>
      </c>
      <c r="C147" s="47" t="s">
        <v>290</v>
      </c>
      <c r="D147" s="47" t="s">
        <v>292</v>
      </c>
      <c r="E147" s="47" t="s">
        <v>292</v>
      </c>
      <c r="F147" s="47" t="str">
        <f t="shared" si="25"/>
        <v>D</v>
      </c>
      <c r="G147" s="47" t="str">
        <f>CONCATENATE(F146,F147)</f>
        <v>DD</v>
      </c>
      <c r="I147" s="47">
        <f>IF(LEFT(G147,1)="D",1,0)</f>
        <v>1</v>
      </c>
      <c r="J147" s="47">
        <f>IF(G147="DD",1,0)</f>
        <v>1</v>
      </c>
      <c r="K147" s="47">
        <f>IF(LEFT(G147,1)="S",1,0)</f>
        <v>0</v>
      </c>
      <c r="L147" s="47">
        <f>IF(G147="SS",1,0)</f>
        <v>0</v>
      </c>
    </row>
    <row r="149" spans="1:12" x14ac:dyDescent="0.35">
      <c r="G149" s="40" t="s">
        <v>288</v>
      </c>
      <c r="I149" s="47">
        <f>SUM(I118:I147)</f>
        <v>15</v>
      </c>
      <c r="J149" s="47">
        <f t="shared" ref="J149:K149" si="32">SUM(J118:J147)</f>
        <v>9</v>
      </c>
      <c r="K149" s="47">
        <f t="shared" si="32"/>
        <v>15</v>
      </c>
      <c r="L149" s="47">
        <f>SUM(L118:L147)</f>
        <v>9</v>
      </c>
    </row>
    <row r="150" spans="1:12" x14ac:dyDescent="0.35">
      <c r="G150" s="40" t="s">
        <v>289</v>
      </c>
      <c r="I150" s="40">
        <f>J149/I149</f>
        <v>0.6</v>
      </c>
      <c r="J150" s="47"/>
      <c r="K150" s="40">
        <f>L149/K149</f>
        <v>0.6</v>
      </c>
      <c r="L150" s="47"/>
    </row>
    <row r="153" spans="1:12" x14ac:dyDescent="0.35">
      <c r="A153" s="40" t="s">
        <v>9</v>
      </c>
      <c r="B153" s="40" t="s">
        <v>284</v>
      </c>
      <c r="C153" s="40" t="s">
        <v>262</v>
      </c>
      <c r="D153" s="40" t="s">
        <v>263</v>
      </c>
      <c r="E153" s="40" t="s">
        <v>285</v>
      </c>
      <c r="F153" s="40" t="s">
        <v>286</v>
      </c>
      <c r="G153" s="40" t="s">
        <v>287</v>
      </c>
    </row>
    <row r="154" spans="1:12" x14ac:dyDescent="0.35">
      <c r="A154" s="46">
        <v>39557</v>
      </c>
      <c r="B154" s="47">
        <v>2008</v>
      </c>
      <c r="C154" s="47" t="s">
        <v>292</v>
      </c>
      <c r="D154" s="47" t="s">
        <v>5</v>
      </c>
      <c r="E154" s="47" t="s">
        <v>292</v>
      </c>
      <c r="F154" s="47" t="str">
        <f t="shared" ref="F154:F177" si="33">LEFT(E154,1)</f>
        <v>D</v>
      </c>
      <c r="G154" s="47" t="str">
        <f>CONCATENATE(F154)</f>
        <v>D</v>
      </c>
    </row>
    <row r="155" spans="1:12" x14ac:dyDescent="0.35">
      <c r="A155" s="46">
        <v>39579</v>
      </c>
      <c r="B155" s="47">
        <v>2008</v>
      </c>
      <c r="C155" s="47" t="s">
        <v>5</v>
      </c>
      <c r="D155" s="47" t="s">
        <v>292</v>
      </c>
      <c r="E155" s="47" t="s">
        <v>5</v>
      </c>
      <c r="F155" s="47" t="str">
        <f t="shared" si="33"/>
        <v>R</v>
      </c>
      <c r="G155" s="47" t="str">
        <f>CONCATENATE(F154,F155)</f>
        <v>DR</v>
      </c>
      <c r="I155" s="47">
        <f>IF(LEFT(G155,1)="D",1,0)</f>
        <v>1</v>
      </c>
      <c r="J155" s="47">
        <f>IF(G155="DD",1,0)</f>
        <v>0</v>
      </c>
      <c r="K155" s="47">
        <f>IF(LEFT(G155,1)="R",1,0)</f>
        <v>0</v>
      </c>
      <c r="L155" s="47">
        <f>IF(G155="RR",1,0)</f>
        <v>0</v>
      </c>
    </row>
    <row r="156" spans="1:12" x14ac:dyDescent="0.35">
      <c r="A156" s="46">
        <v>39598</v>
      </c>
      <c r="B156" s="47">
        <v>2008</v>
      </c>
      <c r="C156" s="47" t="s">
        <v>292</v>
      </c>
      <c r="D156" s="47" t="s">
        <v>5</v>
      </c>
      <c r="E156" s="47" t="s">
        <v>5</v>
      </c>
      <c r="F156" s="47" t="str">
        <f t="shared" si="33"/>
        <v>R</v>
      </c>
      <c r="G156" s="47" t="str">
        <f t="shared" ref="G156:G177" si="34">CONCATENATE(F155,F156)</f>
        <v>RR</v>
      </c>
      <c r="I156" s="47">
        <f t="shared" ref="I156:I177" si="35">IF(LEFT(G156,1)="D",1,0)</f>
        <v>0</v>
      </c>
      <c r="J156" s="47">
        <f t="shared" ref="J156:J177" si="36">IF(G156="DD",1,0)</f>
        <v>0</v>
      </c>
      <c r="K156" s="47">
        <f t="shared" ref="K156:K177" si="37">IF(LEFT(G156,1)="R",1,0)</f>
        <v>1</v>
      </c>
      <c r="L156" s="47">
        <f t="shared" ref="L156:L177" si="38">IF(G156="RR",1,0)</f>
        <v>1</v>
      </c>
    </row>
    <row r="157" spans="1:12" x14ac:dyDescent="0.35">
      <c r="A157" s="46">
        <v>39931</v>
      </c>
      <c r="B157" s="47">
        <v>2009</v>
      </c>
      <c r="C157" s="47" t="s">
        <v>292</v>
      </c>
      <c r="D157" s="47" t="s">
        <v>5</v>
      </c>
      <c r="E157" s="47" t="s">
        <v>5</v>
      </c>
      <c r="F157" s="47" t="str">
        <f t="shared" si="33"/>
        <v>R</v>
      </c>
      <c r="G157" s="47" t="str">
        <f t="shared" si="34"/>
        <v>RR</v>
      </c>
      <c r="I157" s="47">
        <f t="shared" si="35"/>
        <v>0</v>
      </c>
      <c r="J157" s="47">
        <f t="shared" si="36"/>
        <v>0</v>
      </c>
      <c r="K157" s="47">
        <f t="shared" si="37"/>
        <v>1</v>
      </c>
      <c r="L157" s="47">
        <f t="shared" si="38"/>
        <v>1</v>
      </c>
    </row>
    <row r="158" spans="1:12" x14ac:dyDescent="0.35">
      <c r="A158" s="46">
        <v>39950</v>
      </c>
      <c r="B158" s="47">
        <v>2009</v>
      </c>
      <c r="C158" s="47" t="s">
        <v>292</v>
      </c>
      <c r="D158" s="47" t="s">
        <v>5</v>
      </c>
      <c r="E158" s="47" t="s">
        <v>292</v>
      </c>
      <c r="F158" s="47" t="str">
        <f t="shared" si="33"/>
        <v>D</v>
      </c>
      <c r="G158" s="47" t="str">
        <f t="shared" si="34"/>
        <v>RD</v>
      </c>
      <c r="I158" s="47">
        <f t="shared" si="35"/>
        <v>0</v>
      </c>
      <c r="J158" s="47">
        <f t="shared" si="36"/>
        <v>0</v>
      </c>
      <c r="K158" s="47">
        <f t="shared" si="37"/>
        <v>1</v>
      </c>
      <c r="L158" s="47">
        <f t="shared" si="38"/>
        <v>0</v>
      </c>
    </row>
    <row r="159" spans="1:12" x14ac:dyDescent="0.35">
      <c r="A159" s="46">
        <v>40252</v>
      </c>
      <c r="B159" s="47">
        <v>2010</v>
      </c>
      <c r="C159" s="47" t="s">
        <v>5</v>
      </c>
      <c r="D159" s="47" t="s">
        <v>292</v>
      </c>
      <c r="E159" s="47" t="s">
        <v>292</v>
      </c>
      <c r="F159" s="47" t="str">
        <f t="shared" si="33"/>
        <v>D</v>
      </c>
      <c r="G159" s="47" t="str">
        <f t="shared" si="34"/>
        <v>DD</v>
      </c>
      <c r="I159" s="47">
        <f t="shared" si="35"/>
        <v>1</v>
      </c>
      <c r="J159" s="47">
        <f t="shared" si="36"/>
        <v>1</v>
      </c>
      <c r="K159" s="47">
        <f t="shared" si="37"/>
        <v>0</v>
      </c>
      <c r="L159" s="47">
        <f t="shared" si="38"/>
        <v>0</v>
      </c>
    </row>
    <row r="160" spans="1:12" x14ac:dyDescent="0.35">
      <c r="A160" s="46">
        <v>40268</v>
      </c>
      <c r="B160" s="47">
        <v>2010</v>
      </c>
      <c r="C160" s="47" t="s">
        <v>292</v>
      </c>
      <c r="D160" s="47" t="s">
        <v>5</v>
      </c>
      <c r="E160" s="47" t="s">
        <v>292</v>
      </c>
      <c r="F160" s="47" t="str">
        <f t="shared" si="33"/>
        <v>D</v>
      </c>
      <c r="G160" s="47" t="str">
        <f t="shared" si="34"/>
        <v>DD</v>
      </c>
      <c r="I160" s="47">
        <f t="shared" si="35"/>
        <v>1</v>
      </c>
      <c r="J160" s="47">
        <f t="shared" si="36"/>
        <v>1</v>
      </c>
      <c r="K160" s="47">
        <f t="shared" si="37"/>
        <v>0</v>
      </c>
      <c r="L160" s="47">
        <f t="shared" si="38"/>
        <v>0</v>
      </c>
    </row>
    <row r="161" spans="1:12" x14ac:dyDescent="0.35">
      <c r="A161" s="46">
        <v>40645</v>
      </c>
      <c r="B161" s="47">
        <v>2011</v>
      </c>
      <c r="C161" s="47" t="s">
        <v>5</v>
      </c>
      <c r="D161" s="47" t="s">
        <v>292</v>
      </c>
      <c r="E161" s="47" t="s">
        <v>5</v>
      </c>
      <c r="F161" s="47" t="str">
        <f t="shared" si="33"/>
        <v>R</v>
      </c>
      <c r="G161" s="47" t="str">
        <f t="shared" si="34"/>
        <v>DR</v>
      </c>
      <c r="I161" s="47">
        <f t="shared" si="35"/>
        <v>1</v>
      </c>
      <c r="J161" s="47">
        <f t="shared" si="36"/>
        <v>0</v>
      </c>
      <c r="K161" s="47">
        <f t="shared" si="37"/>
        <v>0</v>
      </c>
      <c r="L161" s="47">
        <f t="shared" si="38"/>
        <v>0</v>
      </c>
    </row>
    <row r="162" spans="1:12" x14ac:dyDescent="0.35">
      <c r="A162" s="46">
        <v>41028</v>
      </c>
      <c r="B162" s="47">
        <v>2012</v>
      </c>
      <c r="C162" s="47" t="s">
        <v>292</v>
      </c>
      <c r="D162" s="47" t="s">
        <v>5</v>
      </c>
      <c r="E162" s="47" t="s">
        <v>292</v>
      </c>
      <c r="F162" s="47" t="str">
        <f t="shared" si="33"/>
        <v>D</v>
      </c>
      <c r="G162" s="47" t="str">
        <f t="shared" si="34"/>
        <v>RD</v>
      </c>
      <c r="I162" s="47">
        <f t="shared" si="35"/>
        <v>0</v>
      </c>
      <c r="J162" s="47">
        <f t="shared" si="36"/>
        <v>0</v>
      </c>
      <c r="K162" s="47">
        <f t="shared" si="37"/>
        <v>1</v>
      </c>
      <c r="L162" s="47">
        <f t="shared" si="38"/>
        <v>0</v>
      </c>
    </row>
    <row r="163" spans="1:12" x14ac:dyDescent="0.35">
      <c r="A163" s="46">
        <v>41030</v>
      </c>
      <c r="B163" s="47">
        <v>2012</v>
      </c>
      <c r="C163" s="47" t="s">
        <v>5</v>
      </c>
      <c r="D163" s="47" t="s">
        <v>292</v>
      </c>
      <c r="E163" s="47" t="s">
        <v>292</v>
      </c>
      <c r="F163" s="47" t="str">
        <f t="shared" si="33"/>
        <v>D</v>
      </c>
      <c r="G163" s="47" t="str">
        <f t="shared" si="34"/>
        <v>DD</v>
      </c>
      <c r="I163" s="47">
        <f t="shared" si="35"/>
        <v>1</v>
      </c>
      <c r="J163" s="47">
        <f t="shared" si="36"/>
        <v>1</v>
      </c>
      <c r="K163" s="47">
        <f t="shared" si="37"/>
        <v>0</v>
      </c>
      <c r="L163" s="47">
        <f t="shared" si="38"/>
        <v>0</v>
      </c>
    </row>
    <row r="164" spans="1:12" x14ac:dyDescent="0.35">
      <c r="A164" s="46">
        <v>41370</v>
      </c>
      <c r="B164" s="47">
        <v>2013</v>
      </c>
      <c r="C164" s="47" t="s">
        <v>292</v>
      </c>
      <c r="D164" s="47" t="s">
        <v>5</v>
      </c>
      <c r="E164" s="47" t="s">
        <v>5</v>
      </c>
      <c r="F164" s="47" t="str">
        <f t="shared" si="33"/>
        <v>R</v>
      </c>
      <c r="G164" s="47" t="str">
        <f t="shared" si="34"/>
        <v>DR</v>
      </c>
      <c r="I164" s="47">
        <f t="shared" si="35"/>
        <v>1</v>
      </c>
      <c r="J164" s="47">
        <f t="shared" si="36"/>
        <v>0</v>
      </c>
      <c r="K164" s="47">
        <f t="shared" si="37"/>
        <v>0</v>
      </c>
      <c r="L164" s="47">
        <f t="shared" si="38"/>
        <v>0</v>
      </c>
    </row>
    <row r="165" spans="1:12" x14ac:dyDescent="0.35">
      <c r="A165" s="46">
        <v>41401</v>
      </c>
      <c r="B165" s="47">
        <v>2013</v>
      </c>
      <c r="C165" s="47" t="s">
        <v>5</v>
      </c>
      <c r="D165" s="47" t="s">
        <v>292</v>
      </c>
      <c r="E165" s="47" t="s">
        <v>5</v>
      </c>
      <c r="F165" s="47" t="str">
        <f t="shared" si="33"/>
        <v>R</v>
      </c>
      <c r="G165" s="47" t="str">
        <f t="shared" si="34"/>
        <v>RR</v>
      </c>
      <c r="I165" s="47">
        <f t="shared" si="35"/>
        <v>0</v>
      </c>
      <c r="J165" s="47">
        <f t="shared" si="36"/>
        <v>0</v>
      </c>
      <c r="K165" s="47">
        <f t="shared" si="37"/>
        <v>1</v>
      </c>
      <c r="L165" s="47">
        <f t="shared" si="38"/>
        <v>1</v>
      </c>
    </row>
    <row r="166" spans="1:12" x14ac:dyDescent="0.35">
      <c r="A166" s="46">
        <v>41762</v>
      </c>
      <c r="B166" s="47">
        <v>2014</v>
      </c>
      <c r="C166" s="47" t="s">
        <v>292</v>
      </c>
      <c r="D166" s="47" t="s">
        <v>5</v>
      </c>
      <c r="E166" s="47" t="s">
        <v>5</v>
      </c>
      <c r="F166" s="47" t="str">
        <f t="shared" si="33"/>
        <v>R</v>
      </c>
      <c r="G166" s="47" t="str">
        <f t="shared" si="34"/>
        <v>RR</v>
      </c>
      <c r="I166" s="47">
        <f t="shared" si="35"/>
        <v>0</v>
      </c>
      <c r="J166" s="47">
        <f t="shared" si="36"/>
        <v>0</v>
      </c>
      <c r="K166" s="47">
        <f t="shared" si="37"/>
        <v>1</v>
      </c>
      <c r="L166" s="47">
        <f t="shared" si="38"/>
        <v>1</v>
      </c>
    </row>
    <row r="167" spans="1:12" x14ac:dyDescent="0.35">
      <c r="A167" s="46">
        <v>41774</v>
      </c>
      <c r="B167" s="47">
        <v>2014</v>
      </c>
      <c r="C167" s="47" t="s">
        <v>5</v>
      </c>
      <c r="D167" s="47" t="s">
        <v>292</v>
      </c>
      <c r="E167" s="47" t="s">
        <v>5</v>
      </c>
      <c r="F167" s="47" t="str">
        <f t="shared" si="33"/>
        <v>R</v>
      </c>
      <c r="G167" s="47" t="str">
        <f t="shared" si="34"/>
        <v>RR</v>
      </c>
      <c r="I167" s="47">
        <f t="shared" si="35"/>
        <v>0</v>
      </c>
      <c r="J167" s="47">
        <f t="shared" si="36"/>
        <v>0</v>
      </c>
      <c r="K167" s="47">
        <f t="shared" si="37"/>
        <v>1</v>
      </c>
      <c r="L167" s="47">
        <f t="shared" si="38"/>
        <v>1</v>
      </c>
    </row>
    <row r="168" spans="1:12" x14ac:dyDescent="0.35">
      <c r="A168" s="46">
        <v>42106</v>
      </c>
      <c r="B168" s="47">
        <v>2015</v>
      </c>
      <c r="C168" s="47" t="s">
        <v>292</v>
      </c>
      <c r="D168" s="47" t="s">
        <v>5</v>
      </c>
      <c r="E168" s="47" t="s">
        <v>5</v>
      </c>
      <c r="F168" s="47" t="str">
        <f t="shared" si="33"/>
        <v>R</v>
      </c>
      <c r="G168" s="47" t="str">
        <f t="shared" si="34"/>
        <v>RR</v>
      </c>
      <c r="I168" s="47">
        <f t="shared" si="35"/>
        <v>0</v>
      </c>
      <c r="J168" s="47">
        <f t="shared" si="36"/>
        <v>0</v>
      </c>
      <c r="K168" s="47">
        <f t="shared" si="37"/>
        <v>1</v>
      </c>
      <c r="L168" s="47">
        <f t="shared" si="38"/>
        <v>1</v>
      </c>
    </row>
    <row r="169" spans="1:12" x14ac:dyDescent="0.35">
      <c r="A169" s="46">
        <v>42127</v>
      </c>
      <c r="B169" s="47">
        <v>2015</v>
      </c>
      <c r="C169" s="47" t="s">
        <v>5</v>
      </c>
      <c r="D169" s="47" t="s">
        <v>292</v>
      </c>
      <c r="E169" s="47" t="s">
        <v>5</v>
      </c>
      <c r="F169" s="47" t="str">
        <f t="shared" si="33"/>
        <v>R</v>
      </c>
      <c r="G169" s="47" t="str">
        <f t="shared" si="34"/>
        <v>RR</v>
      </c>
      <c r="I169" s="47">
        <f t="shared" si="35"/>
        <v>0</v>
      </c>
      <c r="J169" s="47">
        <f t="shared" si="36"/>
        <v>0</v>
      </c>
      <c r="K169" s="47">
        <f t="shared" si="37"/>
        <v>1</v>
      </c>
      <c r="L169" s="47">
        <f t="shared" si="38"/>
        <v>1</v>
      </c>
    </row>
    <row r="170" spans="1:12" x14ac:dyDescent="0.35">
      <c r="A170" s="46">
        <v>43201</v>
      </c>
      <c r="B170" s="47">
        <v>2018</v>
      </c>
      <c r="C170" s="47" t="s">
        <v>5</v>
      </c>
      <c r="D170" s="47" t="s">
        <v>292</v>
      </c>
      <c r="E170" s="47" t="s">
        <v>5</v>
      </c>
      <c r="F170" s="47" t="str">
        <f t="shared" si="33"/>
        <v>R</v>
      </c>
      <c r="G170" s="47" t="str">
        <f t="shared" si="34"/>
        <v>RR</v>
      </c>
      <c r="I170" s="47">
        <f t="shared" si="35"/>
        <v>0</v>
      </c>
      <c r="J170" s="47">
        <f t="shared" si="36"/>
        <v>0</v>
      </c>
      <c r="K170" s="47">
        <f t="shared" si="37"/>
        <v>1</v>
      </c>
      <c r="L170" s="47">
        <f t="shared" si="38"/>
        <v>1</v>
      </c>
    </row>
    <row r="171" spans="1:12" x14ac:dyDescent="0.35">
      <c r="A171" s="46">
        <v>43222</v>
      </c>
      <c r="B171" s="47">
        <v>2018</v>
      </c>
      <c r="C171" s="47" t="s">
        <v>292</v>
      </c>
      <c r="D171" s="47" t="s">
        <v>5</v>
      </c>
      <c r="E171" s="47" t="s">
        <v>292</v>
      </c>
      <c r="F171" s="47" t="str">
        <f t="shared" si="33"/>
        <v>D</v>
      </c>
      <c r="G171" s="47" t="str">
        <f t="shared" si="34"/>
        <v>RD</v>
      </c>
      <c r="I171" s="47">
        <f t="shared" si="35"/>
        <v>0</v>
      </c>
      <c r="J171" s="47">
        <f t="shared" si="36"/>
        <v>0</v>
      </c>
      <c r="K171" s="47">
        <f t="shared" si="37"/>
        <v>1</v>
      </c>
      <c r="L171" s="47">
        <f t="shared" si="38"/>
        <v>0</v>
      </c>
    </row>
    <row r="172" spans="1:12" x14ac:dyDescent="0.35">
      <c r="A172" s="46">
        <v>43577</v>
      </c>
      <c r="B172" s="47">
        <v>2019</v>
      </c>
      <c r="C172" s="47" t="s">
        <v>5</v>
      </c>
      <c r="D172" s="47" t="s">
        <v>292</v>
      </c>
      <c r="E172" s="47" t="s">
        <v>292</v>
      </c>
      <c r="F172" s="47" t="str">
        <f t="shared" si="33"/>
        <v>D</v>
      </c>
      <c r="G172" s="47" t="str">
        <f t="shared" si="34"/>
        <v>DD</v>
      </c>
      <c r="I172" s="47">
        <f t="shared" si="35"/>
        <v>1</v>
      </c>
      <c r="J172" s="47">
        <f t="shared" si="36"/>
        <v>1</v>
      </c>
      <c r="K172" s="47">
        <f t="shared" si="37"/>
        <v>0</v>
      </c>
      <c r="L172" s="47">
        <f t="shared" si="38"/>
        <v>0</v>
      </c>
    </row>
    <row r="173" spans="1:12" x14ac:dyDescent="0.35">
      <c r="A173" s="46">
        <v>43589</v>
      </c>
      <c r="B173" s="47">
        <v>2019</v>
      </c>
      <c r="C173" s="47" t="s">
        <v>5</v>
      </c>
      <c r="D173" s="47" t="s">
        <v>292</v>
      </c>
      <c r="E173" s="47" t="s">
        <v>292</v>
      </c>
      <c r="F173" s="47" t="str">
        <f t="shared" si="33"/>
        <v>D</v>
      </c>
      <c r="G173" s="47" t="str">
        <f t="shared" si="34"/>
        <v>DD</v>
      </c>
      <c r="I173" s="47">
        <f t="shared" si="35"/>
        <v>1</v>
      </c>
      <c r="J173" s="47">
        <f t="shared" si="36"/>
        <v>1</v>
      </c>
      <c r="K173" s="47">
        <f t="shared" si="37"/>
        <v>0</v>
      </c>
      <c r="L173" s="47">
        <f t="shared" si="38"/>
        <v>0</v>
      </c>
    </row>
    <row r="174" spans="1:12" x14ac:dyDescent="0.35">
      <c r="A174" s="46">
        <v>44113</v>
      </c>
      <c r="B174" s="47">
        <v>2020</v>
      </c>
      <c r="C174" s="47" t="s">
        <v>292</v>
      </c>
      <c r="D174" s="47" t="s">
        <v>5</v>
      </c>
      <c r="E174" s="47" t="s">
        <v>292</v>
      </c>
      <c r="F174" s="47" t="str">
        <f t="shared" si="33"/>
        <v>D</v>
      </c>
      <c r="G174" s="47" t="str">
        <f t="shared" si="34"/>
        <v>DD</v>
      </c>
      <c r="I174" s="47">
        <f t="shared" si="35"/>
        <v>1</v>
      </c>
      <c r="J174" s="47">
        <f t="shared" si="36"/>
        <v>1</v>
      </c>
      <c r="K174" s="47">
        <f t="shared" si="37"/>
        <v>0</v>
      </c>
      <c r="L174" s="47">
        <f t="shared" si="38"/>
        <v>0</v>
      </c>
    </row>
    <row r="175" spans="1:12" x14ac:dyDescent="0.35">
      <c r="A175" s="46">
        <v>44118</v>
      </c>
      <c r="B175" s="47">
        <v>2020</v>
      </c>
      <c r="C175" s="47" t="s">
        <v>292</v>
      </c>
      <c r="D175" s="47" t="s">
        <v>5</v>
      </c>
      <c r="E175" s="47" t="s">
        <v>292</v>
      </c>
      <c r="F175" s="47" t="str">
        <f t="shared" si="33"/>
        <v>D</v>
      </c>
      <c r="G175" s="47" t="str">
        <f t="shared" si="34"/>
        <v>DD</v>
      </c>
      <c r="I175" s="47">
        <f t="shared" si="35"/>
        <v>1</v>
      </c>
      <c r="J175" s="47">
        <f t="shared" si="36"/>
        <v>1</v>
      </c>
      <c r="K175" s="47">
        <f t="shared" si="37"/>
        <v>0</v>
      </c>
      <c r="L175" s="47">
        <f t="shared" si="38"/>
        <v>0</v>
      </c>
    </row>
    <row r="176" spans="1:12" x14ac:dyDescent="0.35">
      <c r="A176" s="46">
        <v>44301</v>
      </c>
      <c r="B176" s="47">
        <v>2021</v>
      </c>
      <c r="C176" s="47" t="s">
        <v>292</v>
      </c>
      <c r="D176" s="47" t="s">
        <v>5</v>
      </c>
      <c r="E176" s="47" t="s">
        <v>5</v>
      </c>
      <c r="F176" s="47" t="str">
        <f t="shared" si="33"/>
        <v>R</v>
      </c>
      <c r="G176" s="47" t="str">
        <f t="shared" si="34"/>
        <v>DR</v>
      </c>
      <c r="I176" s="47">
        <f t="shared" si="35"/>
        <v>1</v>
      </c>
      <c r="J176" s="47">
        <f t="shared" si="36"/>
        <v>0</v>
      </c>
      <c r="K176" s="47">
        <f t="shared" si="37"/>
        <v>0</v>
      </c>
      <c r="L176" s="47">
        <f t="shared" si="38"/>
        <v>0</v>
      </c>
    </row>
    <row r="177" spans="1:12" x14ac:dyDescent="0.35">
      <c r="A177" s="46">
        <v>44464</v>
      </c>
      <c r="B177" s="47">
        <v>2021</v>
      </c>
      <c r="C177" s="47" t="s">
        <v>292</v>
      </c>
      <c r="D177" s="47" t="s">
        <v>5</v>
      </c>
      <c r="E177" s="47" t="s">
        <v>292</v>
      </c>
      <c r="F177" s="47" t="str">
        <f t="shared" si="33"/>
        <v>D</v>
      </c>
      <c r="G177" s="47" t="str">
        <f t="shared" si="34"/>
        <v>RD</v>
      </c>
      <c r="I177" s="47">
        <f t="shared" si="35"/>
        <v>0</v>
      </c>
      <c r="J177" s="47">
        <f t="shared" si="36"/>
        <v>0</v>
      </c>
      <c r="K177" s="47">
        <f t="shared" si="37"/>
        <v>1</v>
      </c>
      <c r="L177" s="47">
        <f t="shared" si="38"/>
        <v>0</v>
      </c>
    </row>
    <row r="179" spans="1:12" x14ac:dyDescent="0.35">
      <c r="G179" s="40" t="s">
        <v>288</v>
      </c>
      <c r="I179" s="47">
        <f>SUM(I155:I177)</f>
        <v>11</v>
      </c>
      <c r="J179" s="47">
        <f>SUM(J155:J177)</f>
        <v>7</v>
      </c>
      <c r="K179" s="47">
        <f>SUM(K155:K177)</f>
        <v>12</v>
      </c>
      <c r="L179" s="47">
        <f>SUM(L155:L177)</f>
        <v>8</v>
      </c>
    </row>
    <row r="180" spans="1:12" x14ac:dyDescent="0.35">
      <c r="G180" s="40" t="s">
        <v>289</v>
      </c>
      <c r="I180" s="40">
        <f>J179/I179</f>
        <v>0.63636363636363635</v>
      </c>
      <c r="J180" s="47"/>
      <c r="K180" s="40">
        <f>L179/K179</f>
        <v>0.66666666666666663</v>
      </c>
      <c r="L180" s="47"/>
    </row>
    <row r="183" spans="1:12" x14ac:dyDescent="0.35">
      <c r="A183" s="40" t="s">
        <v>9</v>
      </c>
      <c r="B183" s="40" t="s">
        <v>284</v>
      </c>
      <c r="C183" s="40" t="s">
        <v>262</v>
      </c>
      <c r="D183" s="40" t="s">
        <v>263</v>
      </c>
      <c r="E183" s="40" t="s">
        <v>285</v>
      </c>
      <c r="F183" s="40" t="s">
        <v>286</v>
      </c>
      <c r="G183" s="40" t="s">
        <v>287</v>
      </c>
    </row>
    <row r="184" spans="1:12" x14ac:dyDescent="0.35">
      <c r="A184" s="46">
        <v>39565</v>
      </c>
      <c r="B184" s="47">
        <v>2008</v>
      </c>
      <c r="C184" s="47" t="s">
        <v>260</v>
      </c>
      <c r="D184" s="47" t="s">
        <v>292</v>
      </c>
      <c r="E184" s="47" t="s">
        <v>260</v>
      </c>
      <c r="F184" s="47" t="str">
        <f t="shared" ref="F184:F211" si="39">LEFT(E184,1)</f>
        <v>P</v>
      </c>
      <c r="G184" s="47" t="str">
        <f>CONCATENATE(F184)</f>
        <v>P</v>
      </c>
    </row>
    <row r="185" spans="1:12" x14ac:dyDescent="0.35">
      <c r="A185" s="46">
        <v>39585</v>
      </c>
      <c r="B185" s="47">
        <v>2008</v>
      </c>
      <c r="C185" s="47" t="s">
        <v>292</v>
      </c>
      <c r="D185" s="47" t="s">
        <v>260</v>
      </c>
      <c r="E185" s="47" t="s">
        <v>260</v>
      </c>
      <c r="F185" s="47" t="str">
        <f t="shared" si="39"/>
        <v>P</v>
      </c>
      <c r="G185" s="47" t="str">
        <f>CONCATENATE(F184,F185)</f>
        <v>PP</v>
      </c>
      <c r="I185" s="47">
        <f>IF(LEFT(G185,1)="D",1,0)</f>
        <v>0</v>
      </c>
      <c r="J185" s="47">
        <f>IF(G185="DD",1,0)</f>
        <v>0</v>
      </c>
      <c r="K185" s="47">
        <f>IF(LEFT(G185,1)="P",1,0)</f>
        <v>1</v>
      </c>
      <c r="L185" s="47">
        <f>IF(G185="PP",1,0)</f>
        <v>1</v>
      </c>
    </row>
    <row r="186" spans="1:12" x14ac:dyDescent="0.35">
      <c r="A186" s="46">
        <v>39922</v>
      </c>
      <c r="B186" s="47">
        <v>2009</v>
      </c>
      <c r="C186" s="47" t="s">
        <v>292</v>
      </c>
      <c r="D186" s="47" t="s">
        <v>260</v>
      </c>
      <c r="E186" s="47" t="s">
        <v>292</v>
      </c>
      <c r="F186" s="47" t="str">
        <f t="shared" si="39"/>
        <v>D</v>
      </c>
      <c r="G186" s="47" t="str">
        <f t="shared" ref="G186:G207" si="40">CONCATENATE(F185,F186)</f>
        <v>PD</v>
      </c>
      <c r="I186" s="47">
        <f t="shared" ref="I186:I211" si="41">IF(LEFT(G186,1)="D",1,0)</f>
        <v>0</v>
      </c>
      <c r="J186" s="47">
        <f t="shared" ref="J186:J211" si="42">IF(G186="DD",1,0)</f>
        <v>0</v>
      </c>
      <c r="K186" s="47">
        <f t="shared" ref="K186:K211" si="43">IF(LEFT(G186,1)="P",1,0)</f>
        <v>1</v>
      </c>
      <c r="L186" s="47">
        <f t="shared" ref="L186:L211" si="44">IF(G186="PP",1,0)</f>
        <v>0</v>
      </c>
    </row>
    <row r="187" spans="1:12" x14ac:dyDescent="0.35">
      <c r="A187" s="46">
        <v>39948</v>
      </c>
      <c r="B187" s="47">
        <v>2009</v>
      </c>
      <c r="C187" s="47" t="s">
        <v>292</v>
      </c>
      <c r="D187" s="47" t="s">
        <v>260</v>
      </c>
      <c r="E187" s="47" t="s">
        <v>260</v>
      </c>
      <c r="F187" s="47" t="str">
        <f t="shared" si="39"/>
        <v>P</v>
      </c>
      <c r="G187" s="47" t="str">
        <f t="shared" si="40"/>
        <v>DP</v>
      </c>
      <c r="I187" s="47">
        <f t="shared" si="41"/>
        <v>1</v>
      </c>
      <c r="J187" s="47">
        <f t="shared" si="42"/>
        <v>0</v>
      </c>
      <c r="K187" s="47">
        <f t="shared" si="43"/>
        <v>0</v>
      </c>
      <c r="L187" s="47">
        <f t="shared" si="44"/>
        <v>0</v>
      </c>
    </row>
    <row r="188" spans="1:12" x14ac:dyDescent="0.35">
      <c r="A188" s="46">
        <v>40250</v>
      </c>
      <c r="B188" s="47">
        <v>2010</v>
      </c>
      <c r="C188" s="47" t="s">
        <v>260</v>
      </c>
      <c r="D188" s="47" t="s">
        <v>292</v>
      </c>
      <c r="E188" s="47" t="s">
        <v>292</v>
      </c>
      <c r="F188" s="47" t="str">
        <f t="shared" si="39"/>
        <v>D</v>
      </c>
      <c r="G188" s="47" t="str">
        <f t="shared" si="40"/>
        <v>PD</v>
      </c>
      <c r="I188" s="47">
        <f t="shared" si="41"/>
        <v>0</v>
      </c>
      <c r="J188" s="47">
        <f t="shared" si="42"/>
        <v>0</v>
      </c>
      <c r="K188" s="47">
        <f t="shared" si="43"/>
        <v>1</v>
      </c>
      <c r="L188" s="47">
        <f t="shared" si="44"/>
        <v>0</v>
      </c>
    </row>
    <row r="189" spans="1:12" x14ac:dyDescent="0.35">
      <c r="A189" s="46">
        <v>40279</v>
      </c>
      <c r="B189" s="47">
        <v>2010</v>
      </c>
      <c r="C189" s="47" t="s">
        <v>292</v>
      </c>
      <c r="D189" s="47" t="s">
        <v>260</v>
      </c>
      <c r="E189" s="47" t="s">
        <v>260</v>
      </c>
      <c r="F189" s="47" t="str">
        <f t="shared" si="39"/>
        <v>P</v>
      </c>
      <c r="G189" s="47" t="str">
        <f t="shared" si="40"/>
        <v>DP</v>
      </c>
      <c r="I189" s="47">
        <f t="shared" si="41"/>
        <v>1</v>
      </c>
      <c r="J189" s="47">
        <f t="shared" si="42"/>
        <v>0</v>
      </c>
      <c r="K189" s="47">
        <f t="shared" si="43"/>
        <v>0</v>
      </c>
      <c r="L189" s="47">
        <f t="shared" si="44"/>
        <v>0</v>
      </c>
    </row>
    <row r="190" spans="1:12" x14ac:dyDescent="0.35">
      <c r="A190" s="46">
        <v>40656</v>
      </c>
      <c r="B190" s="47">
        <v>2011</v>
      </c>
      <c r="C190" s="47" t="s">
        <v>292</v>
      </c>
      <c r="D190" s="47" t="s">
        <v>260</v>
      </c>
      <c r="E190" s="47" t="s">
        <v>292</v>
      </c>
      <c r="F190" s="47" t="str">
        <f t="shared" si="39"/>
        <v>D</v>
      </c>
      <c r="G190" s="47" t="str">
        <f t="shared" si="40"/>
        <v>PD</v>
      </c>
      <c r="I190" s="47">
        <f t="shared" si="41"/>
        <v>0</v>
      </c>
      <c r="J190" s="47">
        <f t="shared" si="42"/>
        <v>0</v>
      </c>
      <c r="K190" s="47">
        <f t="shared" si="43"/>
        <v>1</v>
      </c>
      <c r="L190" s="47">
        <f t="shared" si="44"/>
        <v>0</v>
      </c>
    </row>
    <row r="191" spans="1:12" x14ac:dyDescent="0.35">
      <c r="A191" s="46">
        <v>40678</v>
      </c>
      <c r="B191" s="47">
        <v>2011</v>
      </c>
      <c r="C191" s="47" t="s">
        <v>260</v>
      </c>
      <c r="D191" s="47" t="s">
        <v>292</v>
      </c>
      <c r="E191" s="47" t="s">
        <v>260</v>
      </c>
      <c r="F191" s="47" t="str">
        <f t="shared" si="39"/>
        <v>P</v>
      </c>
      <c r="G191" s="47" t="str">
        <f t="shared" si="40"/>
        <v>DP</v>
      </c>
      <c r="I191" s="47">
        <f t="shared" si="41"/>
        <v>1</v>
      </c>
      <c r="J191" s="47">
        <f t="shared" si="42"/>
        <v>0</v>
      </c>
      <c r="K191" s="47">
        <f t="shared" si="43"/>
        <v>0</v>
      </c>
      <c r="L191" s="47">
        <f t="shared" si="44"/>
        <v>0</v>
      </c>
    </row>
    <row r="192" spans="1:12" x14ac:dyDescent="0.35">
      <c r="A192" s="46">
        <v>41044</v>
      </c>
      <c r="B192" s="47">
        <v>2012</v>
      </c>
      <c r="C192" s="47" t="s">
        <v>292</v>
      </c>
      <c r="D192" s="47" t="s">
        <v>260</v>
      </c>
      <c r="E192" s="47" t="s">
        <v>292</v>
      </c>
      <c r="F192" s="47" t="str">
        <f t="shared" si="39"/>
        <v>D</v>
      </c>
      <c r="G192" s="47" t="str">
        <f t="shared" si="40"/>
        <v>PD</v>
      </c>
      <c r="I192" s="47">
        <f t="shared" si="41"/>
        <v>0</v>
      </c>
      <c r="J192" s="47">
        <f t="shared" si="42"/>
        <v>0</v>
      </c>
      <c r="K192" s="47">
        <f t="shared" si="43"/>
        <v>1</v>
      </c>
      <c r="L192" s="47">
        <f t="shared" si="44"/>
        <v>0</v>
      </c>
    </row>
    <row r="193" spans="1:12" x14ac:dyDescent="0.35">
      <c r="A193" s="46">
        <v>41048</v>
      </c>
      <c r="B193" s="47">
        <v>2012</v>
      </c>
      <c r="C193" s="47" t="s">
        <v>260</v>
      </c>
      <c r="D193" s="47" t="s">
        <v>292</v>
      </c>
      <c r="E193" s="47" t="s">
        <v>292</v>
      </c>
      <c r="F193" s="47" t="str">
        <f t="shared" si="39"/>
        <v>D</v>
      </c>
      <c r="G193" s="47" t="str">
        <f t="shared" si="40"/>
        <v>DD</v>
      </c>
      <c r="I193" s="47">
        <f t="shared" si="41"/>
        <v>1</v>
      </c>
      <c r="J193" s="47">
        <f t="shared" si="42"/>
        <v>1</v>
      </c>
      <c r="K193" s="47">
        <f t="shared" si="43"/>
        <v>0</v>
      </c>
      <c r="L193" s="47">
        <f t="shared" si="44"/>
        <v>0</v>
      </c>
    </row>
    <row r="194" spans="1:12" x14ac:dyDescent="0.35">
      <c r="A194" s="46">
        <v>41387</v>
      </c>
      <c r="B194" s="47">
        <v>2013</v>
      </c>
      <c r="C194" s="47" t="s">
        <v>292</v>
      </c>
      <c r="D194" s="47" t="s">
        <v>260</v>
      </c>
      <c r="E194" s="47" t="s">
        <v>260</v>
      </c>
      <c r="F194" s="47" t="str">
        <f t="shared" si="39"/>
        <v>P</v>
      </c>
      <c r="G194" s="47" t="str">
        <f t="shared" si="40"/>
        <v>DP</v>
      </c>
      <c r="I194" s="47">
        <f t="shared" si="41"/>
        <v>1</v>
      </c>
      <c r="J194" s="47">
        <f t="shared" si="42"/>
        <v>0</v>
      </c>
      <c r="K194" s="47">
        <f t="shared" si="43"/>
        <v>0</v>
      </c>
      <c r="L194" s="47">
        <f t="shared" si="44"/>
        <v>0</v>
      </c>
    </row>
    <row r="195" spans="1:12" x14ac:dyDescent="0.35">
      <c r="A195" s="46">
        <v>41410</v>
      </c>
      <c r="B195" s="47">
        <v>2013</v>
      </c>
      <c r="C195" s="47" t="s">
        <v>260</v>
      </c>
      <c r="D195" s="47" t="s">
        <v>292</v>
      </c>
      <c r="E195" s="47" t="s">
        <v>260</v>
      </c>
      <c r="F195" s="47" t="str">
        <f t="shared" si="39"/>
        <v>P</v>
      </c>
      <c r="G195" s="47" t="str">
        <f t="shared" si="40"/>
        <v>PP</v>
      </c>
      <c r="I195" s="47">
        <f t="shared" si="41"/>
        <v>0</v>
      </c>
      <c r="J195" s="47">
        <f t="shared" si="42"/>
        <v>0</v>
      </c>
      <c r="K195" s="47">
        <f t="shared" si="43"/>
        <v>1</v>
      </c>
      <c r="L195" s="47">
        <f t="shared" si="44"/>
        <v>1</v>
      </c>
    </row>
    <row r="196" spans="1:12" x14ac:dyDescent="0.35">
      <c r="A196" s="46">
        <v>41778</v>
      </c>
      <c r="B196" s="47">
        <v>2014</v>
      </c>
      <c r="C196" s="47" t="s">
        <v>292</v>
      </c>
      <c r="D196" s="47" t="s">
        <v>260</v>
      </c>
      <c r="E196" s="47" t="s">
        <v>260</v>
      </c>
      <c r="F196" s="47" t="str">
        <f t="shared" si="39"/>
        <v>P</v>
      </c>
      <c r="G196" s="47" t="str">
        <f t="shared" si="40"/>
        <v>PP</v>
      </c>
      <c r="I196" s="47">
        <f t="shared" si="41"/>
        <v>0</v>
      </c>
      <c r="J196" s="47">
        <f t="shared" si="42"/>
        <v>0</v>
      </c>
      <c r="K196" s="47">
        <f t="shared" si="43"/>
        <v>1</v>
      </c>
      <c r="L196" s="47">
        <f t="shared" si="44"/>
        <v>1</v>
      </c>
    </row>
    <row r="197" spans="1:12" x14ac:dyDescent="0.35">
      <c r="A197" s="46">
        <v>41784</v>
      </c>
      <c r="B197" s="47">
        <v>2014</v>
      </c>
      <c r="C197" s="47" t="s">
        <v>260</v>
      </c>
      <c r="D197" s="47" t="s">
        <v>292</v>
      </c>
      <c r="E197" s="47" t="s">
        <v>260</v>
      </c>
      <c r="F197" s="47" t="str">
        <f t="shared" si="39"/>
        <v>P</v>
      </c>
      <c r="G197" s="47" t="str">
        <f t="shared" si="40"/>
        <v>PP</v>
      </c>
      <c r="I197" s="47">
        <f t="shared" si="41"/>
        <v>0</v>
      </c>
      <c r="J197" s="47">
        <f t="shared" si="42"/>
        <v>0</v>
      </c>
      <c r="K197" s="47">
        <f t="shared" si="43"/>
        <v>1</v>
      </c>
      <c r="L197" s="47">
        <f t="shared" si="44"/>
        <v>1</v>
      </c>
    </row>
    <row r="198" spans="1:12" x14ac:dyDescent="0.35">
      <c r="A198" s="46">
        <v>42109</v>
      </c>
      <c r="B198" s="47">
        <v>2015</v>
      </c>
      <c r="C198" s="47" t="s">
        <v>260</v>
      </c>
      <c r="D198" s="47" t="s">
        <v>292</v>
      </c>
      <c r="E198" s="47" t="s">
        <v>292</v>
      </c>
      <c r="F198" s="47" t="str">
        <f t="shared" si="39"/>
        <v>D</v>
      </c>
      <c r="G198" s="47" t="str">
        <f t="shared" si="40"/>
        <v>PD</v>
      </c>
      <c r="I198" s="47">
        <f t="shared" si="41"/>
        <v>0</v>
      </c>
      <c r="J198" s="47">
        <f t="shared" si="42"/>
        <v>0</v>
      </c>
      <c r="K198" s="47">
        <f t="shared" si="43"/>
        <v>1</v>
      </c>
      <c r="L198" s="47">
        <f t="shared" si="44"/>
        <v>0</v>
      </c>
    </row>
    <row r="199" spans="1:12" x14ac:dyDescent="0.35">
      <c r="A199" s="46">
        <v>42125</v>
      </c>
      <c r="B199" s="47">
        <v>2015</v>
      </c>
      <c r="C199" s="47" t="s">
        <v>292</v>
      </c>
      <c r="D199" s="47" t="s">
        <v>260</v>
      </c>
      <c r="E199" s="47" t="s">
        <v>292</v>
      </c>
      <c r="F199" s="47" t="str">
        <f t="shared" si="39"/>
        <v>D</v>
      </c>
      <c r="G199" s="47" t="str">
        <f t="shared" si="40"/>
        <v>DD</v>
      </c>
      <c r="I199" s="47">
        <f t="shared" si="41"/>
        <v>1</v>
      </c>
      <c r="J199" s="47">
        <f t="shared" si="42"/>
        <v>1</v>
      </c>
      <c r="K199" s="47">
        <f t="shared" si="43"/>
        <v>0</v>
      </c>
      <c r="L199" s="47">
        <f t="shared" si="44"/>
        <v>0</v>
      </c>
    </row>
    <row r="200" spans="1:12" x14ac:dyDescent="0.35">
      <c r="A200" s="46">
        <v>42475</v>
      </c>
      <c r="B200" s="47">
        <v>2016</v>
      </c>
      <c r="C200" s="47" t="s">
        <v>292</v>
      </c>
      <c r="D200" s="47" t="s">
        <v>260</v>
      </c>
      <c r="E200" s="47" t="s">
        <v>292</v>
      </c>
      <c r="F200" s="47" t="str">
        <f t="shared" si="39"/>
        <v>D</v>
      </c>
      <c r="G200" s="47" t="str">
        <f t="shared" si="40"/>
        <v>DD</v>
      </c>
      <c r="I200" s="47">
        <f t="shared" si="41"/>
        <v>1</v>
      </c>
      <c r="J200" s="47">
        <f t="shared" si="42"/>
        <v>1</v>
      </c>
      <c r="K200" s="47">
        <f t="shared" si="43"/>
        <v>0</v>
      </c>
      <c r="L200" s="47">
        <f t="shared" si="44"/>
        <v>0</v>
      </c>
    </row>
    <row r="201" spans="1:12" x14ac:dyDescent="0.35">
      <c r="A201" s="46">
        <v>42497</v>
      </c>
      <c r="B201" s="47">
        <v>2016</v>
      </c>
      <c r="C201" s="47" t="s">
        <v>260</v>
      </c>
      <c r="D201" s="47" t="s">
        <v>292</v>
      </c>
      <c r="E201" s="47" t="s">
        <v>260</v>
      </c>
      <c r="F201" s="47" t="str">
        <f t="shared" si="39"/>
        <v>P</v>
      </c>
      <c r="G201" s="47" t="str">
        <f t="shared" si="40"/>
        <v>DP</v>
      </c>
      <c r="I201" s="47">
        <f t="shared" si="41"/>
        <v>1</v>
      </c>
      <c r="J201" s="47">
        <f t="shared" si="42"/>
        <v>0</v>
      </c>
      <c r="K201" s="47">
        <f t="shared" si="43"/>
        <v>0</v>
      </c>
      <c r="L201" s="47">
        <f t="shared" si="44"/>
        <v>0</v>
      </c>
    </row>
    <row r="202" spans="1:12" x14ac:dyDescent="0.35">
      <c r="A202" s="46">
        <v>42840</v>
      </c>
      <c r="B202" s="47">
        <v>2017</v>
      </c>
      <c r="C202" s="47" t="s">
        <v>292</v>
      </c>
      <c r="D202" s="47" t="s">
        <v>260</v>
      </c>
      <c r="E202" s="47" t="s">
        <v>292</v>
      </c>
      <c r="F202" s="47" t="str">
        <f t="shared" si="39"/>
        <v>D</v>
      </c>
      <c r="G202" s="47" t="str">
        <f t="shared" si="40"/>
        <v>PD</v>
      </c>
      <c r="I202" s="47">
        <f t="shared" si="41"/>
        <v>0</v>
      </c>
      <c r="J202" s="47">
        <f t="shared" si="42"/>
        <v>0</v>
      </c>
      <c r="K202" s="47">
        <f t="shared" si="43"/>
        <v>1</v>
      </c>
      <c r="L202" s="47">
        <f t="shared" si="44"/>
        <v>0</v>
      </c>
    </row>
    <row r="203" spans="1:12" x14ac:dyDescent="0.35">
      <c r="A203" s="46">
        <v>42855</v>
      </c>
      <c r="B203" s="47">
        <v>2017</v>
      </c>
      <c r="C203" s="47" t="s">
        <v>260</v>
      </c>
      <c r="D203" s="47" t="s">
        <v>292</v>
      </c>
      <c r="E203" s="47" t="s">
        <v>260</v>
      </c>
      <c r="F203" s="47" t="str">
        <f t="shared" si="39"/>
        <v>P</v>
      </c>
      <c r="G203" s="47" t="str">
        <f t="shared" si="40"/>
        <v>DP</v>
      </c>
      <c r="I203" s="47">
        <f t="shared" si="41"/>
        <v>1</v>
      </c>
      <c r="J203" s="47">
        <f t="shared" si="42"/>
        <v>0</v>
      </c>
      <c r="K203" s="47">
        <f t="shared" si="43"/>
        <v>0</v>
      </c>
      <c r="L203" s="47">
        <f t="shared" si="44"/>
        <v>0</v>
      </c>
    </row>
    <row r="204" spans="1:12" x14ac:dyDescent="0.35">
      <c r="A204" s="46">
        <v>43198</v>
      </c>
      <c r="B204" s="47">
        <v>2018</v>
      </c>
      <c r="C204" s="47" t="s">
        <v>292</v>
      </c>
      <c r="D204" s="47" t="s">
        <v>260</v>
      </c>
      <c r="E204" s="47" t="s">
        <v>260</v>
      </c>
      <c r="F204" s="47" t="str">
        <f t="shared" si="39"/>
        <v>P</v>
      </c>
      <c r="G204" s="47" t="str">
        <f t="shared" si="40"/>
        <v>PP</v>
      </c>
      <c r="I204" s="47">
        <f t="shared" si="41"/>
        <v>0</v>
      </c>
      <c r="J204" s="47">
        <f t="shared" si="42"/>
        <v>0</v>
      </c>
      <c r="K204" s="47">
        <f t="shared" si="43"/>
        <v>1</v>
      </c>
      <c r="L204" s="47">
        <f t="shared" si="44"/>
        <v>1</v>
      </c>
    </row>
    <row r="205" spans="1:12" x14ac:dyDescent="0.35">
      <c r="A205" s="46">
        <v>43213</v>
      </c>
      <c r="B205" s="47">
        <v>2018</v>
      </c>
      <c r="C205" s="47" t="s">
        <v>260</v>
      </c>
      <c r="D205" s="47" t="s">
        <v>292</v>
      </c>
      <c r="E205" s="47" t="s">
        <v>260</v>
      </c>
      <c r="F205" s="47" t="str">
        <f t="shared" si="39"/>
        <v>P</v>
      </c>
      <c r="G205" s="47" t="str">
        <f t="shared" si="40"/>
        <v>PP</v>
      </c>
      <c r="I205" s="47">
        <f t="shared" si="41"/>
        <v>0</v>
      </c>
      <c r="J205" s="47">
        <f t="shared" si="42"/>
        <v>0</v>
      </c>
      <c r="K205" s="47">
        <f t="shared" si="43"/>
        <v>1</v>
      </c>
      <c r="L205" s="47">
        <f t="shared" si="44"/>
        <v>1</v>
      </c>
    </row>
    <row r="206" spans="1:12" x14ac:dyDescent="0.35">
      <c r="A206" s="46">
        <v>43556</v>
      </c>
      <c r="B206" s="47">
        <v>2019</v>
      </c>
      <c r="C206" s="47" t="s">
        <v>260</v>
      </c>
      <c r="D206" s="47" t="s">
        <v>292</v>
      </c>
      <c r="E206" s="47" t="s">
        <v>260</v>
      </c>
      <c r="F206" s="47" t="str">
        <f t="shared" si="39"/>
        <v>P</v>
      </c>
      <c r="G206" s="47" t="str">
        <f t="shared" si="40"/>
        <v>PP</v>
      </c>
      <c r="I206" s="47">
        <f t="shared" si="41"/>
        <v>0</v>
      </c>
      <c r="J206" s="47">
        <f t="shared" si="42"/>
        <v>0</v>
      </c>
      <c r="K206" s="47">
        <f t="shared" si="43"/>
        <v>1</v>
      </c>
      <c r="L206" s="47">
        <f t="shared" si="44"/>
        <v>1</v>
      </c>
    </row>
    <row r="207" spans="1:12" x14ac:dyDescent="0.35">
      <c r="A207" s="46">
        <v>43575</v>
      </c>
      <c r="B207" s="47">
        <v>2019</v>
      </c>
      <c r="C207" s="47" t="s">
        <v>260</v>
      </c>
      <c r="D207" s="47" t="s">
        <v>292</v>
      </c>
      <c r="E207" s="47" t="s">
        <v>292</v>
      </c>
      <c r="F207" s="47" t="str">
        <f t="shared" si="39"/>
        <v>D</v>
      </c>
      <c r="G207" s="47" t="str">
        <f t="shared" si="40"/>
        <v>PD</v>
      </c>
      <c r="I207" s="47">
        <f t="shared" si="41"/>
        <v>0</v>
      </c>
      <c r="J207" s="47">
        <f t="shared" si="42"/>
        <v>0</v>
      </c>
      <c r="K207" s="47">
        <f t="shared" si="43"/>
        <v>1</v>
      </c>
      <c r="L207" s="47">
        <f t="shared" si="44"/>
        <v>0</v>
      </c>
    </row>
    <row r="208" spans="1:12" x14ac:dyDescent="0.35">
      <c r="A208" s="46">
        <v>44094</v>
      </c>
      <c r="B208" s="47">
        <v>2020</v>
      </c>
      <c r="C208" s="47" t="s">
        <v>292</v>
      </c>
      <c r="D208" s="47" t="s">
        <v>260</v>
      </c>
      <c r="E208" s="47" t="s">
        <v>292</v>
      </c>
      <c r="F208" s="47" t="str">
        <f t="shared" si="39"/>
        <v>D</v>
      </c>
      <c r="G208" s="47" t="str">
        <f>CONCATENATE(F207,F208)</f>
        <v>DD</v>
      </c>
      <c r="I208" s="47">
        <f t="shared" si="41"/>
        <v>1</v>
      </c>
      <c r="J208" s="47">
        <f t="shared" si="42"/>
        <v>1</v>
      </c>
      <c r="K208" s="47">
        <f t="shared" si="43"/>
        <v>0</v>
      </c>
      <c r="L208" s="47">
        <f t="shared" si="44"/>
        <v>0</v>
      </c>
    </row>
    <row r="209" spans="1:12" x14ac:dyDescent="0.35">
      <c r="A209" s="46">
        <v>44124</v>
      </c>
      <c r="B209" s="47">
        <v>2020</v>
      </c>
      <c r="C209" s="47" t="s">
        <v>292</v>
      </c>
      <c r="D209" s="47" t="s">
        <v>260</v>
      </c>
      <c r="E209" s="47" t="s">
        <v>260</v>
      </c>
      <c r="F209" s="47" t="str">
        <f t="shared" si="39"/>
        <v>P</v>
      </c>
      <c r="G209" s="47" t="str">
        <f t="shared" ref="G209:G211" si="45">CONCATENATE(F208,F209)</f>
        <v>DP</v>
      </c>
      <c r="I209" s="47">
        <f t="shared" si="41"/>
        <v>1</v>
      </c>
      <c r="J209" s="47">
        <f t="shared" si="42"/>
        <v>0</v>
      </c>
      <c r="K209" s="47">
        <f t="shared" si="43"/>
        <v>0</v>
      </c>
      <c r="L209" s="47">
        <f t="shared" si="44"/>
        <v>0</v>
      </c>
    </row>
    <row r="210" spans="1:12" x14ac:dyDescent="0.35">
      <c r="A210" s="46">
        <v>44304</v>
      </c>
      <c r="B210" s="47">
        <v>2021</v>
      </c>
      <c r="C210" s="47" t="s">
        <v>260</v>
      </c>
      <c r="D210" s="47" t="s">
        <v>292</v>
      </c>
      <c r="E210" s="47" t="s">
        <v>292</v>
      </c>
      <c r="F210" s="47" t="str">
        <f t="shared" si="39"/>
        <v>D</v>
      </c>
      <c r="G210" s="47" t="str">
        <f t="shared" si="45"/>
        <v>PD</v>
      </c>
      <c r="I210" s="47">
        <f t="shared" si="41"/>
        <v>0</v>
      </c>
      <c r="J210" s="47">
        <f t="shared" si="42"/>
        <v>0</v>
      </c>
      <c r="K210" s="47">
        <f t="shared" si="43"/>
        <v>1</v>
      </c>
      <c r="L210" s="47">
        <f t="shared" si="44"/>
        <v>0</v>
      </c>
    </row>
    <row r="211" spans="1:12" x14ac:dyDescent="0.35">
      <c r="A211" s="46">
        <v>44318</v>
      </c>
      <c r="B211" s="47">
        <v>2021</v>
      </c>
      <c r="C211" s="47" t="s">
        <v>260</v>
      </c>
      <c r="D211" s="47" t="s">
        <v>292</v>
      </c>
      <c r="E211" s="47" t="s">
        <v>292</v>
      </c>
      <c r="F211" s="47" t="str">
        <f t="shared" si="39"/>
        <v>D</v>
      </c>
      <c r="G211" s="47" t="str">
        <f t="shared" si="45"/>
        <v>DD</v>
      </c>
      <c r="I211" s="47">
        <f t="shared" si="41"/>
        <v>1</v>
      </c>
      <c r="J211" s="47">
        <f t="shared" si="42"/>
        <v>1</v>
      </c>
      <c r="K211" s="47">
        <f t="shared" si="43"/>
        <v>0</v>
      </c>
      <c r="L211" s="47">
        <f t="shared" si="44"/>
        <v>0</v>
      </c>
    </row>
    <row r="213" spans="1:12" x14ac:dyDescent="0.35">
      <c r="G213" s="40" t="s">
        <v>288</v>
      </c>
      <c r="I213" s="47">
        <f>SUM(I185:I211)</f>
        <v>12</v>
      </c>
      <c r="J213" s="47">
        <f>SUM(J185:J211)</f>
        <v>5</v>
      </c>
      <c r="K213" s="47">
        <f>SUM(K185:K211)</f>
        <v>15</v>
      </c>
      <c r="L213" s="47">
        <f>SUM(L185:L211)</f>
        <v>7</v>
      </c>
    </row>
    <row r="214" spans="1:12" x14ac:dyDescent="0.35">
      <c r="G214" s="40" t="s">
        <v>289</v>
      </c>
      <c r="I214" s="40">
        <f>J213/I213</f>
        <v>0.41666666666666669</v>
      </c>
      <c r="J214" s="47"/>
      <c r="K214" s="40">
        <f>L213/K213</f>
        <v>0.46666666666666667</v>
      </c>
      <c r="L214" s="47"/>
    </row>
    <row r="217" spans="1:12" x14ac:dyDescent="0.35">
      <c r="A217" s="40" t="s">
        <v>9</v>
      </c>
      <c r="B217" s="40" t="s">
        <v>284</v>
      </c>
      <c r="C217" s="40" t="s">
        <v>262</v>
      </c>
      <c r="D217" s="40" t="s">
        <v>263</v>
      </c>
      <c r="E217" s="40" t="s">
        <v>285</v>
      </c>
      <c r="F217" s="40" t="s">
        <v>286</v>
      </c>
      <c r="G217" s="40" t="s">
        <v>287</v>
      </c>
    </row>
    <row r="218" spans="1:12" x14ac:dyDescent="0.35">
      <c r="A218" s="46">
        <v>39568</v>
      </c>
      <c r="B218" s="47">
        <v>2008</v>
      </c>
      <c r="C218" s="47" t="s">
        <v>292</v>
      </c>
      <c r="D218" s="47" t="s">
        <v>291</v>
      </c>
      <c r="E218" s="47" t="s">
        <v>292</v>
      </c>
      <c r="F218" s="47" t="str">
        <f t="shared" ref="F218:F243" si="46">LEFT(E218,1)</f>
        <v>D</v>
      </c>
      <c r="G218" s="47" t="str">
        <f>CONCATENATE(F218)</f>
        <v>D</v>
      </c>
    </row>
    <row r="219" spans="1:12" x14ac:dyDescent="0.35">
      <c r="A219" s="46">
        <v>39587</v>
      </c>
      <c r="B219" s="47">
        <v>2008</v>
      </c>
      <c r="C219" s="47" t="s">
        <v>291</v>
      </c>
      <c r="D219" s="47" t="s">
        <v>292</v>
      </c>
      <c r="E219" s="47" t="s">
        <v>292</v>
      </c>
      <c r="F219" s="47" t="str">
        <f t="shared" si="46"/>
        <v>D</v>
      </c>
      <c r="G219" s="47" t="str">
        <f>CONCATENATE(F218,F219)</f>
        <v>DD</v>
      </c>
      <c r="I219" s="47">
        <f>IF(LEFT(G219,1)="D",1,0)</f>
        <v>1</v>
      </c>
      <c r="J219" s="47">
        <f>IF(G219="DD",1,0)</f>
        <v>1</v>
      </c>
      <c r="K219" s="47">
        <f>IF(LEFT(G219,1)="R",1,0)</f>
        <v>0</v>
      </c>
      <c r="L219" s="47">
        <f>IF(G219="RR",1,0)</f>
        <v>0</v>
      </c>
    </row>
    <row r="220" spans="1:12" x14ac:dyDescent="0.35">
      <c r="A220" s="46">
        <v>39929</v>
      </c>
      <c r="B220" s="47">
        <v>2009</v>
      </c>
      <c r="C220" s="47" t="s">
        <v>291</v>
      </c>
      <c r="D220" s="47" t="s">
        <v>292</v>
      </c>
      <c r="E220" s="47" t="s">
        <v>292</v>
      </c>
      <c r="F220" s="47" t="str">
        <f t="shared" si="46"/>
        <v>D</v>
      </c>
      <c r="G220" s="47" t="str">
        <f t="shared" ref="G220:G243" si="47">CONCATENATE(F219,F220)</f>
        <v>DD</v>
      </c>
      <c r="I220" s="47">
        <f t="shared" ref="I220:I243" si="48">IF(LEFT(G220,1)="D",1,0)</f>
        <v>1</v>
      </c>
      <c r="J220" s="47">
        <f t="shared" ref="J220:J243" si="49">IF(G220="DD",1,0)</f>
        <v>1</v>
      </c>
      <c r="K220" s="47">
        <f t="shared" ref="K220:K243" si="50">IF(LEFT(G220,1)="R",1,0)</f>
        <v>0</v>
      </c>
      <c r="L220" s="47">
        <f t="shared" ref="L220:L243" si="51">IF(G220="RR",1,0)</f>
        <v>0</v>
      </c>
    </row>
    <row r="221" spans="1:12" x14ac:dyDescent="0.35">
      <c r="A221" s="46">
        <v>39952</v>
      </c>
      <c r="B221" s="47">
        <v>2009</v>
      </c>
      <c r="C221" s="47" t="s">
        <v>291</v>
      </c>
      <c r="D221" s="47" t="s">
        <v>292</v>
      </c>
      <c r="E221" s="47" t="s">
        <v>291</v>
      </c>
      <c r="F221" s="47" t="str">
        <f t="shared" si="46"/>
        <v>R</v>
      </c>
      <c r="G221" s="47" t="str">
        <f t="shared" si="47"/>
        <v>DR</v>
      </c>
      <c r="I221" s="47">
        <f t="shared" si="48"/>
        <v>1</v>
      </c>
      <c r="J221" s="47">
        <f t="shared" si="49"/>
        <v>0</v>
      </c>
      <c r="K221" s="47">
        <f t="shared" si="50"/>
        <v>0</v>
      </c>
      <c r="L221" s="47">
        <f t="shared" si="51"/>
        <v>0</v>
      </c>
    </row>
    <row r="222" spans="1:12" x14ac:dyDescent="0.35">
      <c r="A222" s="46">
        <v>40262</v>
      </c>
      <c r="B222" s="47">
        <v>2010</v>
      </c>
      <c r="C222" s="47" t="s">
        <v>291</v>
      </c>
      <c r="D222" s="47" t="s">
        <v>292</v>
      </c>
      <c r="E222" s="47" t="s">
        <v>292</v>
      </c>
      <c r="F222" s="47" t="str">
        <f t="shared" si="46"/>
        <v>D</v>
      </c>
      <c r="G222" s="47" t="str">
        <f t="shared" si="47"/>
        <v>RD</v>
      </c>
      <c r="I222" s="47">
        <f t="shared" si="48"/>
        <v>0</v>
      </c>
      <c r="J222" s="47">
        <f t="shared" si="49"/>
        <v>0</v>
      </c>
      <c r="K222" s="47">
        <f t="shared" si="50"/>
        <v>1</v>
      </c>
      <c r="L222" s="47">
        <f t="shared" si="51"/>
        <v>0</v>
      </c>
    </row>
    <row r="223" spans="1:12" x14ac:dyDescent="0.35">
      <c r="A223" s="46">
        <v>40272</v>
      </c>
      <c r="B223" s="47">
        <v>2010</v>
      </c>
      <c r="C223" s="47" t="s">
        <v>292</v>
      </c>
      <c r="D223" s="47" t="s">
        <v>291</v>
      </c>
      <c r="E223" s="47" t="s">
        <v>292</v>
      </c>
      <c r="F223" s="47" t="str">
        <f t="shared" si="46"/>
        <v>D</v>
      </c>
      <c r="G223" s="47" t="str">
        <f t="shared" si="47"/>
        <v>DD</v>
      </c>
      <c r="I223" s="47">
        <f t="shared" si="48"/>
        <v>1</v>
      </c>
      <c r="J223" s="47">
        <f t="shared" si="49"/>
        <v>1</v>
      </c>
      <c r="K223" s="47">
        <f t="shared" si="50"/>
        <v>0</v>
      </c>
      <c r="L223" s="47">
        <f t="shared" si="51"/>
        <v>0</v>
      </c>
    </row>
    <row r="224" spans="1:12" x14ac:dyDescent="0.35">
      <c r="A224" s="46">
        <v>40659</v>
      </c>
      <c r="B224" s="47">
        <v>2011</v>
      </c>
      <c r="C224" s="47" t="s">
        <v>292</v>
      </c>
      <c r="D224" s="47" t="s">
        <v>291</v>
      </c>
      <c r="E224" s="47" t="s">
        <v>291</v>
      </c>
      <c r="F224" s="47" t="str">
        <f t="shared" si="46"/>
        <v>R</v>
      </c>
      <c r="G224" s="47" t="str">
        <f t="shared" si="47"/>
        <v>DR</v>
      </c>
      <c r="I224" s="47">
        <f t="shared" si="48"/>
        <v>1</v>
      </c>
      <c r="J224" s="47">
        <f t="shared" si="49"/>
        <v>0</v>
      </c>
      <c r="K224" s="47">
        <f t="shared" si="50"/>
        <v>0</v>
      </c>
      <c r="L224" s="47">
        <f t="shared" si="51"/>
        <v>0</v>
      </c>
    </row>
    <row r="225" spans="1:12" x14ac:dyDescent="0.35">
      <c r="A225" s="46">
        <v>41006</v>
      </c>
      <c r="B225" s="47">
        <v>2012</v>
      </c>
      <c r="C225" s="47" t="s">
        <v>291</v>
      </c>
      <c r="D225" s="47" t="s">
        <v>292</v>
      </c>
      <c r="E225" s="47" t="s">
        <v>291</v>
      </c>
      <c r="F225" s="47" t="str">
        <f t="shared" si="46"/>
        <v>R</v>
      </c>
      <c r="G225" s="47" t="str">
        <f t="shared" si="47"/>
        <v>RR</v>
      </c>
      <c r="I225" s="47">
        <f t="shared" si="48"/>
        <v>0</v>
      </c>
      <c r="J225" s="47">
        <f t="shared" si="49"/>
        <v>0</v>
      </c>
      <c r="K225" s="47">
        <f t="shared" si="50"/>
        <v>1</v>
      </c>
      <c r="L225" s="47">
        <f t="shared" si="51"/>
        <v>1</v>
      </c>
    </row>
    <row r="226" spans="1:12" x14ac:dyDescent="0.35">
      <c r="A226" s="46">
        <v>41046</v>
      </c>
      <c r="B226" s="47">
        <v>2012</v>
      </c>
      <c r="C226" s="47" t="s">
        <v>292</v>
      </c>
      <c r="D226" s="47" t="s">
        <v>291</v>
      </c>
      <c r="E226" s="47" t="s">
        <v>291</v>
      </c>
      <c r="F226" s="47" t="str">
        <f t="shared" si="46"/>
        <v>R</v>
      </c>
      <c r="G226" s="47" t="str">
        <f t="shared" si="47"/>
        <v>RR</v>
      </c>
      <c r="I226" s="47">
        <f t="shared" si="48"/>
        <v>0</v>
      </c>
      <c r="J226" s="47">
        <f t="shared" si="49"/>
        <v>0</v>
      </c>
      <c r="K226" s="47">
        <f t="shared" si="50"/>
        <v>1</v>
      </c>
      <c r="L226" s="47">
        <f t="shared" si="51"/>
        <v>1</v>
      </c>
    </row>
    <row r="227" spans="1:12" x14ac:dyDescent="0.35">
      <c r="A227" s="46">
        <v>41380</v>
      </c>
      <c r="B227" s="47">
        <v>2013</v>
      </c>
      <c r="C227" s="47" t="s">
        <v>291</v>
      </c>
      <c r="D227" s="47" t="s">
        <v>292</v>
      </c>
      <c r="E227" s="47" t="s">
        <v>291</v>
      </c>
      <c r="F227" s="47" t="str">
        <f t="shared" si="46"/>
        <v>R</v>
      </c>
      <c r="G227" s="47" t="str">
        <f t="shared" si="47"/>
        <v>RR</v>
      </c>
      <c r="I227" s="47">
        <f t="shared" si="48"/>
        <v>0</v>
      </c>
      <c r="J227" s="47">
        <f t="shared" si="49"/>
        <v>0</v>
      </c>
      <c r="K227" s="47">
        <f t="shared" si="50"/>
        <v>1</v>
      </c>
      <c r="L227" s="47">
        <f t="shared" si="51"/>
        <v>1</v>
      </c>
    </row>
    <row r="228" spans="1:12" x14ac:dyDescent="0.35">
      <c r="A228" s="46">
        <v>41404</v>
      </c>
      <c r="B228" s="47">
        <v>2013</v>
      </c>
      <c r="C228" s="47" t="s">
        <v>292</v>
      </c>
      <c r="D228" s="47" t="s">
        <v>291</v>
      </c>
      <c r="E228" s="47" t="s">
        <v>291</v>
      </c>
      <c r="F228" s="47" t="str">
        <f t="shared" si="46"/>
        <v>R</v>
      </c>
      <c r="G228" s="47" t="str">
        <f t="shared" si="47"/>
        <v>RR</v>
      </c>
      <c r="I228" s="47">
        <f t="shared" si="48"/>
        <v>0</v>
      </c>
      <c r="J228" s="47">
        <f t="shared" si="49"/>
        <v>0</v>
      </c>
      <c r="K228" s="47">
        <f t="shared" si="50"/>
        <v>1</v>
      </c>
      <c r="L228" s="47">
        <f t="shared" si="51"/>
        <v>1</v>
      </c>
    </row>
    <row r="229" spans="1:12" x14ac:dyDescent="0.35">
      <c r="A229" s="46">
        <v>41746</v>
      </c>
      <c r="B229" s="47">
        <v>2014</v>
      </c>
      <c r="C229" s="47" t="s">
        <v>292</v>
      </c>
      <c r="D229" s="47" t="s">
        <v>291</v>
      </c>
      <c r="E229" s="47" t="s">
        <v>291</v>
      </c>
      <c r="F229" s="47" t="str">
        <f t="shared" si="46"/>
        <v>R</v>
      </c>
      <c r="G229" s="47" t="str">
        <f t="shared" si="47"/>
        <v>RR</v>
      </c>
      <c r="I229" s="47">
        <f t="shared" si="48"/>
        <v>0</v>
      </c>
      <c r="J229" s="47">
        <f t="shared" si="49"/>
        <v>0</v>
      </c>
      <c r="K229" s="47">
        <f t="shared" si="50"/>
        <v>1</v>
      </c>
      <c r="L229" s="47">
        <f t="shared" si="51"/>
        <v>1</v>
      </c>
    </row>
    <row r="230" spans="1:12" x14ac:dyDescent="0.35">
      <c r="A230" s="46">
        <v>41772</v>
      </c>
      <c r="B230" s="47">
        <v>2014</v>
      </c>
      <c r="C230" s="47" t="s">
        <v>291</v>
      </c>
      <c r="D230" s="47" t="s">
        <v>292</v>
      </c>
      <c r="E230" s="47" t="s">
        <v>291</v>
      </c>
      <c r="F230" s="47" t="str">
        <f t="shared" si="46"/>
        <v>R</v>
      </c>
      <c r="G230" s="47" t="str">
        <f t="shared" si="47"/>
        <v>RR</v>
      </c>
      <c r="I230" s="47">
        <f t="shared" si="48"/>
        <v>0</v>
      </c>
      <c r="J230" s="47">
        <f t="shared" si="49"/>
        <v>0</v>
      </c>
      <c r="K230" s="47">
        <f t="shared" si="50"/>
        <v>1</v>
      </c>
      <c r="L230" s="47">
        <f t="shared" si="51"/>
        <v>1</v>
      </c>
    </row>
    <row r="231" spans="1:12" x14ac:dyDescent="0.35">
      <c r="A231" s="46">
        <v>42120</v>
      </c>
      <c r="B231" s="47">
        <v>2015</v>
      </c>
      <c r="C231" s="47" t="s">
        <v>292</v>
      </c>
      <c r="D231" s="47" t="s">
        <v>291</v>
      </c>
      <c r="E231" s="47" t="s">
        <v>291</v>
      </c>
      <c r="F231" s="47" t="str">
        <f t="shared" si="46"/>
        <v>R</v>
      </c>
      <c r="G231" s="47" t="str">
        <f t="shared" si="47"/>
        <v>RR</v>
      </c>
      <c r="I231" s="47">
        <f t="shared" si="48"/>
        <v>0</v>
      </c>
      <c r="J231" s="47">
        <f t="shared" si="49"/>
        <v>0</v>
      </c>
      <c r="K231" s="47">
        <f t="shared" si="50"/>
        <v>1</v>
      </c>
      <c r="L231" s="47">
        <f t="shared" si="51"/>
        <v>1</v>
      </c>
    </row>
    <row r="232" spans="1:12" x14ac:dyDescent="0.35">
      <c r="A232" s="46">
        <v>42477</v>
      </c>
      <c r="B232" s="47">
        <v>2016</v>
      </c>
      <c r="C232" s="47" t="s">
        <v>291</v>
      </c>
      <c r="D232" s="47" t="s">
        <v>292</v>
      </c>
      <c r="E232" s="47" t="s">
        <v>292</v>
      </c>
      <c r="F232" s="47" t="str">
        <f t="shared" si="46"/>
        <v>D</v>
      </c>
      <c r="G232" s="47" t="str">
        <f t="shared" si="47"/>
        <v>RD</v>
      </c>
      <c r="I232" s="47">
        <f t="shared" si="48"/>
        <v>0</v>
      </c>
      <c r="J232" s="47">
        <f t="shared" si="49"/>
        <v>0</v>
      </c>
      <c r="K232" s="47">
        <f t="shared" si="50"/>
        <v>1</v>
      </c>
      <c r="L232" s="47">
        <f t="shared" si="51"/>
        <v>0</v>
      </c>
    </row>
    <row r="233" spans="1:12" x14ac:dyDescent="0.35">
      <c r="A233" s="46">
        <v>42512</v>
      </c>
      <c r="B233" s="47">
        <v>2016</v>
      </c>
      <c r="C233" s="47" t="s">
        <v>292</v>
      </c>
      <c r="D233" s="47" t="s">
        <v>291</v>
      </c>
      <c r="E233" s="47" t="s">
        <v>291</v>
      </c>
      <c r="F233" s="47" t="str">
        <f t="shared" si="46"/>
        <v>R</v>
      </c>
      <c r="G233" s="47" t="str">
        <f t="shared" si="47"/>
        <v>DR</v>
      </c>
      <c r="I233" s="47">
        <f t="shared" si="48"/>
        <v>1</v>
      </c>
      <c r="J233" s="47">
        <f t="shared" si="49"/>
        <v>0</v>
      </c>
      <c r="K233" s="47">
        <f t="shared" si="50"/>
        <v>0</v>
      </c>
      <c r="L233" s="47">
        <f t="shared" si="51"/>
        <v>0</v>
      </c>
    </row>
    <row r="234" spans="1:12" x14ac:dyDescent="0.35">
      <c r="A234" s="46">
        <v>42833</v>
      </c>
      <c r="B234" s="47">
        <v>2017</v>
      </c>
      <c r="C234" s="47" t="s">
        <v>291</v>
      </c>
      <c r="D234" s="47" t="s">
        <v>292</v>
      </c>
      <c r="E234" s="47" t="s">
        <v>291</v>
      </c>
      <c r="F234" s="47" t="str">
        <f t="shared" si="46"/>
        <v>R</v>
      </c>
      <c r="G234" s="47" t="str">
        <f t="shared" si="47"/>
        <v>RR</v>
      </c>
      <c r="I234" s="47">
        <f t="shared" si="48"/>
        <v>0</v>
      </c>
      <c r="J234" s="47">
        <f t="shared" si="49"/>
        <v>0</v>
      </c>
      <c r="K234" s="47">
        <f t="shared" si="50"/>
        <v>1</v>
      </c>
      <c r="L234" s="47">
        <f t="shared" si="51"/>
        <v>1</v>
      </c>
    </row>
    <row r="235" spans="1:12" x14ac:dyDescent="0.35">
      <c r="A235" s="46">
        <v>42869</v>
      </c>
      <c r="B235" s="47">
        <v>2017</v>
      </c>
      <c r="C235" s="47" t="s">
        <v>292</v>
      </c>
      <c r="D235" s="47" t="s">
        <v>291</v>
      </c>
      <c r="E235" s="47" t="s">
        <v>291</v>
      </c>
      <c r="F235" s="47" t="str">
        <f t="shared" si="46"/>
        <v>R</v>
      </c>
      <c r="G235" s="47" t="str">
        <f t="shared" si="47"/>
        <v>RR</v>
      </c>
      <c r="I235" s="47">
        <f t="shared" si="48"/>
        <v>0</v>
      </c>
      <c r="J235" s="47">
        <f t="shared" si="49"/>
        <v>0</v>
      </c>
      <c r="K235" s="47">
        <f t="shared" si="50"/>
        <v>1</v>
      </c>
      <c r="L235" s="47">
        <f t="shared" si="51"/>
        <v>1</v>
      </c>
    </row>
    <row r="236" spans="1:12" x14ac:dyDescent="0.35">
      <c r="A236" s="46">
        <v>43211</v>
      </c>
      <c r="B236" s="47">
        <v>2018</v>
      </c>
      <c r="C236" s="47" t="s">
        <v>292</v>
      </c>
      <c r="D236" s="47" t="s">
        <v>291</v>
      </c>
      <c r="E236" s="47" t="s">
        <v>291</v>
      </c>
      <c r="F236" s="47" t="str">
        <f t="shared" si="46"/>
        <v>R</v>
      </c>
      <c r="G236" s="47" t="str">
        <f t="shared" si="47"/>
        <v>RR</v>
      </c>
      <c r="I236" s="47">
        <f t="shared" si="48"/>
        <v>0</v>
      </c>
      <c r="J236" s="47">
        <f t="shared" si="49"/>
        <v>0</v>
      </c>
      <c r="K236" s="47">
        <f t="shared" si="50"/>
        <v>1</v>
      </c>
      <c r="L236" s="47">
        <f t="shared" si="51"/>
        <v>1</v>
      </c>
    </row>
    <row r="237" spans="1:12" x14ac:dyDescent="0.35">
      <c r="A237" s="46">
        <v>43232</v>
      </c>
      <c r="B237" s="47">
        <v>2018</v>
      </c>
      <c r="C237" s="47" t="s">
        <v>292</v>
      </c>
      <c r="D237" s="47" t="s">
        <v>291</v>
      </c>
      <c r="E237" s="47" t="s">
        <v>291</v>
      </c>
      <c r="F237" s="47" t="str">
        <f t="shared" si="46"/>
        <v>R</v>
      </c>
      <c r="G237" s="47" t="str">
        <f t="shared" si="47"/>
        <v>RR</v>
      </c>
      <c r="I237" s="47">
        <f t="shared" si="48"/>
        <v>0</v>
      </c>
      <c r="J237" s="47">
        <f t="shared" si="49"/>
        <v>0</v>
      </c>
      <c r="K237" s="47">
        <f t="shared" si="50"/>
        <v>1</v>
      </c>
      <c r="L237" s="47">
        <f t="shared" si="51"/>
        <v>1</v>
      </c>
    </row>
    <row r="238" spans="1:12" x14ac:dyDescent="0.35">
      <c r="A238" s="46">
        <v>43562</v>
      </c>
      <c r="B238" s="47">
        <v>2019</v>
      </c>
      <c r="C238" s="47" t="s">
        <v>291</v>
      </c>
      <c r="D238" s="47" t="s">
        <v>292</v>
      </c>
      <c r="E238" s="47" t="s">
        <v>292</v>
      </c>
      <c r="F238" s="47" t="str">
        <f t="shared" si="46"/>
        <v>D</v>
      </c>
      <c r="G238" s="47" t="str">
        <f t="shared" si="47"/>
        <v>RD</v>
      </c>
      <c r="I238" s="47">
        <f t="shared" si="48"/>
        <v>0</v>
      </c>
      <c r="J238" s="47">
        <f t="shared" si="49"/>
        <v>0</v>
      </c>
      <c r="K238" s="47">
        <f t="shared" si="50"/>
        <v>1</v>
      </c>
      <c r="L238" s="47">
        <f t="shared" si="51"/>
        <v>0</v>
      </c>
    </row>
    <row r="239" spans="1:12" x14ac:dyDescent="0.35">
      <c r="A239" s="46">
        <v>43583</v>
      </c>
      <c r="B239" s="47">
        <v>2019</v>
      </c>
      <c r="C239" s="47" t="s">
        <v>292</v>
      </c>
      <c r="D239" s="47" t="s">
        <v>291</v>
      </c>
      <c r="E239" s="47" t="s">
        <v>292</v>
      </c>
      <c r="F239" s="47" t="str">
        <f t="shared" si="46"/>
        <v>D</v>
      </c>
      <c r="G239" s="47" t="str">
        <f t="shared" si="47"/>
        <v>DD</v>
      </c>
      <c r="I239" s="47">
        <f t="shared" si="48"/>
        <v>1</v>
      </c>
      <c r="J239" s="47">
        <f t="shared" si="49"/>
        <v>1</v>
      </c>
      <c r="K239" s="47">
        <f t="shared" si="50"/>
        <v>0</v>
      </c>
      <c r="L239" s="47">
        <f t="shared" si="51"/>
        <v>0</v>
      </c>
    </row>
    <row r="240" spans="1:12" x14ac:dyDescent="0.35">
      <c r="A240" s="46">
        <v>44109</v>
      </c>
      <c r="B240" s="47">
        <v>2020</v>
      </c>
      <c r="C240" s="47" t="s">
        <v>292</v>
      </c>
      <c r="D240" s="47" t="s">
        <v>291</v>
      </c>
      <c r="E240" s="47" t="s">
        <v>292</v>
      </c>
      <c r="F240" s="47" t="str">
        <f t="shared" si="46"/>
        <v>D</v>
      </c>
      <c r="G240" s="47" t="str">
        <f t="shared" si="47"/>
        <v>DD</v>
      </c>
      <c r="I240" s="47">
        <f t="shared" si="48"/>
        <v>1</v>
      </c>
      <c r="J240" s="47">
        <f t="shared" si="49"/>
        <v>1</v>
      </c>
      <c r="K240" s="47">
        <f t="shared" si="50"/>
        <v>0</v>
      </c>
      <c r="L240" s="47">
        <f t="shared" si="51"/>
        <v>0</v>
      </c>
    </row>
    <row r="241" spans="1:12" x14ac:dyDescent="0.35">
      <c r="A241" s="46">
        <v>44137</v>
      </c>
      <c r="B241" s="47">
        <v>2020</v>
      </c>
      <c r="C241" s="47" t="s">
        <v>291</v>
      </c>
      <c r="D241" s="47" t="s">
        <v>292</v>
      </c>
      <c r="E241" s="47" t="s">
        <v>292</v>
      </c>
      <c r="F241" s="47" t="str">
        <f t="shared" si="46"/>
        <v>D</v>
      </c>
      <c r="G241" s="47" t="str">
        <f t="shared" si="47"/>
        <v>DD</v>
      </c>
      <c r="I241" s="47">
        <f t="shared" si="48"/>
        <v>1</v>
      </c>
      <c r="J241" s="47">
        <f t="shared" si="49"/>
        <v>1</v>
      </c>
      <c r="K241" s="47">
        <f t="shared" si="50"/>
        <v>0</v>
      </c>
      <c r="L241" s="47">
        <f t="shared" si="51"/>
        <v>0</v>
      </c>
    </row>
    <row r="242" spans="1:12" x14ac:dyDescent="0.35">
      <c r="A242" s="46">
        <v>44313</v>
      </c>
      <c r="B242" s="47">
        <v>2021</v>
      </c>
      <c r="C242" s="47" t="s">
        <v>291</v>
      </c>
      <c r="D242" s="47" t="s">
        <v>292</v>
      </c>
      <c r="E242" s="47" t="s">
        <v>291</v>
      </c>
      <c r="F242" s="47" t="str">
        <f t="shared" si="46"/>
        <v>R</v>
      </c>
      <c r="G242" s="47" t="str">
        <f t="shared" si="47"/>
        <v>DR</v>
      </c>
      <c r="I242" s="47">
        <f t="shared" si="48"/>
        <v>1</v>
      </c>
      <c r="J242" s="47">
        <f t="shared" si="49"/>
        <v>0</v>
      </c>
      <c r="K242" s="47">
        <f t="shared" si="50"/>
        <v>0</v>
      </c>
      <c r="L242" s="47">
        <f t="shared" si="51"/>
        <v>0</v>
      </c>
    </row>
    <row r="243" spans="1:12" x14ac:dyDescent="0.35">
      <c r="A243" s="46">
        <v>44477</v>
      </c>
      <c r="B243" s="47">
        <v>2021</v>
      </c>
      <c r="C243" s="47" t="s">
        <v>292</v>
      </c>
      <c r="D243" s="47" t="s">
        <v>291</v>
      </c>
      <c r="E243" s="47" t="s">
        <v>291</v>
      </c>
      <c r="F243" s="47" t="str">
        <f t="shared" si="46"/>
        <v>R</v>
      </c>
      <c r="G243" s="47" t="str">
        <f t="shared" si="47"/>
        <v>RR</v>
      </c>
      <c r="I243" s="47">
        <f t="shared" si="48"/>
        <v>0</v>
      </c>
      <c r="J243" s="47">
        <f t="shared" si="49"/>
        <v>0</v>
      </c>
      <c r="K243" s="47">
        <f t="shared" si="50"/>
        <v>1</v>
      </c>
      <c r="L243" s="47">
        <f t="shared" si="51"/>
        <v>1</v>
      </c>
    </row>
    <row r="245" spans="1:12" x14ac:dyDescent="0.35">
      <c r="G245" s="40" t="s">
        <v>288</v>
      </c>
      <c r="I245" s="47">
        <f>SUM(I219:I243)</f>
        <v>10</v>
      </c>
      <c r="J245" s="47">
        <f>SUM(J219:J243)</f>
        <v>6</v>
      </c>
      <c r="K245" s="47">
        <f>SUM(K219:K243)</f>
        <v>15</v>
      </c>
      <c r="L245" s="47">
        <f>SUM(L219:L243)</f>
        <v>12</v>
      </c>
    </row>
    <row r="246" spans="1:12" x14ac:dyDescent="0.35">
      <c r="G246" s="40" t="s">
        <v>289</v>
      </c>
      <c r="I246" s="40">
        <f>J245/I245</f>
        <v>0.6</v>
      </c>
      <c r="J246" s="47"/>
      <c r="K246" s="40">
        <f>L245/K245</f>
        <v>0.8</v>
      </c>
      <c r="L246" s="4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142F-091B-4757-8F4E-5FC32A008991}">
  <dimension ref="A2:AE205"/>
  <sheetViews>
    <sheetView workbookViewId="0">
      <selection activeCell="K19" sqref="K19"/>
    </sheetView>
  </sheetViews>
  <sheetFormatPr defaultRowHeight="14.5" x14ac:dyDescent="0.35"/>
  <cols>
    <col min="1" max="1" width="16.36328125" customWidth="1"/>
    <col min="2" max="2" width="11.81640625" bestFit="1" customWidth="1"/>
    <col min="4" max="4" width="2.6328125" customWidth="1"/>
    <col min="5" max="5" width="11.90625" bestFit="1" customWidth="1"/>
    <col min="6" max="6" width="11.81640625" bestFit="1" customWidth="1"/>
    <col min="8" max="8" width="3.6328125" customWidth="1"/>
    <col min="9" max="9" width="11.90625" bestFit="1" customWidth="1"/>
    <col min="10" max="10" width="9.90625" bestFit="1" customWidth="1"/>
    <col min="12" max="12" width="3.90625" customWidth="1"/>
    <col min="13" max="13" width="11.90625" bestFit="1" customWidth="1"/>
    <col min="14" max="14" width="9.90625" bestFit="1" customWidth="1"/>
    <col min="16" max="16" width="3.36328125" customWidth="1"/>
    <col min="17" max="17" width="11.90625" bestFit="1" customWidth="1"/>
    <col min="18" max="18" width="9.90625" bestFit="1" customWidth="1"/>
    <col min="20" max="20" width="3.81640625" customWidth="1"/>
    <col min="21" max="21" width="11.90625" bestFit="1" customWidth="1"/>
    <col min="22" max="22" width="11.81640625" bestFit="1" customWidth="1"/>
    <col min="24" max="24" width="4" customWidth="1"/>
    <col min="25" max="25" width="19.7265625" customWidth="1"/>
    <col min="26" max="26" width="11.81640625" bestFit="1" customWidth="1"/>
    <col min="27" max="27" width="6.7265625" customWidth="1"/>
    <col min="28" max="28" width="4.1796875" customWidth="1"/>
    <col min="29" max="29" width="11.90625" bestFit="1" customWidth="1"/>
    <col min="30" max="30" width="11.81640625" bestFit="1" customWidth="1"/>
  </cols>
  <sheetData>
    <row r="2" spans="1:31" x14ac:dyDescent="0.35">
      <c r="A2" s="93" t="s">
        <v>267</v>
      </c>
      <c r="B2" s="93"/>
      <c r="C2" s="93"/>
      <c r="E2" s="94" t="s">
        <v>270</v>
      </c>
      <c r="F2" s="94"/>
      <c r="G2" s="94"/>
      <c r="I2" s="95" t="s">
        <v>271</v>
      </c>
      <c r="J2" s="95"/>
      <c r="K2" s="95"/>
      <c r="M2" s="96" t="s">
        <v>272</v>
      </c>
      <c r="N2" s="96"/>
      <c r="O2" s="96"/>
      <c r="Q2" s="97" t="s">
        <v>273</v>
      </c>
      <c r="R2" s="97"/>
      <c r="S2" s="97"/>
      <c r="U2" s="98" t="s">
        <v>274</v>
      </c>
      <c r="V2" s="98"/>
      <c r="W2" s="98"/>
      <c r="Y2" s="99" t="s">
        <v>275</v>
      </c>
      <c r="Z2" s="99"/>
      <c r="AA2" s="99"/>
      <c r="AC2" s="100" t="s">
        <v>276</v>
      </c>
      <c r="AD2" s="100"/>
      <c r="AE2" s="100"/>
    </row>
    <row r="3" spans="1:31" ht="15" thickBot="1" x14ac:dyDescent="0.4"/>
    <row r="4" spans="1:31" ht="15" thickBot="1" x14ac:dyDescent="0.4">
      <c r="A4" s="68" t="s">
        <v>266</v>
      </c>
      <c r="E4" s="72" t="s">
        <v>266</v>
      </c>
      <c r="I4" s="73" t="s">
        <v>266</v>
      </c>
      <c r="M4" s="74" t="s">
        <v>266</v>
      </c>
      <c r="Q4" s="75" t="s">
        <v>266</v>
      </c>
      <c r="U4" s="85" t="s">
        <v>266</v>
      </c>
      <c r="Y4" s="86" t="s">
        <v>266</v>
      </c>
      <c r="AC4" s="87" t="s">
        <v>266</v>
      </c>
    </row>
    <row r="5" spans="1:31" x14ac:dyDescent="0.35">
      <c r="A5" s="24"/>
      <c r="E5" s="24"/>
      <c r="I5" s="24"/>
      <c r="M5" s="24"/>
      <c r="Q5" s="24"/>
      <c r="U5" s="24"/>
      <c r="Y5" s="24"/>
      <c r="AC5" s="24"/>
    </row>
    <row r="6" spans="1:31" x14ac:dyDescent="0.35">
      <c r="A6" s="71" t="s">
        <v>268</v>
      </c>
      <c r="B6" s="71" t="s">
        <v>289</v>
      </c>
      <c r="E6" s="80" t="s">
        <v>268</v>
      </c>
      <c r="F6" s="80" t="s">
        <v>289</v>
      </c>
      <c r="I6" s="81" t="s">
        <v>268</v>
      </c>
      <c r="J6" s="81" t="s">
        <v>289</v>
      </c>
      <c r="M6" s="82" t="s">
        <v>268</v>
      </c>
      <c r="N6" s="82" t="s">
        <v>289</v>
      </c>
      <c r="Q6" s="83" t="s">
        <v>268</v>
      </c>
      <c r="R6" s="83" t="s">
        <v>289</v>
      </c>
      <c r="U6" s="88" t="s">
        <v>268</v>
      </c>
      <c r="V6" s="88" t="s">
        <v>289</v>
      </c>
      <c r="Y6" s="88" t="s">
        <v>268</v>
      </c>
      <c r="Z6" s="88" t="s">
        <v>289</v>
      </c>
      <c r="AC6" s="89" t="s">
        <v>268</v>
      </c>
      <c r="AD6" s="89" t="s">
        <v>289</v>
      </c>
    </row>
    <row r="7" spans="1:31" x14ac:dyDescent="0.35">
      <c r="A7" s="26" t="s">
        <v>1</v>
      </c>
      <c r="B7" s="25">
        <f>'Probabilities - MI'!F2</f>
        <v>0.38596491228070179</v>
      </c>
      <c r="E7" s="27" t="s">
        <v>7</v>
      </c>
      <c r="F7" s="28">
        <f>'Probabilities - CSK'!F2</f>
        <v>0.1111111111111111</v>
      </c>
      <c r="I7" s="29" t="s">
        <v>7</v>
      </c>
      <c r="J7" s="30">
        <f>'Probabilities - KKR'!F2</f>
        <v>0.1111111111111111</v>
      </c>
      <c r="M7" s="31" t="s">
        <v>7</v>
      </c>
      <c r="N7" s="32">
        <f>'Probabilities - SRH'!F2</f>
        <v>0.15555555555555556</v>
      </c>
      <c r="Q7" s="33" t="s">
        <v>7</v>
      </c>
      <c r="R7" s="34">
        <f>'Probabilities - RR'!F2</f>
        <v>0.22727272727272727</v>
      </c>
      <c r="U7" s="35" t="s">
        <v>7</v>
      </c>
      <c r="V7" s="36">
        <f>'Probabilities - PSK'!F2</f>
        <v>0.17582417582417584</v>
      </c>
      <c r="Y7" s="35" t="s">
        <v>7</v>
      </c>
      <c r="Z7" s="36">
        <f>'Probabilities - RCB'!F2</f>
        <v>3.3057851239669422E-2</v>
      </c>
      <c r="AC7" s="38" t="s">
        <v>7</v>
      </c>
      <c r="AD7" s="39">
        <f>'Probabilities - DC'!F2</f>
        <v>0.28994082840236685</v>
      </c>
    </row>
    <row r="8" spans="1:31" x14ac:dyDescent="0.35">
      <c r="A8" s="26" t="s">
        <v>3</v>
      </c>
      <c r="B8" s="25">
        <f>'Probabilities - MI'!F3</f>
        <v>0.51515151515151525</v>
      </c>
      <c r="E8" s="27" t="s">
        <v>3</v>
      </c>
      <c r="F8" s="28">
        <f>'Probabilities - CSK'!F3</f>
        <v>0.31640625</v>
      </c>
      <c r="I8" s="29" t="s">
        <v>1</v>
      </c>
      <c r="J8" s="30">
        <f>'Probabilities - KKR'!F3</f>
        <v>5.46875E-2</v>
      </c>
      <c r="M8" s="31" t="s">
        <v>1</v>
      </c>
      <c r="N8" s="32">
        <f>'Probabilities - SRH'!F3</f>
        <v>4.4117647058823525E-2</v>
      </c>
      <c r="Q8" s="33" t="s">
        <v>1</v>
      </c>
      <c r="R8" s="34">
        <f>'Probabilities - RR'!F3</f>
        <v>0.1111111111111111</v>
      </c>
      <c r="U8" s="35" t="s">
        <v>1</v>
      </c>
      <c r="V8" s="36">
        <f>'Probabilities - PSK'!F3</f>
        <v>0.19753086419753085</v>
      </c>
      <c r="Y8" s="35" t="s">
        <v>1</v>
      </c>
      <c r="Z8" s="36">
        <f>'Probabilities - RCB'!F3</f>
        <v>0.13071895424836599</v>
      </c>
      <c r="AC8" s="38" t="s">
        <v>1</v>
      </c>
      <c r="AD8" s="39">
        <f>'Probabilities - DC'!F3</f>
        <v>0.12</v>
      </c>
    </row>
    <row r="9" spans="1:31" x14ac:dyDescent="0.35">
      <c r="A9" s="26" t="s">
        <v>256</v>
      </c>
      <c r="B9" s="25">
        <f>'Probabilities - MI'!F4</f>
        <v>0.28444444444444444</v>
      </c>
      <c r="E9" s="27" t="s">
        <v>256</v>
      </c>
      <c r="F9" s="28">
        <f>'Probabilities - CSK'!F4</f>
        <v>0.41868512110726647</v>
      </c>
      <c r="I9" s="29" t="s">
        <v>256</v>
      </c>
      <c r="J9" s="30">
        <f>'Probabilities - KKR'!F4</f>
        <v>0.36</v>
      </c>
      <c r="M9" s="31" t="s">
        <v>3</v>
      </c>
      <c r="N9" s="32">
        <f>'Probabilities - SRH'!F4</f>
        <v>4.4444444444444446E-2</v>
      </c>
      <c r="Q9" s="33" t="s">
        <v>3</v>
      </c>
      <c r="R9" s="34">
        <f>'Probabilities - RR'!F4</f>
        <v>0.18181818181818182</v>
      </c>
      <c r="U9" s="35" t="s">
        <v>3</v>
      </c>
      <c r="V9" s="36">
        <f>'Probabilities - PSK'!F4</f>
        <v>1.2345679012345678E-2</v>
      </c>
      <c r="Y9" s="35" t="s">
        <v>3</v>
      </c>
      <c r="Z9" s="36">
        <f>'Probabilities - RCB'!F4</f>
        <v>0.2153846153846154</v>
      </c>
      <c r="AC9" s="38" t="s">
        <v>3</v>
      </c>
      <c r="AD9" s="39">
        <f>'Probabilities - DC'!F4</f>
        <v>0.2</v>
      </c>
    </row>
    <row r="10" spans="1:31" x14ac:dyDescent="0.35">
      <c r="A10" s="26" t="s">
        <v>257</v>
      </c>
      <c r="B10" s="25">
        <f>'Probabilities - MI'!F5</f>
        <v>0.25</v>
      </c>
      <c r="E10" s="27" t="s">
        <v>257</v>
      </c>
      <c r="F10" s="28">
        <f>'Probabilities - CSK'!F5</f>
        <v>0.4</v>
      </c>
      <c r="I10" s="29" t="s">
        <v>257</v>
      </c>
      <c r="J10" s="30">
        <f>'Probabilities - KKR'!F5</f>
        <v>0.25</v>
      </c>
      <c r="M10" s="31" t="s">
        <v>257</v>
      </c>
      <c r="N10" s="32">
        <f>'Probabilities - SRH'!F5</f>
        <v>0.1111111111111111</v>
      </c>
      <c r="Q10" s="33" t="s">
        <v>256</v>
      </c>
      <c r="R10" s="34">
        <f>'Probabilities - RR'!F5</f>
        <v>0.33333333333333337</v>
      </c>
      <c r="U10" s="35" t="s">
        <v>256</v>
      </c>
      <c r="V10" s="36">
        <f>'Probabilities - PSK'!F5</f>
        <v>0.17361111111111113</v>
      </c>
      <c r="Y10" s="35" t="s">
        <v>256</v>
      </c>
      <c r="Z10" s="36">
        <f>'Probabilities - RCB'!F5</f>
        <v>0.15384615384615385</v>
      </c>
      <c r="AC10" s="38" t="s">
        <v>256</v>
      </c>
      <c r="AD10" s="39">
        <f>'Probabilities - DC'!F5</f>
        <v>0.36</v>
      </c>
    </row>
    <row r="11" spans="1:31" x14ac:dyDescent="0.35">
      <c r="A11" s="26" t="s">
        <v>258</v>
      </c>
      <c r="B11" s="25">
        <f>'Probabilities - MI'!F6</f>
        <v>0.18367346938775508</v>
      </c>
      <c r="E11" s="27" t="s">
        <v>258</v>
      </c>
      <c r="F11" s="28">
        <f>'Probabilities - CSK'!F6</f>
        <v>0.33333333333333331</v>
      </c>
      <c r="I11" s="29" t="s">
        <v>258</v>
      </c>
      <c r="J11" s="30">
        <f>'Probabilities - KKR'!F6</f>
        <v>0.51461988304093564</v>
      </c>
      <c r="M11" s="31" t="s">
        <v>258</v>
      </c>
      <c r="N11" s="32">
        <f>'Probabilities - SRH'!F6</f>
        <v>0.31111111111111106</v>
      </c>
      <c r="Q11" s="33" t="s">
        <v>258</v>
      </c>
      <c r="R11" s="34">
        <f>'Probabilities - RR'!F6</f>
        <v>0.25</v>
      </c>
      <c r="U11" s="35" t="s">
        <v>257</v>
      </c>
      <c r="V11" s="36">
        <f>'Probabilities - PSK'!F6</f>
        <v>0.2</v>
      </c>
      <c r="Y11" s="35" t="s">
        <v>257</v>
      </c>
      <c r="Z11" s="36">
        <f>'Probabilities - RCB'!F6</f>
        <v>0.4049586776859504</v>
      </c>
      <c r="AC11" s="38" t="s">
        <v>257</v>
      </c>
      <c r="AD11" s="39">
        <f>'Probabilities - DC'!F6</f>
        <v>0.4049586776859504</v>
      </c>
    </row>
    <row r="12" spans="1:31" x14ac:dyDescent="0.35">
      <c r="A12" s="26" t="s">
        <v>6</v>
      </c>
      <c r="B12" s="25">
        <f>'Probabilities - MI'!F7</f>
        <v>0.38502673796791442</v>
      </c>
      <c r="E12" s="27" t="s">
        <v>6</v>
      </c>
      <c r="F12" s="28">
        <f>'Probabilities - CSK'!F7</f>
        <v>0.49826989619377171</v>
      </c>
      <c r="I12" s="29" t="s">
        <v>6</v>
      </c>
      <c r="J12" s="30">
        <f>'Probabilities - KKR'!F7</f>
        <v>0.36</v>
      </c>
      <c r="M12" s="31" t="s">
        <v>6</v>
      </c>
      <c r="N12" s="32">
        <f>'Probabilities - SRH'!F7</f>
        <v>0.25</v>
      </c>
      <c r="Q12" s="33" t="s">
        <v>6</v>
      </c>
      <c r="R12" s="34">
        <f>'Probabilities - RR'!F7</f>
        <v>0.18181818181818182</v>
      </c>
      <c r="U12" s="35" t="s">
        <v>6</v>
      </c>
      <c r="V12" s="36">
        <f>'Probabilities - PSK'!F7</f>
        <v>0.24999999999999997</v>
      </c>
      <c r="Y12" s="35" t="s">
        <v>258</v>
      </c>
      <c r="Z12" s="36">
        <f>'Probabilities - RCB'!F7</f>
        <v>0.34027777777777785</v>
      </c>
      <c r="AC12" s="38" t="s">
        <v>258</v>
      </c>
      <c r="AD12" s="39">
        <f>'Probabilities - DC'!F7</f>
        <v>0.17361111111111113</v>
      </c>
    </row>
    <row r="13" spans="1:31" x14ac:dyDescent="0.35">
      <c r="A13" s="26" t="s">
        <v>259</v>
      </c>
      <c r="B13" s="25">
        <f>'Probabilities - MI'!F8</f>
        <v>0.25961538461538464</v>
      </c>
      <c r="E13" s="27" t="s">
        <v>259</v>
      </c>
      <c r="F13" s="28">
        <f>'Probabilities - CSK'!F8</f>
        <v>0.36</v>
      </c>
      <c r="I13" s="29" t="s">
        <v>259</v>
      </c>
      <c r="J13" s="30">
        <f>'Probabilities - KKR'!F8</f>
        <v>0.36</v>
      </c>
      <c r="M13" s="31" t="s">
        <v>259</v>
      </c>
      <c r="N13" s="32">
        <f>'Probabilities - SRH'!F8</f>
        <v>0.24</v>
      </c>
      <c r="Q13" s="33" t="s">
        <v>259</v>
      </c>
      <c r="R13" s="34">
        <f>'Probabilities - RR'!F8</f>
        <v>0.24242424242424243</v>
      </c>
      <c r="U13" s="35" t="s">
        <v>259</v>
      </c>
      <c r="V13" s="36">
        <f>'Probabilities - PSK'!F8</f>
        <v>0.2722222222222222</v>
      </c>
      <c r="Y13" s="35" t="s">
        <v>259</v>
      </c>
      <c r="Z13" s="36">
        <f>'Probabilities - RCB'!F8</f>
        <v>0.64000000000000012</v>
      </c>
      <c r="AC13" s="38" t="s">
        <v>259</v>
      </c>
      <c r="AD13" s="39">
        <f>'Probabilities - DC'!F8</f>
        <v>0.11999999999999997</v>
      </c>
    </row>
    <row r="14" spans="1:31" ht="15" thickBot="1" x14ac:dyDescent="0.4"/>
    <row r="15" spans="1:31" ht="15" thickBot="1" x14ac:dyDescent="0.4">
      <c r="A15" s="69" t="s">
        <v>269</v>
      </c>
      <c r="E15" s="79" t="s">
        <v>269</v>
      </c>
      <c r="I15" s="78" t="s">
        <v>269</v>
      </c>
      <c r="M15" s="77" t="s">
        <v>269</v>
      </c>
      <c r="Q15" s="76" t="s">
        <v>269</v>
      </c>
      <c r="U15" s="92" t="s">
        <v>269</v>
      </c>
      <c r="Y15" s="91" t="s">
        <v>269</v>
      </c>
      <c r="AC15" s="90" t="s">
        <v>269</v>
      </c>
    </row>
    <row r="16" spans="1:31" x14ac:dyDescent="0.35">
      <c r="M16" s="37"/>
    </row>
    <row r="17" spans="1:30" x14ac:dyDescent="0.35">
      <c r="A17" s="71" t="s">
        <v>268</v>
      </c>
      <c r="B17" s="71" t="s">
        <v>289</v>
      </c>
      <c r="E17" s="80" t="s">
        <v>268</v>
      </c>
      <c r="F17" s="80" t="s">
        <v>289</v>
      </c>
      <c r="I17" s="81" t="s">
        <v>268</v>
      </c>
      <c r="J17" s="81" t="s">
        <v>289</v>
      </c>
      <c r="M17" s="82" t="s">
        <v>268</v>
      </c>
      <c r="N17" s="82" t="s">
        <v>289</v>
      </c>
      <c r="Q17" s="83" t="s">
        <v>268</v>
      </c>
      <c r="R17" s="83" t="s">
        <v>289</v>
      </c>
      <c r="U17" s="88" t="s">
        <v>268</v>
      </c>
      <c r="V17" s="88" t="s">
        <v>289</v>
      </c>
      <c r="Y17" s="88" t="s">
        <v>268</v>
      </c>
      <c r="Z17" s="88" t="s">
        <v>289</v>
      </c>
      <c r="AC17" s="89" t="s">
        <v>268</v>
      </c>
      <c r="AD17" s="89" t="s">
        <v>289</v>
      </c>
    </row>
    <row r="18" spans="1:30" x14ac:dyDescent="0.35">
      <c r="A18" s="26" t="s">
        <v>1</v>
      </c>
      <c r="B18" s="25">
        <f>'Probabilities - MI'!G2</f>
        <v>0.1111111111111111</v>
      </c>
      <c r="E18" s="27" t="s">
        <v>7</v>
      </c>
      <c r="F18" s="28">
        <f>'Probabilities - CSK'!G2</f>
        <v>0.38596491228070179</v>
      </c>
      <c r="I18" s="29" t="s">
        <v>7</v>
      </c>
      <c r="J18" s="30">
        <f>'Probabilities - KKR'!G2</f>
        <v>0.51515151515151525</v>
      </c>
      <c r="M18" s="31" t="s">
        <v>7</v>
      </c>
      <c r="N18" s="32">
        <f>'Probabilities - SRH'!G2</f>
        <v>0.28444444444444444</v>
      </c>
      <c r="Q18" s="33" t="s">
        <v>7</v>
      </c>
      <c r="R18" s="34">
        <f>'Probabilities - RR'!G2</f>
        <v>0.25</v>
      </c>
      <c r="U18" s="35" t="s">
        <v>7</v>
      </c>
      <c r="V18" s="36">
        <f>'Probabilities - PSK'!G2</f>
        <v>0.18367346938775508</v>
      </c>
      <c r="Y18" s="35" t="s">
        <v>7</v>
      </c>
      <c r="Z18" s="36">
        <f>'Probabilities - RCB'!G2</f>
        <v>0.38502673796791442</v>
      </c>
      <c r="AC18" s="38" t="s">
        <v>7</v>
      </c>
      <c r="AD18" s="39">
        <f>'Probabilities - DC'!G2</f>
        <v>0.25961538461538464</v>
      </c>
    </row>
    <row r="19" spans="1:30" x14ac:dyDescent="0.35">
      <c r="A19" s="26" t="s">
        <v>3</v>
      </c>
      <c r="B19" s="25">
        <f>'Probabilities - MI'!G3</f>
        <v>0.1111111111111111</v>
      </c>
      <c r="E19" s="27" t="s">
        <v>3</v>
      </c>
      <c r="F19" s="28">
        <f>'Probabilities - CSK'!G3</f>
        <v>5.46875E-2</v>
      </c>
      <c r="I19" s="29" t="s">
        <v>1</v>
      </c>
      <c r="J19" s="30">
        <f>'Probabilities - KKR'!G3</f>
        <v>0.31640625</v>
      </c>
      <c r="M19" s="31" t="s">
        <v>1</v>
      </c>
      <c r="N19" s="32">
        <f>'Probabilities - SRH'!G3</f>
        <v>0.41868512110726647</v>
      </c>
      <c r="Q19" s="33" t="s">
        <v>1</v>
      </c>
      <c r="R19" s="34">
        <f>'Probabilities - RR'!G3</f>
        <v>0.4</v>
      </c>
      <c r="U19" s="35" t="s">
        <v>1</v>
      </c>
      <c r="V19" s="36">
        <f>'Probabilities - PSK'!G3</f>
        <v>0.33333333333333331</v>
      </c>
      <c r="Y19" s="35" t="s">
        <v>1</v>
      </c>
      <c r="Z19" s="36">
        <f>'Probabilities - RCB'!G3</f>
        <v>0.49826989619377171</v>
      </c>
      <c r="AC19" s="38" t="s">
        <v>1</v>
      </c>
      <c r="AD19" s="39">
        <f>'Probabilities - DC'!G3</f>
        <v>0.36</v>
      </c>
    </row>
    <row r="20" spans="1:30" x14ac:dyDescent="0.35">
      <c r="A20" s="26" t="s">
        <v>256</v>
      </c>
      <c r="B20" s="25">
        <f>'Probabilities - MI'!G4</f>
        <v>0.15555555555555556</v>
      </c>
      <c r="E20" s="27" t="s">
        <v>256</v>
      </c>
      <c r="F20" s="28">
        <f>'Probabilities - CSK'!G4</f>
        <v>4.4117647058823525E-2</v>
      </c>
      <c r="I20" s="29" t="s">
        <v>256</v>
      </c>
      <c r="J20" s="30">
        <f>'Probabilities - KKR'!G4</f>
        <v>4.4444444444444446E-2</v>
      </c>
      <c r="M20" s="31" t="s">
        <v>3</v>
      </c>
      <c r="N20" s="32">
        <f>'Probabilities - SRH'!G4</f>
        <v>0.36</v>
      </c>
      <c r="Q20" s="33" t="s">
        <v>3</v>
      </c>
      <c r="R20" s="34">
        <f>'Probabilities - RR'!G4</f>
        <v>0.25</v>
      </c>
      <c r="U20" s="35" t="s">
        <v>3</v>
      </c>
      <c r="V20" s="36">
        <f>'Probabilities - PSK'!G4</f>
        <v>0.51461988304093564</v>
      </c>
      <c r="Y20" s="35" t="s">
        <v>3</v>
      </c>
      <c r="Z20" s="36">
        <f>'Probabilities - RCB'!G4</f>
        <v>0.36</v>
      </c>
      <c r="AC20" s="38" t="s">
        <v>3</v>
      </c>
      <c r="AD20" s="39">
        <f>'Probabilities - DC'!G4</f>
        <v>0.36</v>
      </c>
    </row>
    <row r="21" spans="1:30" x14ac:dyDescent="0.35">
      <c r="A21" s="26" t="s">
        <v>257</v>
      </c>
      <c r="B21" s="25">
        <f>'Probabilities - MI'!G5</f>
        <v>0.22727272727272727</v>
      </c>
      <c r="E21" s="27" t="s">
        <v>257</v>
      </c>
      <c r="F21" s="28">
        <f>'Probabilities - CSK'!G5</f>
        <v>0.1111111111111111</v>
      </c>
      <c r="I21" s="29" t="s">
        <v>257</v>
      </c>
      <c r="J21" s="30">
        <f>'Probabilities - KKR'!G5</f>
        <v>0.18181818181818182</v>
      </c>
      <c r="M21" s="31" t="s">
        <v>257</v>
      </c>
      <c r="N21" s="32">
        <f>'Probabilities - SRH'!G5</f>
        <v>0.33333333333333337</v>
      </c>
      <c r="Q21" s="33" t="s">
        <v>256</v>
      </c>
      <c r="R21" s="34">
        <f>'Probabilities - RR'!G5</f>
        <v>0.1111111111111111</v>
      </c>
      <c r="U21" s="35" t="s">
        <v>256</v>
      </c>
      <c r="V21" s="36">
        <f>'Probabilities - PSK'!G5</f>
        <v>0.31111111111111106</v>
      </c>
      <c r="Y21" s="35" t="s">
        <v>256</v>
      </c>
      <c r="Z21" s="36">
        <f>'Probabilities - RCB'!G5</f>
        <v>0.25</v>
      </c>
      <c r="AC21" s="38" t="s">
        <v>256</v>
      </c>
      <c r="AD21" s="39">
        <f>'Probabilities - DC'!G5</f>
        <v>0.24</v>
      </c>
    </row>
    <row r="22" spans="1:30" x14ac:dyDescent="0.35">
      <c r="A22" s="26" t="s">
        <v>258</v>
      </c>
      <c r="B22" s="25">
        <f>'Probabilities - MI'!G6</f>
        <v>0.17582417582417584</v>
      </c>
      <c r="E22" s="27" t="s">
        <v>258</v>
      </c>
      <c r="F22" s="28">
        <f>'Probabilities - CSK'!G6</f>
        <v>0.19753086419753085</v>
      </c>
      <c r="I22" s="29" t="s">
        <v>258</v>
      </c>
      <c r="J22" s="30">
        <f>'Probabilities - KKR'!G6</f>
        <v>1.2345679012345678E-2</v>
      </c>
      <c r="M22" s="31" t="s">
        <v>258</v>
      </c>
      <c r="N22" s="32">
        <f>'Probabilities - SRH'!G6</f>
        <v>0.17361111111111113</v>
      </c>
      <c r="Q22" s="33" t="s">
        <v>258</v>
      </c>
      <c r="R22" s="34">
        <f>'Probabilities - RR'!G6</f>
        <v>0.2</v>
      </c>
      <c r="U22" s="35" t="s">
        <v>257</v>
      </c>
      <c r="V22" s="36">
        <f>'Probabilities - PSK'!G6</f>
        <v>0.25</v>
      </c>
      <c r="Y22" s="35" t="s">
        <v>257</v>
      </c>
      <c r="Z22" s="36">
        <f>'Probabilities - RCB'!G6</f>
        <v>0.18181818181818182</v>
      </c>
      <c r="AC22" s="38" t="s">
        <v>257</v>
      </c>
      <c r="AD22" s="39">
        <f>'Probabilities - DC'!G6</f>
        <v>0.24242424242424243</v>
      </c>
    </row>
    <row r="23" spans="1:30" x14ac:dyDescent="0.35">
      <c r="A23" s="26" t="s">
        <v>6</v>
      </c>
      <c r="B23" s="25">
        <f>'Probabilities - MI'!G7</f>
        <v>3.3057851239669422E-2</v>
      </c>
      <c r="E23" s="27" t="s">
        <v>6</v>
      </c>
      <c r="F23" s="28">
        <f>'Probabilities - CSK'!G7</f>
        <v>0.13071895424836599</v>
      </c>
      <c r="I23" s="29" t="s">
        <v>6</v>
      </c>
      <c r="J23" s="30">
        <f>'Probabilities - KKR'!G7</f>
        <v>0.2153846153846154</v>
      </c>
      <c r="M23" s="31" t="s">
        <v>6</v>
      </c>
      <c r="N23" s="32">
        <f>'Probabilities - SRH'!G7</f>
        <v>0.15384615384615385</v>
      </c>
      <c r="Q23" s="33" t="s">
        <v>6</v>
      </c>
      <c r="R23" s="34">
        <f>'Probabilities - RR'!G7</f>
        <v>0.4049586776859504</v>
      </c>
      <c r="U23" s="35" t="s">
        <v>6</v>
      </c>
      <c r="V23" s="36">
        <f>'Probabilities - PSK'!G7</f>
        <v>0.34027777777777785</v>
      </c>
      <c r="Y23" s="35" t="s">
        <v>258</v>
      </c>
      <c r="Z23" s="36">
        <f>'Probabilities - RCB'!G7</f>
        <v>0.24999999999999997</v>
      </c>
      <c r="AC23" s="38" t="s">
        <v>258</v>
      </c>
      <c r="AD23" s="39">
        <f>'Probabilities - DC'!G7</f>
        <v>0.2722222222222222</v>
      </c>
    </row>
    <row r="24" spans="1:30" x14ac:dyDescent="0.35">
      <c r="A24" s="26" t="s">
        <v>259</v>
      </c>
      <c r="B24" s="25">
        <f>'Probabilities - MI'!G8</f>
        <v>0.28994082840236685</v>
      </c>
      <c r="E24" s="27" t="s">
        <v>259</v>
      </c>
      <c r="F24" s="28">
        <f>'Probabilities - CSK'!G8</f>
        <v>0.12</v>
      </c>
      <c r="I24" s="29" t="s">
        <v>259</v>
      </c>
      <c r="J24" s="30">
        <f>'Probabilities - KKR'!G8</f>
        <v>0.2</v>
      </c>
      <c r="M24" s="31" t="s">
        <v>259</v>
      </c>
      <c r="N24" s="32">
        <f>'Probabilities - SRH'!G8</f>
        <v>0.36</v>
      </c>
      <c r="Q24" s="33" t="s">
        <v>259</v>
      </c>
      <c r="R24" s="34">
        <f>'Probabilities - RR'!G8</f>
        <v>0.4049586776859504</v>
      </c>
      <c r="U24" s="35" t="s">
        <v>259</v>
      </c>
      <c r="V24" s="36">
        <f>'Probabilities - PSK'!G8</f>
        <v>0.17361111111111113</v>
      </c>
      <c r="Y24" s="35" t="s">
        <v>259</v>
      </c>
      <c r="Z24" s="36">
        <f>'Probabilities - RCB'!G8</f>
        <v>0.11999999999999997</v>
      </c>
      <c r="AC24" s="38" t="s">
        <v>259</v>
      </c>
      <c r="AD24" s="39">
        <f>'Probabilities - DC'!G8</f>
        <v>0.64000000000000012</v>
      </c>
    </row>
    <row r="25" spans="1:30" ht="15" thickBot="1" x14ac:dyDescent="0.4"/>
    <row r="26" spans="1:30" ht="15" thickBot="1" x14ac:dyDescent="0.4">
      <c r="A26" s="70" t="s">
        <v>342</v>
      </c>
      <c r="E26" s="84" t="s">
        <v>342</v>
      </c>
      <c r="I26" s="78" t="s">
        <v>342</v>
      </c>
      <c r="M26" s="77" t="s">
        <v>342</v>
      </c>
      <c r="Q26" s="76" t="s">
        <v>342</v>
      </c>
      <c r="U26" s="92" t="s">
        <v>342</v>
      </c>
      <c r="Y26" s="91" t="s">
        <v>342</v>
      </c>
      <c r="AC26" s="90" t="s">
        <v>342</v>
      </c>
    </row>
    <row r="27" spans="1:30" x14ac:dyDescent="0.35">
      <c r="U27" s="37"/>
      <c r="Y27" s="37"/>
      <c r="AC27" s="37"/>
    </row>
    <row r="28" spans="1:30" x14ac:dyDescent="0.35">
      <c r="A28" s="71" t="s">
        <v>268</v>
      </c>
      <c r="B28" s="71" t="s">
        <v>289</v>
      </c>
      <c r="E28" s="80" t="s">
        <v>268</v>
      </c>
      <c r="F28" s="80" t="s">
        <v>289</v>
      </c>
      <c r="I28" s="81" t="s">
        <v>268</v>
      </c>
      <c r="J28" s="81" t="s">
        <v>289</v>
      </c>
      <c r="M28" s="82" t="s">
        <v>268</v>
      </c>
      <c r="N28" s="82" t="s">
        <v>289</v>
      </c>
      <c r="Q28" s="83" t="s">
        <v>268</v>
      </c>
      <c r="R28" s="83" t="s">
        <v>289</v>
      </c>
      <c r="U28" s="88" t="s">
        <v>268</v>
      </c>
      <c r="V28" s="88" t="s">
        <v>289</v>
      </c>
      <c r="Y28" s="88" t="s">
        <v>268</v>
      </c>
      <c r="Z28" s="88" t="s">
        <v>289</v>
      </c>
      <c r="AC28" s="89" t="s">
        <v>268</v>
      </c>
      <c r="AD28" s="89" t="s">
        <v>289</v>
      </c>
    </row>
    <row r="29" spans="1:30" x14ac:dyDescent="0.35">
      <c r="A29" s="26" t="s">
        <v>1</v>
      </c>
      <c r="B29" s="25">
        <f>'Probabilities - MI'!H2</f>
        <v>0.28070175438596495</v>
      </c>
      <c r="E29" s="27" t="s">
        <v>7</v>
      </c>
      <c r="F29" s="28">
        <f>'Probabilities - CSK'!H2</f>
        <v>0.22222222222222224</v>
      </c>
      <c r="I29" s="29" t="s">
        <v>7</v>
      </c>
      <c r="J29" s="30">
        <f>'Probabilities - KKR'!H2</f>
        <v>0.22222222222222224</v>
      </c>
      <c r="M29" s="31" t="s">
        <v>7</v>
      </c>
      <c r="N29" s="32">
        <f>'Probabilities - SRH'!H2</f>
        <v>0.31111111111111117</v>
      </c>
      <c r="Q29" s="33" t="s">
        <v>7</v>
      </c>
      <c r="R29" s="34">
        <f>'Probabilities - RR'!H2</f>
        <v>0.27272727272727271</v>
      </c>
      <c r="U29" s="35" t="s">
        <v>7</v>
      </c>
      <c r="V29" s="36">
        <f>'Probabilities - PSK'!H2</f>
        <v>0.39560439560439559</v>
      </c>
      <c r="Y29" s="35" t="s">
        <v>7</v>
      </c>
      <c r="Z29" s="36">
        <f>'Probabilities - RCB'!H2</f>
        <v>0.1487603305785124</v>
      </c>
      <c r="AC29" s="38" t="s">
        <v>7</v>
      </c>
      <c r="AD29" s="39">
        <f>'Probabilities - DC'!H2</f>
        <v>0.24852071005917159</v>
      </c>
    </row>
    <row r="30" spans="1:30" x14ac:dyDescent="0.35">
      <c r="A30" s="26" t="s">
        <v>3</v>
      </c>
      <c r="B30" s="25">
        <f>'Probabilities - MI'!H3</f>
        <v>0.15151515151515155</v>
      </c>
      <c r="E30" s="27" t="s">
        <v>3</v>
      </c>
      <c r="F30" s="28">
        <f>'Probabilities - CSK'!H3</f>
        <v>0.24609375</v>
      </c>
      <c r="I30" s="29" t="s">
        <v>1</v>
      </c>
      <c r="J30" s="30">
        <f>'Probabilities - KKR'!H3</f>
        <v>0.3828125</v>
      </c>
      <c r="M30" s="31" t="s">
        <v>1</v>
      </c>
      <c r="N30" s="32">
        <f>'Probabilities - SRH'!H3</f>
        <v>0.30882352941176466</v>
      </c>
      <c r="Q30" s="33" t="s">
        <v>1</v>
      </c>
      <c r="R30" s="34">
        <f>'Probabilities - RR'!H3</f>
        <v>0.22222222222222224</v>
      </c>
      <c r="U30" s="35" t="s">
        <v>1</v>
      </c>
      <c r="V30" s="36">
        <f>'Probabilities - PSK'!H3</f>
        <v>0.24691358024691357</v>
      </c>
      <c r="Y30" s="35" t="s">
        <v>1</v>
      </c>
      <c r="Z30" s="36">
        <f>'Probabilities - RCB'!H3</f>
        <v>0.16339869281045749</v>
      </c>
      <c r="AC30" s="38" t="s">
        <v>1</v>
      </c>
      <c r="AD30" s="39">
        <f>'Probabilities - DC'!H3</f>
        <v>0.27999999999999997</v>
      </c>
    </row>
    <row r="31" spans="1:30" x14ac:dyDescent="0.35">
      <c r="A31" s="26" t="s">
        <v>256</v>
      </c>
      <c r="B31" s="25">
        <f>'Probabilities - MI'!H4</f>
        <v>0.24888888888888888</v>
      </c>
      <c r="E31" s="27" t="s">
        <v>256</v>
      </c>
      <c r="F31" s="28">
        <f>'Probabilities - CSK'!H4</f>
        <v>0.22837370242214533</v>
      </c>
      <c r="I31" s="29" t="s">
        <v>256</v>
      </c>
      <c r="J31" s="30">
        <f>'Probabilities - KKR'!H4</f>
        <v>0.24</v>
      </c>
      <c r="M31" s="31" t="s">
        <v>3</v>
      </c>
      <c r="N31" s="32">
        <f>'Probabilities - SRH'!H4</f>
        <v>0.35555555555555557</v>
      </c>
      <c r="Q31" s="33" t="s">
        <v>3</v>
      </c>
      <c r="R31" s="34">
        <f>'Probabilities - RR'!H4</f>
        <v>0.31818181818181818</v>
      </c>
      <c r="U31" s="35" t="s">
        <v>3</v>
      </c>
      <c r="V31" s="36">
        <f>'Probabilities - PSK'!H4</f>
        <v>9.8765432098765427E-2</v>
      </c>
      <c r="Y31" s="35" t="s">
        <v>3</v>
      </c>
      <c r="Z31" s="36">
        <f>'Probabilities - RCB'!H4</f>
        <v>0.18461538461538463</v>
      </c>
      <c r="AC31" s="38" t="s">
        <v>3</v>
      </c>
      <c r="AD31" s="39">
        <f>'Probabilities - DC'!H4</f>
        <v>0.2</v>
      </c>
    </row>
    <row r="32" spans="1:30" x14ac:dyDescent="0.35">
      <c r="A32" s="26" t="s">
        <v>257</v>
      </c>
      <c r="B32" s="25">
        <f>'Probabilities - MI'!H5</f>
        <v>0.25</v>
      </c>
      <c r="E32" s="27" t="s">
        <v>257</v>
      </c>
      <c r="F32" s="28">
        <f>'Probabilities - CSK'!H5</f>
        <v>0.26666666666666672</v>
      </c>
      <c r="I32" s="29" t="s">
        <v>257</v>
      </c>
      <c r="J32" s="30">
        <f>'Probabilities - KKR'!H5</f>
        <v>0.25</v>
      </c>
      <c r="M32" s="31" t="s">
        <v>257</v>
      </c>
      <c r="N32" s="32">
        <f>'Probabilities - SRH'!H5</f>
        <v>0.22222222222222224</v>
      </c>
      <c r="Q32" s="33" t="s">
        <v>256</v>
      </c>
      <c r="R32" s="34">
        <f>'Probabilities - RR'!H5</f>
        <v>0.33333333333333337</v>
      </c>
      <c r="U32" s="35" t="s">
        <v>256</v>
      </c>
      <c r="V32" s="36">
        <f>'Probabilities - PSK'!H5</f>
        <v>0.24305555555555552</v>
      </c>
      <c r="Y32" s="35" t="s">
        <v>256</v>
      </c>
      <c r="Z32" s="36">
        <f>'Probabilities - RCB'!H5</f>
        <v>0.34615384615384615</v>
      </c>
      <c r="AC32" s="38" t="s">
        <v>256</v>
      </c>
      <c r="AD32" s="39">
        <f>'Probabilities - DC'!H5</f>
        <v>0.24</v>
      </c>
    </row>
    <row r="33" spans="1:30" x14ac:dyDescent="0.35">
      <c r="A33" s="26" t="s">
        <v>258</v>
      </c>
      <c r="B33" s="25">
        <f>'Probabilities - MI'!H6</f>
        <v>0.24489795918367344</v>
      </c>
      <c r="E33" s="27" t="s">
        <v>258</v>
      </c>
      <c r="F33" s="28">
        <f>'Probabilities - CSK'!H6</f>
        <v>0.22222222222222224</v>
      </c>
      <c r="I33" s="29" t="s">
        <v>258</v>
      </c>
      <c r="J33" s="30">
        <f>'Probabilities - KKR'!H6</f>
        <v>0.3742690058479532</v>
      </c>
      <c r="M33" s="31" t="s">
        <v>258</v>
      </c>
      <c r="N33" s="32">
        <f>'Probabilities - SRH'!H6</f>
        <v>0.2722222222222222</v>
      </c>
      <c r="Q33" s="33" t="s">
        <v>258</v>
      </c>
      <c r="R33" s="34">
        <f>'Probabilities - RR'!H6</f>
        <v>0.25</v>
      </c>
      <c r="U33" s="35" t="s">
        <v>257</v>
      </c>
      <c r="V33" s="36">
        <f>'Probabilities - PSK'!H6</f>
        <v>0.3</v>
      </c>
      <c r="Y33" s="35" t="s">
        <v>257</v>
      </c>
      <c r="Z33" s="36">
        <f>'Probabilities - RCB'!H6</f>
        <v>0.23140495867768596</v>
      </c>
      <c r="AC33" s="38" t="s">
        <v>257</v>
      </c>
      <c r="AD33" s="39">
        <f>'Probabilities - DC'!H6</f>
        <v>0.23140495867768596</v>
      </c>
    </row>
    <row r="34" spans="1:30" x14ac:dyDescent="0.35">
      <c r="A34" s="26" t="s">
        <v>6</v>
      </c>
      <c r="B34" s="25">
        <f>'Probabilities - MI'!H7</f>
        <v>0.4331550802139037</v>
      </c>
      <c r="E34" s="27" t="s">
        <v>6</v>
      </c>
      <c r="F34" s="28">
        <f>'Probabilities - CSK'!H7</f>
        <v>0.20761245674740483</v>
      </c>
      <c r="I34" s="29" t="s">
        <v>6</v>
      </c>
      <c r="J34" s="30">
        <f>'Probabilities - KKR'!H7</f>
        <v>0.24</v>
      </c>
      <c r="M34" s="31" t="s">
        <v>6</v>
      </c>
      <c r="N34" s="32">
        <f>'Probabilities - SRH'!H7</f>
        <v>0.25</v>
      </c>
      <c r="Q34" s="33" t="s">
        <v>6</v>
      </c>
      <c r="R34" s="34">
        <f>'Probabilities - RR'!H7</f>
        <v>0.18181818181818182</v>
      </c>
      <c r="U34" s="35" t="s">
        <v>6</v>
      </c>
      <c r="V34" s="36">
        <f>'Probabilities - PSK'!H7</f>
        <v>0.16666666666666666</v>
      </c>
      <c r="Y34" s="35" t="s">
        <v>258</v>
      </c>
      <c r="Z34" s="36">
        <f>'Probabilities - RCB'!H7</f>
        <v>0.24305555555555555</v>
      </c>
      <c r="AC34" s="38" t="s">
        <v>258</v>
      </c>
      <c r="AD34" s="39">
        <f>'Probabilities - DC'!H7</f>
        <v>0.24305555555555552</v>
      </c>
    </row>
    <row r="35" spans="1:30" x14ac:dyDescent="0.35">
      <c r="A35" s="26" t="s">
        <v>259</v>
      </c>
      <c r="B35" s="25">
        <f>'Probabilities - MI'!H8</f>
        <v>0.20192307692307693</v>
      </c>
      <c r="E35" s="27" t="s">
        <v>259</v>
      </c>
      <c r="F35" s="28">
        <f>'Probabilities - CSK'!H8</f>
        <v>0.24</v>
      </c>
      <c r="I35" s="29" t="s">
        <v>259</v>
      </c>
      <c r="J35" s="30">
        <f>'Probabilities - KKR'!H8</f>
        <v>0.24</v>
      </c>
      <c r="M35" s="31" t="s">
        <v>259</v>
      </c>
      <c r="N35" s="32">
        <f>'Probabilities - SRH'!H8</f>
        <v>0.16000000000000003</v>
      </c>
      <c r="Q35" s="33" t="s">
        <v>259</v>
      </c>
      <c r="R35" s="34">
        <f>'Probabilities - RR'!H8</f>
        <v>0.12121212121212123</v>
      </c>
      <c r="U35" s="35" t="s">
        <v>259</v>
      </c>
      <c r="V35" s="36">
        <f>'Probabilities - PSK'!H8</f>
        <v>0.31111111111111106</v>
      </c>
      <c r="Y35" s="35" t="s">
        <v>259</v>
      </c>
      <c r="Z35" s="36">
        <f>'Probabilities - RCB'!H8</f>
        <v>0.15999999999999998</v>
      </c>
      <c r="AC35" s="38" t="s">
        <v>259</v>
      </c>
      <c r="AD35" s="39">
        <f>'Probabilities - DC'!H8</f>
        <v>7.9999999999999988E-2</v>
      </c>
    </row>
    <row r="205" spans="10:10" x14ac:dyDescent="0.35">
      <c r="J205">
        <f>SUM(J5:J204)</f>
        <v>5.4452729080333251</v>
      </c>
    </row>
  </sheetData>
  <mergeCells count="8">
    <mergeCell ref="U2:W2"/>
    <mergeCell ref="Y2:AA2"/>
    <mergeCell ref="AC2:AE2"/>
    <mergeCell ref="A2:C2"/>
    <mergeCell ref="E2:G2"/>
    <mergeCell ref="I2:K2"/>
    <mergeCell ref="M2:O2"/>
    <mergeCell ref="Q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C398-3C58-49D5-B1E1-F185C06A5CD4}">
  <sheetPr codeName="Sheet1"/>
  <dimension ref="A2:G151"/>
  <sheetViews>
    <sheetView zoomScale="85" zoomScaleNormal="115" workbookViewId="0">
      <selection activeCell="I34" sqref="I34"/>
    </sheetView>
  </sheetViews>
  <sheetFormatPr defaultRowHeight="14.5" x14ac:dyDescent="0.35"/>
  <cols>
    <col min="1" max="1" width="43.54296875" style="10" customWidth="1"/>
    <col min="2" max="2" width="22.453125" bestFit="1" customWidth="1"/>
    <col min="3" max="3" width="10.54296875" customWidth="1"/>
    <col min="4" max="4" width="8.08984375" customWidth="1"/>
    <col min="5" max="5" width="6.81640625" customWidth="1"/>
    <col min="7" max="7" width="5.36328125" customWidth="1"/>
    <col min="9" max="9" width="16.54296875" customWidth="1"/>
  </cols>
  <sheetData>
    <row r="2" spans="1:7" ht="18.5" x14ac:dyDescent="0.45">
      <c r="A2" s="60" t="s">
        <v>327</v>
      </c>
    </row>
    <row r="3" spans="1:7" x14ac:dyDescent="0.35">
      <c r="A3"/>
    </row>
    <row r="4" spans="1:7" x14ac:dyDescent="0.35">
      <c r="A4" s="59">
        <v>2008</v>
      </c>
      <c r="G4" s="11"/>
    </row>
    <row r="5" spans="1:7" x14ac:dyDescent="0.35">
      <c r="A5" s="53" t="s">
        <v>321</v>
      </c>
      <c r="B5" s="54" t="s">
        <v>323</v>
      </c>
      <c r="C5" s="53" t="s">
        <v>324</v>
      </c>
      <c r="D5" s="53" t="s">
        <v>325</v>
      </c>
      <c r="E5" s="53" t="s">
        <v>326</v>
      </c>
    </row>
    <row r="6" spans="1:7" x14ac:dyDescent="0.35">
      <c r="A6" s="55" t="s">
        <v>264</v>
      </c>
      <c r="B6" s="56" t="s">
        <v>0</v>
      </c>
      <c r="C6" s="55">
        <v>16</v>
      </c>
      <c r="D6" s="55">
        <v>9</v>
      </c>
      <c r="E6" s="55">
        <v>7</v>
      </c>
    </row>
    <row r="7" spans="1:7" x14ac:dyDescent="0.35">
      <c r="A7" s="57" t="s">
        <v>256</v>
      </c>
      <c r="B7" s="58" t="s">
        <v>290</v>
      </c>
      <c r="C7" s="57">
        <v>14</v>
      </c>
      <c r="D7" s="57">
        <v>2</v>
      </c>
      <c r="E7" s="57">
        <v>12</v>
      </c>
    </row>
    <row r="8" spans="1:7" x14ac:dyDescent="0.35">
      <c r="A8" s="55" t="s">
        <v>259</v>
      </c>
      <c r="B8" s="56" t="s">
        <v>322</v>
      </c>
      <c r="C8" s="55">
        <v>14</v>
      </c>
      <c r="D8" s="55">
        <v>7</v>
      </c>
      <c r="E8" s="55">
        <v>7</v>
      </c>
    </row>
    <row r="9" spans="1:7" x14ac:dyDescent="0.35">
      <c r="A9" s="57" t="s">
        <v>258</v>
      </c>
      <c r="B9" s="58" t="s">
        <v>260</v>
      </c>
      <c r="C9" s="57">
        <v>15</v>
      </c>
      <c r="D9" s="57">
        <v>10</v>
      </c>
      <c r="E9" s="57">
        <v>5</v>
      </c>
    </row>
    <row r="10" spans="1:7" x14ac:dyDescent="0.35">
      <c r="A10" s="55" t="s">
        <v>3</v>
      </c>
      <c r="B10" s="56" t="s">
        <v>2</v>
      </c>
      <c r="C10" s="55">
        <v>13</v>
      </c>
      <c r="D10" s="55">
        <v>6</v>
      </c>
      <c r="E10" s="55">
        <v>7</v>
      </c>
    </row>
    <row r="11" spans="1:7" x14ac:dyDescent="0.35">
      <c r="A11" s="57" t="s">
        <v>7</v>
      </c>
      <c r="B11" s="58" t="s">
        <v>4</v>
      </c>
      <c r="C11" s="57">
        <v>14</v>
      </c>
      <c r="D11" s="57">
        <v>7</v>
      </c>
      <c r="E11" s="57">
        <v>7</v>
      </c>
    </row>
    <row r="12" spans="1:7" x14ac:dyDescent="0.35">
      <c r="A12" s="55" t="s">
        <v>257</v>
      </c>
      <c r="B12" s="56" t="s">
        <v>5</v>
      </c>
      <c r="C12" s="55">
        <v>16</v>
      </c>
      <c r="D12" s="55">
        <v>13</v>
      </c>
      <c r="E12" s="55">
        <v>3</v>
      </c>
    </row>
    <row r="13" spans="1:7" x14ac:dyDescent="0.35">
      <c r="A13" s="57" t="s">
        <v>6</v>
      </c>
      <c r="B13" s="58" t="s">
        <v>291</v>
      </c>
      <c r="C13" s="57">
        <v>14</v>
      </c>
      <c r="D13" s="57">
        <v>4</v>
      </c>
      <c r="E13" s="57">
        <v>10</v>
      </c>
    </row>
    <row r="14" spans="1:7" x14ac:dyDescent="0.35">
      <c r="A14"/>
    </row>
    <row r="15" spans="1:7" x14ac:dyDescent="0.35">
      <c r="A15" s="59">
        <v>2009</v>
      </c>
      <c r="B15" s="11"/>
      <c r="C15" s="11"/>
      <c r="D15" s="11"/>
      <c r="E15" s="11"/>
    </row>
    <row r="16" spans="1:7" x14ac:dyDescent="0.35">
      <c r="A16" s="53" t="s">
        <v>321</v>
      </c>
      <c r="B16" s="54" t="s">
        <v>323</v>
      </c>
      <c r="C16" s="53" t="s">
        <v>324</v>
      </c>
      <c r="D16" s="53" t="s">
        <v>325</v>
      </c>
      <c r="E16" s="53" t="s">
        <v>326</v>
      </c>
    </row>
    <row r="17" spans="1:5" x14ac:dyDescent="0.35">
      <c r="A17" s="55" t="s">
        <v>1</v>
      </c>
      <c r="B17" s="56" t="s">
        <v>0</v>
      </c>
      <c r="C17" s="55">
        <v>8</v>
      </c>
      <c r="D17" s="55">
        <v>6</v>
      </c>
      <c r="E17" s="55">
        <v>0</v>
      </c>
    </row>
    <row r="18" spans="1:5" x14ac:dyDescent="0.35">
      <c r="A18" s="57" t="s">
        <v>256</v>
      </c>
      <c r="B18" s="58" t="s">
        <v>290</v>
      </c>
      <c r="C18" s="57">
        <v>16</v>
      </c>
      <c r="D18" s="57">
        <v>9</v>
      </c>
      <c r="E18" s="57">
        <v>7</v>
      </c>
    </row>
    <row r="19" spans="1:5" x14ac:dyDescent="0.35">
      <c r="A19" s="55" t="s">
        <v>259</v>
      </c>
      <c r="B19" s="56" t="s">
        <v>322</v>
      </c>
      <c r="C19" s="55">
        <v>15</v>
      </c>
      <c r="D19" s="55">
        <v>10</v>
      </c>
      <c r="E19" s="55">
        <v>5</v>
      </c>
    </row>
    <row r="20" spans="1:5" x14ac:dyDescent="0.35">
      <c r="A20" s="57" t="s">
        <v>258</v>
      </c>
      <c r="B20" s="58" t="s">
        <v>260</v>
      </c>
      <c r="C20" s="57">
        <v>14</v>
      </c>
      <c r="D20" s="57">
        <v>7</v>
      </c>
      <c r="E20" s="57">
        <v>7</v>
      </c>
    </row>
    <row r="21" spans="1:5" x14ac:dyDescent="0.35">
      <c r="A21" s="55" t="s">
        <v>3</v>
      </c>
      <c r="B21" s="56" t="s">
        <v>2</v>
      </c>
      <c r="C21" s="55">
        <v>13</v>
      </c>
      <c r="D21" s="55">
        <v>3</v>
      </c>
      <c r="E21" s="55">
        <v>10</v>
      </c>
    </row>
    <row r="22" spans="1:5" x14ac:dyDescent="0.35">
      <c r="A22" s="57" t="s">
        <v>7</v>
      </c>
      <c r="B22" s="58" t="s">
        <v>4</v>
      </c>
      <c r="C22" s="57">
        <v>13</v>
      </c>
      <c r="D22" s="57">
        <v>5</v>
      </c>
      <c r="E22" s="57">
        <v>8</v>
      </c>
    </row>
    <row r="23" spans="1:5" x14ac:dyDescent="0.35">
      <c r="A23" s="55" t="s">
        <v>257</v>
      </c>
      <c r="B23" s="56" t="s">
        <v>5</v>
      </c>
      <c r="C23" s="55">
        <v>13</v>
      </c>
      <c r="D23" s="55">
        <v>6</v>
      </c>
      <c r="E23" s="55">
        <v>7</v>
      </c>
    </row>
    <row r="24" spans="1:5" x14ac:dyDescent="0.35">
      <c r="A24" s="57" t="s">
        <v>6</v>
      </c>
      <c r="B24" s="58" t="s">
        <v>291</v>
      </c>
      <c r="C24" s="57">
        <v>16</v>
      </c>
      <c r="D24" s="57">
        <v>9</v>
      </c>
      <c r="E24" s="57">
        <v>7</v>
      </c>
    </row>
    <row r="25" spans="1:5" x14ac:dyDescent="0.35">
      <c r="A25"/>
    </row>
    <row r="26" spans="1:5" x14ac:dyDescent="0.35">
      <c r="A26" s="59">
        <v>2010</v>
      </c>
    </row>
    <row r="27" spans="1:5" x14ac:dyDescent="0.35">
      <c r="A27" s="53" t="s">
        <v>321</v>
      </c>
      <c r="B27" s="54" t="s">
        <v>323</v>
      </c>
      <c r="C27" s="53" t="s">
        <v>324</v>
      </c>
      <c r="D27" s="53" t="s">
        <v>325</v>
      </c>
      <c r="E27" s="53" t="s">
        <v>326</v>
      </c>
    </row>
    <row r="28" spans="1:5" x14ac:dyDescent="0.35">
      <c r="A28" s="55" t="s">
        <v>1</v>
      </c>
      <c r="B28" s="56" t="s">
        <v>0</v>
      </c>
      <c r="C28" s="55">
        <v>9</v>
      </c>
      <c r="D28" s="55">
        <v>7</v>
      </c>
      <c r="E28" s="55">
        <v>0</v>
      </c>
    </row>
    <row r="29" spans="1:5" x14ac:dyDescent="0.35">
      <c r="A29" s="57" t="s">
        <v>256</v>
      </c>
      <c r="B29" s="58" t="s">
        <v>290</v>
      </c>
      <c r="C29" s="57">
        <v>16</v>
      </c>
      <c r="D29" s="57">
        <v>8</v>
      </c>
      <c r="E29" s="57">
        <v>8</v>
      </c>
    </row>
    <row r="30" spans="1:5" x14ac:dyDescent="0.35">
      <c r="A30" s="55" t="s">
        <v>259</v>
      </c>
      <c r="B30" s="56" t="s">
        <v>322</v>
      </c>
      <c r="C30" s="55">
        <v>14</v>
      </c>
      <c r="D30" s="55">
        <v>7</v>
      </c>
      <c r="E30" s="55">
        <v>7</v>
      </c>
    </row>
    <row r="31" spans="1:5" x14ac:dyDescent="0.35">
      <c r="A31" s="57" t="s">
        <v>258</v>
      </c>
      <c r="B31" s="58" t="s">
        <v>260</v>
      </c>
      <c r="C31" s="57">
        <v>14</v>
      </c>
      <c r="D31" s="57">
        <v>4</v>
      </c>
      <c r="E31" s="57">
        <v>10</v>
      </c>
    </row>
    <row r="32" spans="1:5" x14ac:dyDescent="0.35">
      <c r="A32" s="55" t="s">
        <v>3</v>
      </c>
      <c r="B32" s="56" t="s">
        <v>2</v>
      </c>
      <c r="C32" s="55">
        <v>14</v>
      </c>
      <c r="D32" s="55">
        <v>7</v>
      </c>
      <c r="E32" s="55">
        <v>7</v>
      </c>
    </row>
    <row r="33" spans="1:5" x14ac:dyDescent="0.35">
      <c r="A33" s="57" t="s">
        <v>7</v>
      </c>
      <c r="B33" s="58" t="s">
        <v>4</v>
      </c>
      <c r="C33" s="57">
        <v>16</v>
      </c>
      <c r="D33" s="57">
        <v>11</v>
      </c>
      <c r="E33" s="57">
        <v>5</v>
      </c>
    </row>
    <row r="34" spans="1:5" x14ac:dyDescent="0.35">
      <c r="A34" s="55" t="s">
        <v>257</v>
      </c>
      <c r="B34" s="56" t="s">
        <v>5</v>
      </c>
      <c r="C34" s="55">
        <v>14</v>
      </c>
      <c r="D34" s="55">
        <v>6</v>
      </c>
      <c r="E34" s="55">
        <v>8</v>
      </c>
    </row>
    <row r="35" spans="1:5" x14ac:dyDescent="0.35">
      <c r="A35" s="57" t="s">
        <v>6</v>
      </c>
      <c r="B35" s="58" t="s">
        <v>291</v>
      </c>
      <c r="C35" s="57">
        <v>16</v>
      </c>
      <c r="D35" s="57">
        <v>8</v>
      </c>
      <c r="E35" s="57">
        <v>8</v>
      </c>
    </row>
    <row r="36" spans="1:5" x14ac:dyDescent="0.35">
      <c r="A36"/>
    </row>
    <row r="37" spans="1:5" x14ac:dyDescent="0.35">
      <c r="A37" s="59">
        <v>2011</v>
      </c>
    </row>
    <row r="38" spans="1:5" x14ac:dyDescent="0.35">
      <c r="A38" s="53" t="s">
        <v>321</v>
      </c>
      <c r="B38" s="54" t="s">
        <v>323</v>
      </c>
      <c r="C38" s="53" t="s">
        <v>324</v>
      </c>
      <c r="D38" s="53" t="s">
        <v>325</v>
      </c>
      <c r="E38" s="53" t="s">
        <v>326</v>
      </c>
    </row>
    <row r="39" spans="1:5" x14ac:dyDescent="0.35">
      <c r="A39" s="55" t="s">
        <v>1</v>
      </c>
      <c r="B39" s="56" t="s">
        <v>0</v>
      </c>
      <c r="C39" s="55">
        <v>11</v>
      </c>
      <c r="D39" s="55">
        <v>5</v>
      </c>
      <c r="E39" s="55">
        <v>0</v>
      </c>
    </row>
    <row r="40" spans="1:5" x14ac:dyDescent="0.35">
      <c r="A40" s="57" t="s">
        <v>256</v>
      </c>
      <c r="B40" s="58" t="s">
        <v>290</v>
      </c>
      <c r="C40" s="57">
        <v>14</v>
      </c>
      <c r="D40" s="57">
        <v>6</v>
      </c>
      <c r="E40" s="57">
        <v>8</v>
      </c>
    </row>
    <row r="41" spans="1:5" x14ac:dyDescent="0.35">
      <c r="A41" s="55" t="s">
        <v>259</v>
      </c>
      <c r="B41" s="56" t="s">
        <v>322</v>
      </c>
      <c r="C41" s="55">
        <v>14</v>
      </c>
      <c r="D41" s="55">
        <v>4</v>
      </c>
      <c r="E41" s="55">
        <v>9</v>
      </c>
    </row>
    <row r="42" spans="1:5" x14ac:dyDescent="0.35">
      <c r="A42" s="57" t="s">
        <v>258</v>
      </c>
      <c r="B42" s="58" t="s">
        <v>260</v>
      </c>
      <c r="C42" s="57">
        <v>14</v>
      </c>
      <c r="D42" s="57">
        <v>7</v>
      </c>
      <c r="E42" s="57">
        <v>7</v>
      </c>
    </row>
    <row r="43" spans="1:5" x14ac:dyDescent="0.35">
      <c r="A43" s="55" t="s">
        <v>3</v>
      </c>
      <c r="B43" s="56" t="s">
        <v>2</v>
      </c>
      <c r="C43" s="55">
        <v>15</v>
      </c>
      <c r="D43" s="55">
        <v>8</v>
      </c>
      <c r="E43" s="55">
        <v>7</v>
      </c>
    </row>
    <row r="44" spans="1:5" x14ac:dyDescent="0.35">
      <c r="A44" s="57" t="s">
        <v>7</v>
      </c>
      <c r="B44" s="58" t="s">
        <v>4</v>
      </c>
      <c r="C44" s="57">
        <v>16</v>
      </c>
      <c r="D44" s="57">
        <v>10</v>
      </c>
      <c r="E44" s="57">
        <v>6</v>
      </c>
    </row>
    <row r="45" spans="1:5" x14ac:dyDescent="0.35">
      <c r="A45" s="55" t="s">
        <v>257</v>
      </c>
      <c r="B45" s="56" t="s">
        <v>5</v>
      </c>
      <c r="C45" s="55">
        <v>13</v>
      </c>
      <c r="D45" s="55">
        <v>6</v>
      </c>
      <c r="E45" s="55">
        <v>7</v>
      </c>
    </row>
    <row r="46" spans="1:5" x14ac:dyDescent="0.35">
      <c r="A46" s="57" t="s">
        <v>6</v>
      </c>
      <c r="B46" s="58" t="s">
        <v>291</v>
      </c>
      <c r="C46" s="57">
        <v>16</v>
      </c>
      <c r="D46" s="57">
        <v>10</v>
      </c>
      <c r="E46" s="57">
        <v>6</v>
      </c>
    </row>
    <row r="47" spans="1:5" x14ac:dyDescent="0.35">
      <c r="A47"/>
    </row>
    <row r="48" spans="1:5" x14ac:dyDescent="0.35">
      <c r="A48" s="59">
        <v>2012</v>
      </c>
    </row>
    <row r="49" spans="1:5" x14ac:dyDescent="0.35">
      <c r="A49" s="53" t="s">
        <v>321</v>
      </c>
      <c r="B49" s="54" t="s">
        <v>323</v>
      </c>
      <c r="C49" s="53" t="s">
        <v>324</v>
      </c>
      <c r="D49" s="53" t="s">
        <v>325</v>
      </c>
      <c r="E49" s="53" t="s">
        <v>326</v>
      </c>
    </row>
    <row r="50" spans="1:5" x14ac:dyDescent="0.35">
      <c r="A50" s="55" t="s">
        <v>1</v>
      </c>
      <c r="B50" s="56" t="s">
        <v>0</v>
      </c>
      <c r="C50" s="55">
        <v>10</v>
      </c>
      <c r="D50" s="55">
        <v>8</v>
      </c>
      <c r="E50" s="55">
        <v>1</v>
      </c>
    </row>
    <row r="51" spans="1:5" x14ac:dyDescent="0.35">
      <c r="A51" s="57" t="s">
        <v>256</v>
      </c>
      <c r="B51" s="58" t="s">
        <v>290</v>
      </c>
      <c r="C51" s="57">
        <v>15</v>
      </c>
      <c r="D51" s="57">
        <v>4</v>
      </c>
      <c r="E51" s="57">
        <v>11</v>
      </c>
    </row>
    <row r="52" spans="1:5" x14ac:dyDescent="0.35">
      <c r="A52" s="55" t="s">
        <v>259</v>
      </c>
      <c r="B52" s="56" t="s">
        <v>322</v>
      </c>
      <c r="C52" s="55">
        <v>18</v>
      </c>
      <c r="D52" s="55">
        <v>11</v>
      </c>
      <c r="E52" s="55">
        <v>7</v>
      </c>
    </row>
    <row r="53" spans="1:5" x14ac:dyDescent="0.35">
      <c r="A53" s="57" t="s">
        <v>258</v>
      </c>
      <c r="B53" s="58" t="s">
        <v>260</v>
      </c>
      <c r="C53" s="57">
        <v>16</v>
      </c>
      <c r="D53" s="57">
        <v>8</v>
      </c>
      <c r="E53" s="57">
        <v>8</v>
      </c>
    </row>
    <row r="54" spans="1:5" x14ac:dyDescent="0.35">
      <c r="A54" s="55" t="s">
        <v>3</v>
      </c>
      <c r="B54" s="56" t="s">
        <v>2</v>
      </c>
      <c r="C54" s="55">
        <v>17</v>
      </c>
      <c r="D54" s="55">
        <v>12</v>
      </c>
      <c r="E54" s="55">
        <v>5</v>
      </c>
    </row>
    <row r="55" spans="1:5" x14ac:dyDescent="0.35">
      <c r="A55" s="57" t="s">
        <v>7</v>
      </c>
      <c r="B55" s="58" t="s">
        <v>4</v>
      </c>
      <c r="C55" s="57">
        <v>17</v>
      </c>
      <c r="D55" s="57">
        <v>10</v>
      </c>
      <c r="E55" s="57">
        <v>7</v>
      </c>
    </row>
    <row r="56" spans="1:5" x14ac:dyDescent="0.35">
      <c r="A56" s="55" t="s">
        <v>257</v>
      </c>
      <c r="B56" s="56" t="s">
        <v>5</v>
      </c>
      <c r="C56" s="55">
        <v>16</v>
      </c>
      <c r="D56" s="55">
        <v>7</v>
      </c>
      <c r="E56" s="55">
        <v>9</v>
      </c>
    </row>
    <row r="57" spans="1:5" x14ac:dyDescent="0.35">
      <c r="A57" s="57" t="s">
        <v>6</v>
      </c>
      <c r="B57" s="58" t="s">
        <v>291</v>
      </c>
      <c r="C57" s="57">
        <v>16</v>
      </c>
      <c r="D57" s="57">
        <v>8</v>
      </c>
      <c r="E57" s="57">
        <v>7</v>
      </c>
    </row>
    <row r="58" spans="1:5" x14ac:dyDescent="0.35">
      <c r="A58"/>
    </row>
    <row r="59" spans="1:5" x14ac:dyDescent="0.35">
      <c r="A59" s="59">
        <v>2013</v>
      </c>
    </row>
    <row r="60" spans="1:5" x14ac:dyDescent="0.35">
      <c r="A60" s="53" t="s">
        <v>321</v>
      </c>
      <c r="B60" s="54" t="s">
        <v>323</v>
      </c>
      <c r="C60" s="53" t="s">
        <v>324</v>
      </c>
      <c r="D60" s="53" t="s">
        <v>325</v>
      </c>
      <c r="E60" s="53" t="s">
        <v>326</v>
      </c>
    </row>
    <row r="61" spans="1:5" x14ac:dyDescent="0.35">
      <c r="A61" s="55" t="s">
        <v>1</v>
      </c>
      <c r="B61" s="56" t="s">
        <v>0</v>
      </c>
      <c r="C61" s="55">
        <v>12</v>
      </c>
      <c r="D61" s="55">
        <v>6</v>
      </c>
      <c r="E61" s="55">
        <v>0</v>
      </c>
    </row>
    <row r="62" spans="1:5" x14ac:dyDescent="0.35">
      <c r="A62" s="57" t="s">
        <v>259</v>
      </c>
      <c r="B62" s="58" t="s">
        <v>292</v>
      </c>
      <c r="C62" s="57">
        <v>16</v>
      </c>
      <c r="D62" s="57">
        <v>3</v>
      </c>
      <c r="E62" s="57">
        <v>13</v>
      </c>
    </row>
    <row r="63" spans="1:5" x14ac:dyDescent="0.35">
      <c r="A63" s="55" t="s">
        <v>258</v>
      </c>
      <c r="B63" s="56" t="s">
        <v>260</v>
      </c>
      <c r="C63" s="55">
        <v>16</v>
      </c>
      <c r="D63" s="55">
        <v>8</v>
      </c>
      <c r="E63" s="55">
        <v>8</v>
      </c>
    </row>
    <row r="64" spans="1:5" x14ac:dyDescent="0.35">
      <c r="A64" s="57" t="s">
        <v>3</v>
      </c>
      <c r="B64" s="58" t="s">
        <v>2</v>
      </c>
      <c r="C64" s="57">
        <v>16</v>
      </c>
      <c r="D64" s="57">
        <v>6</v>
      </c>
      <c r="E64" s="57">
        <v>10</v>
      </c>
    </row>
    <row r="65" spans="1:5" x14ac:dyDescent="0.35">
      <c r="A65" s="55" t="s">
        <v>7</v>
      </c>
      <c r="B65" s="56" t="s">
        <v>4</v>
      </c>
      <c r="C65" s="55">
        <v>19</v>
      </c>
      <c r="D65" s="55">
        <v>13</v>
      </c>
      <c r="E65" s="55">
        <v>6</v>
      </c>
    </row>
    <row r="66" spans="1:5" x14ac:dyDescent="0.35">
      <c r="A66" s="57" t="s">
        <v>257</v>
      </c>
      <c r="B66" s="58" t="s">
        <v>5</v>
      </c>
      <c r="C66" s="57">
        <v>18</v>
      </c>
      <c r="D66" s="57">
        <v>11</v>
      </c>
      <c r="E66" s="57">
        <v>7</v>
      </c>
    </row>
    <row r="67" spans="1:5" x14ac:dyDescent="0.35">
      <c r="A67" s="55" t="s">
        <v>6</v>
      </c>
      <c r="B67" s="56" t="s">
        <v>291</v>
      </c>
      <c r="C67" s="55">
        <v>16</v>
      </c>
      <c r="D67" s="55">
        <v>9</v>
      </c>
      <c r="E67" s="55">
        <v>7</v>
      </c>
    </row>
    <row r="68" spans="1:5" x14ac:dyDescent="0.35">
      <c r="A68" s="57" t="s">
        <v>256</v>
      </c>
      <c r="B68" s="58" t="s">
        <v>290</v>
      </c>
      <c r="C68" s="57">
        <v>17</v>
      </c>
      <c r="D68" s="57">
        <v>10</v>
      </c>
      <c r="E68" s="57">
        <v>7</v>
      </c>
    </row>
    <row r="69" spans="1:5" x14ac:dyDescent="0.35">
      <c r="A69"/>
    </row>
    <row r="70" spans="1:5" x14ac:dyDescent="0.35">
      <c r="A70" s="59">
        <v>2014</v>
      </c>
    </row>
    <row r="71" spans="1:5" x14ac:dyDescent="0.35">
      <c r="A71" s="53" t="s">
        <v>321</v>
      </c>
      <c r="B71" s="54" t="s">
        <v>323</v>
      </c>
      <c r="C71" s="53" t="s">
        <v>324</v>
      </c>
      <c r="D71" s="53" t="s">
        <v>325</v>
      </c>
      <c r="E71" s="53" t="s">
        <v>326</v>
      </c>
    </row>
    <row r="72" spans="1:5" x14ac:dyDescent="0.35">
      <c r="A72" s="55" t="s">
        <v>1</v>
      </c>
      <c r="B72" s="56" t="s">
        <v>0</v>
      </c>
      <c r="C72" s="55">
        <v>10</v>
      </c>
      <c r="D72" s="55">
        <v>6</v>
      </c>
      <c r="E72" s="55">
        <v>0</v>
      </c>
    </row>
    <row r="73" spans="1:5" x14ac:dyDescent="0.35">
      <c r="A73" s="57" t="s">
        <v>259</v>
      </c>
      <c r="B73" s="58" t="s">
        <v>292</v>
      </c>
      <c r="C73" s="57">
        <v>14</v>
      </c>
      <c r="D73" s="57">
        <v>2</v>
      </c>
      <c r="E73" s="57">
        <v>12</v>
      </c>
    </row>
    <row r="74" spans="1:5" x14ac:dyDescent="0.35">
      <c r="A74" s="55" t="s">
        <v>258</v>
      </c>
      <c r="B74" s="56" t="s">
        <v>260</v>
      </c>
      <c r="C74" s="55">
        <v>17</v>
      </c>
      <c r="D74" s="55">
        <v>12</v>
      </c>
      <c r="E74" s="55">
        <v>5</v>
      </c>
    </row>
    <row r="75" spans="1:5" x14ac:dyDescent="0.35">
      <c r="A75" s="57" t="s">
        <v>3</v>
      </c>
      <c r="B75" s="58" t="s">
        <v>2</v>
      </c>
      <c r="C75" s="57">
        <v>16</v>
      </c>
      <c r="D75" s="57">
        <v>11</v>
      </c>
      <c r="E75" s="57">
        <v>5</v>
      </c>
    </row>
    <row r="76" spans="1:5" x14ac:dyDescent="0.35">
      <c r="A76" s="55" t="s">
        <v>7</v>
      </c>
      <c r="B76" s="56" t="s">
        <v>4</v>
      </c>
      <c r="C76" s="55">
        <v>15</v>
      </c>
      <c r="D76" s="55">
        <v>7</v>
      </c>
      <c r="E76" s="55">
        <v>8</v>
      </c>
    </row>
    <row r="77" spans="1:5" x14ac:dyDescent="0.35">
      <c r="A77" s="57" t="s">
        <v>257</v>
      </c>
      <c r="B77" s="58" t="s">
        <v>5</v>
      </c>
      <c r="C77" s="57">
        <v>14</v>
      </c>
      <c r="D77" s="57">
        <v>7</v>
      </c>
      <c r="E77" s="57">
        <v>7</v>
      </c>
    </row>
    <row r="78" spans="1:5" x14ac:dyDescent="0.35">
      <c r="A78" s="55" t="s">
        <v>6</v>
      </c>
      <c r="B78" s="56" t="s">
        <v>291</v>
      </c>
      <c r="C78" s="55">
        <v>14</v>
      </c>
      <c r="D78" s="55">
        <v>5</v>
      </c>
      <c r="E78" s="55">
        <v>9</v>
      </c>
    </row>
    <row r="79" spans="1:5" x14ac:dyDescent="0.35">
      <c r="A79" s="57" t="s">
        <v>256</v>
      </c>
      <c r="B79" s="58" t="s">
        <v>290</v>
      </c>
      <c r="C79" s="57">
        <v>14</v>
      </c>
      <c r="D79" s="57">
        <v>6</v>
      </c>
      <c r="E79" s="57">
        <v>8</v>
      </c>
    </row>
    <row r="80" spans="1:5" x14ac:dyDescent="0.35">
      <c r="A80"/>
    </row>
    <row r="81" spans="1:7" x14ac:dyDescent="0.35">
      <c r="A81" s="59">
        <v>2015</v>
      </c>
    </row>
    <row r="82" spans="1:7" x14ac:dyDescent="0.35">
      <c r="A82" s="53" t="s">
        <v>321</v>
      </c>
      <c r="B82" s="54" t="s">
        <v>323</v>
      </c>
      <c r="C82" s="53" t="s">
        <v>324</v>
      </c>
      <c r="D82" s="53" t="s">
        <v>325</v>
      </c>
      <c r="E82" s="53" t="s">
        <v>326</v>
      </c>
    </row>
    <row r="83" spans="1:7" x14ac:dyDescent="0.35">
      <c r="A83" s="55" t="s">
        <v>1</v>
      </c>
      <c r="B83" s="56" t="s">
        <v>0</v>
      </c>
      <c r="C83" s="55">
        <v>10</v>
      </c>
      <c r="D83" s="55">
        <v>7</v>
      </c>
      <c r="E83" s="55">
        <v>0</v>
      </c>
    </row>
    <row r="84" spans="1:7" x14ac:dyDescent="0.35">
      <c r="A84" s="57" t="s">
        <v>259</v>
      </c>
      <c r="B84" s="58" t="s">
        <v>292</v>
      </c>
      <c r="C84" s="57">
        <v>14</v>
      </c>
      <c r="D84" s="57">
        <v>5</v>
      </c>
      <c r="E84" s="57">
        <v>8</v>
      </c>
    </row>
    <row r="85" spans="1:7" x14ac:dyDescent="0.35">
      <c r="A85" s="55" t="s">
        <v>258</v>
      </c>
      <c r="B85" s="56" t="s">
        <v>260</v>
      </c>
      <c r="C85" s="55">
        <v>14</v>
      </c>
      <c r="D85" s="55">
        <v>3</v>
      </c>
      <c r="E85" s="55">
        <v>11</v>
      </c>
    </row>
    <row r="86" spans="1:7" x14ac:dyDescent="0.35">
      <c r="A86" s="57" t="s">
        <v>3</v>
      </c>
      <c r="B86" s="58" t="s">
        <v>2</v>
      </c>
      <c r="C86" s="57">
        <v>13</v>
      </c>
      <c r="D86" s="57">
        <v>7</v>
      </c>
      <c r="E86" s="57">
        <v>6</v>
      </c>
    </row>
    <row r="87" spans="1:7" x14ac:dyDescent="0.35">
      <c r="A87" s="55" t="s">
        <v>7</v>
      </c>
      <c r="B87" s="56" t="s">
        <v>4</v>
      </c>
      <c r="C87" s="55">
        <v>16</v>
      </c>
      <c r="D87" s="55">
        <v>10</v>
      </c>
      <c r="E87" s="55">
        <v>6</v>
      </c>
    </row>
    <row r="88" spans="1:7" x14ac:dyDescent="0.35">
      <c r="A88" s="57" t="s">
        <v>257</v>
      </c>
      <c r="B88" s="58" t="s">
        <v>5</v>
      </c>
      <c r="C88" s="57">
        <v>14</v>
      </c>
      <c r="D88" s="57">
        <v>7</v>
      </c>
      <c r="E88" s="57">
        <v>6</v>
      </c>
    </row>
    <row r="89" spans="1:7" x14ac:dyDescent="0.35">
      <c r="A89" s="55" t="s">
        <v>6</v>
      </c>
      <c r="B89" s="56" t="s">
        <v>291</v>
      </c>
      <c r="C89" s="55">
        <v>16</v>
      </c>
      <c r="D89" s="55">
        <v>8</v>
      </c>
      <c r="E89" s="55">
        <v>6</v>
      </c>
    </row>
    <row r="90" spans="1:7" x14ac:dyDescent="0.35">
      <c r="A90" s="57" t="s">
        <v>256</v>
      </c>
      <c r="B90" s="58" t="s">
        <v>290</v>
      </c>
      <c r="C90" s="57">
        <v>14</v>
      </c>
      <c r="D90" s="57">
        <v>7</v>
      </c>
      <c r="E90" s="57">
        <v>7</v>
      </c>
    </row>
    <row r="91" spans="1:7" x14ac:dyDescent="0.35">
      <c r="A91"/>
    </row>
    <row r="92" spans="1:7" x14ac:dyDescent="0.35">
      <c r="A92" s="59">
        <v>2016</v>
      </c>
    </row>
    <row r="93" spans="1:7" x14ac:dyDescent="0.35">
      <c r="A93" s="53" t="s">
        <v>321</v>
      </c>
      <c r="B93" s="54" t="s">
        <v>323</v>
      </c>
      <c r="C93" s="53" t="s">
        <v>324</v>
      </c>
      <c r="D93" s="53" t="s">
        <v>325</v>
      </c>
      <c r="E93" s="53" t="s">
        <v>326</v>
      </c>
    </row>
    <row r="94" spans="1:7" x14ac:dyDescent="0.35">
      <c r="A94" s="55" t="s">
        <v>259</v>
      </c>
      <c r="B94" s="56" t="s">
        <v>292</v>
      </c>
      <c r="C94" s="55">
        <v>7</v>
      </c>
      <c r="D94" s="55">
        <v>7</v>
      </c>
      <c r="E94" s="55">
        <v>0</v>
      </c>
    </row>
    <row r="95" spans="1:7" x14ac:dyDescent="0.35">
      <c r="A95" s="57" t="s">
        <v>258</v>
      </c>
      <c r="B95" s="58" t="s">
        <v>260</v>
      </c>
      <c r="C95" s="57">
        <v>14</v>
      </c>
      <c r="D95" s="57">
        <v>4</v>
      </c>
      <c r="E95" s="57">
        <v>10</v>
      </c>
      <c r="G95" s="9"/>
    </row>
    <row r="96" spans="1:7" x14ac:dyDescent="0.35">
      <c r="A96" s="55" t="s">
        <v>3</v>
      </c>
      <c r="B96" s="56" t="s">
        <v>2</v>
      </c>
      <c r="C96" s="55">
        <v>15</v>
      </c>
      <c r="D96" s="55">
        <v>8</v>
      </c>
      <c r="E96" s="55">
        <v>7</v>
      </c>
    </row>
    <row r="97" spans="1:7" x14ac:dyDescent="0.35">
      <c r="A97" s="57" t="s">
        <v>7</v>
      </c>
      <c r="B97" s="58" t="s">
        <v>4</v>
      </c>
      <c r="C97" s="57">
        <v>14</v>
      </c>
      <c r="D97" s="57">
        <v>7</v>
      </c>
      <c r="E97" s="57">
        <v>7</v>
      </c>
    </row>
    <row r="98" spans="1:7" x14ac:dyDescent="0.35">
      <c r="A98" s="55" t="s">
        <v>6</v>
      </c>
      <c r="B98" s="56" t="s">
        <v>291</v>
      </c>
      <c r="C98" s="55">
        <v>16</v>
      </c>
      <c r="D98" s="55">
        <v>9</v>
      </c>
      <c r="E98" s="55">
        <v>7</v>
      </c>
    </row>
    <row r="99" spans="1:7" x14ac:dyDescent="0.35">
      <c r="A99" s="57" t="s">
        <v>256</v>
      </c>
      <c r="B99" s="58" t="s">
        <v>290</v>
      </c>
      <c r="C99" s="57">
        <v>17</v>
      </c>
      <c r="D99" s="57">
        <v>11</v>
      </c>
      <c r="E99" s="57">
        <v>6</v>
      </c>
    </row>
    <row r="100" spans="1:7" x14ac:dyDescent="0.35">
      <c r="A100"/>
    </row>
    <row r="101" spans="1:7" x14ac:dyDescent="0.35">
      <c r="A101" s="59">
        <v>2017</v>
      </c>
    </row>
    <row r="102" spans="1:7" x14ac:dyDescent="0.35">
      <c r="A102" s="53" t="s">
        <v>321</v>
      </c>
      <c r="B102" s="54" t="s">
        <v>323</v>
      </c>
      <c r="C102" s="53" t="s">
        <v>324</v>
      </c>
      <c r="D102" s="53" t="s">
        <v>325</v>
      </c>
      <c r="E102" s="53" t="s">
        <v>326</v>
      </c>
    </row>
    <row r="103" spans="1:7" x14ac:dyDescent="0.35">
      <c r="A103" s="55" t="s">
        <v>259</v>
      </c>
      <c r="B103" s="56" t="s">
        <v>292</v>
      </c>
      <c r="C103" s="55">
        <v>6</v>
      </c>
      <c r="D103" s="55">
        <v>8</v>
      </c>
      <c r="E103" s="55">
        <v>0</v>
      </c>
    </row>
    <row r="104" spans="1:7" x14ac:dyDescent="0.35">
      <c r="A104" s="57" t="s">
        <v>258</v>
      </c>
      <c r="B104" s="58" t="s">
        <v>260</v>
      </c>
      <c r="C104" s="57">
        <v>14</v>
      </c>
      <c r="D104" s="57">
        <v>7</v>
      </c>
      <c r="E104" s="57">
        <v>7</v>
      </c>
      <c r="G104" s="9"/>
    </row>
    <row r="105" spans="1:7" x14ac:dyDescent="0.35">
      <c r="A105" s="55" t="s">
        <v>3</v>
      </c>
      <c r="B105" s="56" t="s">
        <v>2</v>
      </c>
      <c r="C105" s="55">
        <v>16</v>
      </c>
      <c r="D105" s="55">
        <v>9</v>
      </c>
      <c r="E105" s="55">
        <v>7</v>
      </c>
    </row>
    <row r="106" spans="1:7" x14ac:dyDescent="0.35">
      <c r="A106" s="57" t="s">
        <v>7</v>
      </c>
      <c r="B106" s="58" t="s">
        <v>4</v>
      </c>
      <c r="C106" s="57">
        <v>17</v>
      </c>
      <c r="D106" s="57">
        <v>12</v>
      </c>
      <c r="E106" s="57">
        <v>5</v>
      </c>
    </row>
    <row r="107" spans="1:7" x14ac:dyDescent="0.35">
      <c r="A107" s="55" t="s">
        <v>6</v>
      </c>
      <c r="B107" s="56" t="s">
        <v>291</v>
      </c>
      <c r="C107" s="55">
        <v>13</v>
      </c>
      <c r="D107" s="55">
        <v>3</v>
      </c>
      <c r="E107" s="55">
        <v>10</v>
      </c>
    </row>
    <row r="108" spans="1:7" x14ac:dyDescent="0.35">
      <c r="A108" s="57" t="s">
        <v>256</v>
      </c>
      <c r="B108" s="58" t="s">
        <v>290</v>
      </c>
      <c r="C108" s="57">
        <v>14</v>
      </c>
      <c r="D108" s="57">
        <v>8</v>
      </c>
      <c r="E108" s="57">
        <v>6</v>
      </c>
    </row>
    <row r="109" spans="1:7" x14ac:dyDescent="0.35">
      <c r="A109"/>
    </row>
    <row r="110" spans="1:7" x14ac:dyDescent="0.35">
      <c r="A110" s="59">
        <v>2018</v>
      </c>
    </row>
    <row r="111" spans="1:7" x14ac:dyDescent="0.35">
      <c r="A111" s="53" t="s">
        <v>321</v>
      </c>
      <c r="B111" s="54" t="s">
        <v>323</v>
      </c>
      <c r="C111" s="53" t="s">
        <v>324</v>
      </c>
      <c r="D111" s="53" t="s">
        <v>325</v>
      </c>
      <c r="E111" s="53" t="s">
        <v>326</v>
      </c>
    </row>
    <row r="112" spans="1:7" x14ac:dyDescent="0.35">
      <c r="A112" s="55" t="s">
        <v>1</v>
      </c>
      <c r="B112" s="56" t="s">
        <v>0</v>
      </c>
      <c r="C112" s="55">
        <v>11</v>
      </c>
      <c r="D112" s="55">
        <v>5</v>
      </c>
      <c r="E112" s="55">
        <v>0</v>
      </c>
    </row>
    <row r="113" spans="1:7" x14ac:dyDescent="0.35">
      <c r="A113" s="57" t="s">
        <v>259</v>
      </c>
      <c r="B113" s="58" t="s">
        <v>292</v>
      </c>
      <c r="C113" s="57">
        <v>14</v>
      </c>
      <c r="D113" s="57">
        <v>5</v>
      </c>
      <c r="E113" s="57">
        <v>9</v>
      </c>
      <c r="G113" s="9"/>
    </row>
    <row r="114" spans="1:7" x14ac:dyDescent="0.35">
      <c r="A114" s="55" t="s">
        <v>258</v>
      </c>
      <c r="B114" s="56" t="s">
        <v>260</v>
      </c>
      <c r="C114" s="55">
        <v>14</v>
      </c>
      <c r="D114" s="55">
        <v>6</v>
      </c>
      <c r="E114" s="55">
        <v>8</v>
      </c>
    </row>
    <row r="115" spans="1:7" x14ac:dyDescent="0.35">
      <c r="A115" s="57" t="s">
        <v>3</v>
      </c>
      <c r="B115" s="58" t="s">
        <v>2</v>
      </c>
      <c r="C115" s="57">
        <v>16</v>
      </c>
      <c r="D115" s="57">
        <v>9</v>
      </c>
      <c r="E115" s="57">
        <v>7</v>
      </c>
    </row>
    <row r="116" spans="1:7" x14ac:dyDescent="0.35">
      <c r="A116" s="55" t="s">
        <v>7</v>
      </c>
      <c r="B116" s="56" t="s">
        <v>4</v>
      </c>
      <c r="C116" s="55">
        <v>14</v>
      </c>
      <c r="D116" s="55">
        <v>6</v>
      </c>
      <c r="E116" s="55">
        <v>8</v>
      </c>
    </row>
    <row r="117" spans="1:7" x14ac:dyDescent="0.35">
      <c r="A117" s="57" t="s">
        <v>257</v>
      </c>
      <c r="B117" s="58" t="s">
        <v>5</v>
      </c>
      <c r="C117" s="57">
        <v>15</v>
      </c>
      <c r="D117" s="57">
        <v>7</v>
      </c>
      <c r="E117" s="57">
        <v>8</v>
      </c>
    </row>
    <row r="118" spans="1:7" x14ac:dyDescent="0.35">
      <c r="A118" s="55" t="s">
        <v>6</v>
      </c>
      <c r="B118" s="56" t="s">
        <v>291</v>
      </c>
      <c r="C118" s="55">
        <v>14</v>
      </c>
      <c r="D118" s="55">
        <v>6</v>
      </c>
      <c r="E118" s="55">
        <v>8</v>
      </c>
    </row>
    <row r="119" spans="1:7" x14ac:dyDescent="0.35">
      <c r="A119"/>
    </row>
    <row r="120" spans="1:7" x14ac:dyDescent="0.35">
      <c r="A120" s="59">
        <v>2019</v>
      </c>
    </row>
    <row r="121" spans="1:7" x14ac:dyDescent="0.35">
      <c r="A121" s="53" t="s">
        <v>321</v>
      </c>
      <c r="B121" s="54" t="s">
        <v>323</v>
      </c>
      <c r="C121" s="53" t="s">
        <v>324</v>
      </c>
      <c r="D121" s="53" t="s">
        <v>325</v>
      </c>
      <c r="E121" s="53" t="s">
        <v>326</v>
      </c>
    </row>
    <row r="122" spans="1:7" x14ac:dyDescent="0.35">
      <c r="A122" s="55" t="s">
        <v>1</v>
      </c>
      <c r="B122" s="56" t="s">
        <v>0</v>
      </c>
      <c r="C122" s="55">
        <v>10</v>
      </c>
      <c r="D122" s="55">
        <v>7</v>
      </c>
      <c r="E122" s="55">
        <v>0</v>
      </c>
    </row>
    <row r="123" spans="1:7" x14ac:dyDescent="0.35">
      <c r="A123" s="57" t="s">
        <v>265</v>
      </c>
      <c r="B123" s="58" t="s">
        <v>292</v>
      </c>
      <c r="C123" s="57">
        <v>16</v>
      </c>
      <c r="D123" s="57">
        <v>10</v>
      </c>
      <c r="E123" s="57">
        <v>6</v>
      </c>
      <c r="G123" s="9"/>
    </row>
    <row r="124" spans="1:7" x14ac:dyDescent="0.35">
      <c r="A124" s="55" t="s">
        <v>258</v>
      </c>
      <c r="B124" s="56" t="s">
        <v>260</v>
      </c>
      <c r="C124" s="55">
        <v>14</v>
      </c>
      <c r="D124" s="55">
        <v>6</v>
      </c>
      <c r="E124" s="55">
        <v>8</v>
      </c>
    </row>
    <row r="125" spans="1:7" x14ac:dyDescent="0.35">
      <c r="A125" s="57" t="s">
        <v>3</v>
      </c>
      <c r="B125" s="58" t="s">
        <v>2</v>
      </c>
      <c r="C125" s="57">
        <v>14</v>
      </c>
      <c r="D125" s="57">
        <v>6</v>
      </c>
      <c r="E125" s="57">
        <v>8</v>
      </c>
    </row>
    <row r="126" spans="1:7" x14ac:dyDescent="0.35">
      <c r="A126" s="55" t="s">
        <v>7</v>
      </c>
      <c r="B126" s="56" t="s">
        <v>4</v>
      </c>
      <c r="C126" s="55">
        <v>16</v>
      </c>
      <c r="D126" s="55">
        <v>11</v>
      </c>
      <c r="E126" s="55">
        <v>5</v>
      </c>
    </row>
    <row r="127" spans="1:7" x14ac:dyDescent="0.35">
      <c r="A127" s="57" t="s">
        <v>257</v>
      </c>
      <c r="B127" s="58" t="s">
        <v>5</v>
      </c>
      <c r="C127" s="57">
        <v>14</v>
      </c>
      <c r="D127" s="57">
        <v>5</v>
      </c>
      <c r="E127" s="57">
        <v>8</v>
      </c>
    </row>
    <row r="128" spans="1:7" x14ac:dyDescent="0.35">
      <c r="A128" s="55" t="s">
        <v>6</v>
      </c>
      <c r="B128" s="56" t="s">
        <v>291</v>
      </c>
      <c r="C128" s="55">
        <v>14</v>
      </c>
      <c r="D128" s="55">
        <v>5</v>
      </c>
      <c r="E128" s="55">
        <v>8</v>
      </c>
    </row>
    <row r="129" spans="1:5" x14ac:dyDescent="0.35">
      <c r="A129" s="57" t="s">
        <v>256</v>
      </c>
      <c r="B129" s="58" t="s">
        <v>290</v>
      </c>
      <c r="C129" s="57">
        <v>15</v>
      </c>
      <c r="D129" s="57">
        <v>6</v>
      </c>
      <c r="E129" s="57">
        <v>9</v>
      </c>
    </row>
    <row r="130" spans="1:5" x14ac:dyDescent="0.35">
      <c r="A130"/>
    </row>
    <row r="131" spans="1:5" x14ac:dyDescent="0.35">
      <c r="A131" s="59">
        <v>2020</v>
      </c>
    </row>
    <row r="132" spans="1:5" x14ac:dyDescent="0.35">
      <c r="A132" s="53" t="s">
        <v>321</v>
      </c>
      <c r="B132" s="54" t="s">
        <v>323</v>
      </c>
      <c r="C132" s="53" t="s">
        <v>324</v>
      </c>
      <c r="D132" s="53" t="s">
        <v>325</v>
      </c>
      <c r="E132" s="53" t="s">
        <v>326</v>
      </c>
    </row>
    <row r="133" spans="1:5" x14ac:dyDescent="0.35">
      <c r="A133" s="55" t="s">
        <v>1</v>
      </c>
      <c r="B133" s="56" t="s">
        <v>0</v>
      </c>
      <c r="C133" s="55">
        <v>6</v>
      </c>
      <c r="D133" s="55">
        <v>8</v>
      </c>
      <c r="E133" s="55">
        <v>0</v>
      </c>
    </row>
    <row r="134" spans="1:5" x14ac:dyDescent="0.35">
      <c r="A134" s="57" t="s">
        <v>265</v>
      </c>
      <c r="B134" s="58" t="s">
        <v>292</v>
      </c>
      <c r="C134" s="57">
        <v>17</v>
      </c>
      <c r="D134" s="57">
        <v>9</v>
      </c>
      <c r="E134" s="57">
        <v>8</v>
      </c>
    </row>
    <row r="135" spans="1:5" x14ac:dyDescent="0.35">
      <c r="A135" s="55" t="s">
        <v>258</v>
      </c>
      <c r="B135" s="56" t="s">
        <v>260</v>
      </c>
      <c r="C135" s="55">
        <v>14</v>
      </c>
      <c r="D135" s="55">
        <v>6</v>
      </c>
      <c r="E135" s="55">
        <v>8</v>
      </c>
    </row>
    <row r="136" spans="1:5" x14ac:dyDescent="0.35">
      <c r="A136" s="57" t="s">
        <v>3</v>
      </c>
      <c r="B136" s="58" t="s">
        <v>2</v>
      </c>
      <c r="C136" s="57">
        <v>14</v>
      </c>
      <c r="D136" s="57">
        <v>7</v>
      </c>
      <c r="E136" s="57">
        <v>7</v>
      </c>
    </row>
    <row r="137" spans="1:5" x14ac:dyDescent="0.35">
      <c r="A137" s="55" t="s">
        <v>7</v>
      </c>
      <c r="B137" s="56" t="s">
        <v>4</v>
      </c>
      <c r="C137" s="55">
        <v>16</v>
      </c>
      <c r="D137" s="55">
        <v>11</v>
      </c>
      <c r="E137" s="55">
        <v>5</v>
      </c>
    </row>
    <row r="138" spans="1:5" x14ac:dyDescent="0.35">
      <c r="A138" s="57" t="s">
        <v>257</v>
      </c>
      <c r="B138" s="58" t="s">
        <v>5</v>
      </c>
      <c r="C138" s="57">
        <v>14</v>
      </c>
      <c r="D138" s="57">
        <v>6</v>
      </c>
      <c r="E138" s="57">
        <v>8</v>
      </c>
    </row>
    <row r="139" spans="1:5" x14ac:dyDescent="0.35">
      <c r="A139" s="55" t="s">
        <v>6</v>
      </c>
      <c r="B139" s="56" t="s">
        <v>291</v>
      </c>
      <c r="C139" s="55">
        <v>15</v>
      </c>
      <c r="D139" s="55">
        <v>7</v>
      </c>
      <c r="E139" s="55">
        <v>8</v>
      </c>
    </row>
    <row r="140" spans="1:5" x14ac:dyDescent="0.35">
      <c r="A140" s="57" t="s">
        <v>256</v>
      </c>
      <c r="B140" s="58" t="s">
        <v>290</v>
      </c>
      <c r="C140" s="57">
        <v>16</v>
      </c>
      <c r="D140" s="57">
        <v>8</v>
      </c>
      <c r="E140" s="57">
        <v>8</v>
      </c>
    </row>
    <row r="141" spans="1:5" x14ac:dyDescent="0.35">
      <c r="A141"/>
    </row>
    <row r="142" spans="1:5" x14ac:dyDescent="0.35">
      <c r="A142" s="59">
        <v>2021</v>
      </c>
    </row>
    <row r="143" spans="1:5" x14ac:dyDescent="0.35">
      <c r="A143" s="53" t="s">
        <v>321</v>
      </c>
      <c r="B143" s="54" t="s">
        <v>323</v>
      </c>
      <c r="C143" s="53" t="s">
        <v>324</v>
      </c>
      <c r="D143" s="53" t="s">
        <v>325</v>
      </c>
      <c r="E143" s="53" t="s">
        <v>326</v>
      </c>
    </row>
    <row r="144" spans="1:5" x14ac:dyDescent="0.35">
      <c r="A144" s="55" t="s">
        <v>1</v>
      </c>
      <c r="B144" s="56" t="s">
        <v>0</v>
      </c>
      <c r="C144" s="55">
        <v>11</v>
      </c>
      <c r="D144" s="55">
        <v>5</v>
      </c>
      <c r="E144" s="55">
        <v>0</v>
      </c>
    </row>
    <row r="145" spans="1:5" x14ac:dyDescent="0.35">
      <c r="A145" s="57" t="s">
        <v>265</v>
      </c>
      <c r="B145" s="58" t="s">
        <v>292</v>
      </c>
      <c r="C145" s="57">
        <v>16</v>
      </c>
      <c r="D145" s="57">
        <v>10</v>
      </c>
      <c r="E145" s="57">
        <v>6</v>
      </c>
    </row>
    <row r="146" spans="1:5" x14ac:dyDescent="0.35">
      <c r="A146" s="55" t="s">
        <v>258</v>
      </c>
      <c r="B146" s="56" t="s">
        <v>260</v>
      </c>
      <c r="C146" s="55">
        <v>14</v>
      </c>
      <c r="D146" s="55">
        <v>6</v>
      </c>
      <c r="E146" s="55">
        <v>8</v>
      </c>
    </row>
    <row r="147" spans="1:5" x14ac:dyDescent="0.35">
      <c r="A147" s="57" t="s">
        <v>3</v>
      </c>
      <c r="B147" s="58" t="s">
        <v>2</v>
      </c>
      <c r="C147" s="57">
        <v>17</v>
      </c>
      <c r="D147" s="57">
        <v>9</v>
      </c>
      <c r="E147" s="57">
        <v>8</v>
      </c>
    </row>
    <row r="148" spans="1:5" x14ac:dyDescent="0.35">
      <c r="A148" s="55" t="s">
        <v>7</v>
      </c>
      <c r="B148" s="56" t="s">
        <v>4</v>
      </c>
      <c r="C148" s="55">
        <v>14</v>
      </c>
      <c r="D148" s="55">
        <v>7</v>
      </c>
      <c r="E148" s="55">
        <v>7</v>
      </c>
    </row>
    <row r="149" spans="1:5" x14ac:dyDescent="0.35">
      <c r="A149" s="57" t="s">
        <v>257</v>
      </c>
      <c r="B149" s="58" t="s">
        <v>5</v>
      </c>
      <c r="C149" s="57">
        <v>14</v>
      </c>
      <c r="D149" s="57">
        <v>5</v>
      </c>
      <c r="E149" s="57">
        <v>9</v>
      </c>
    </row>
    <row r="150" spans="1:5" x14ac:dyDescent="0.35">
      <c r="A150" s="55" t="s">
        <v>6</v>
      </c>
      <c r="B150" s="56" t="s">
        <v>291</v>
      </c>
      <c r="C150" s="55">
        <v>15</v>
      </c>
      <c r="D150" s="55">
        <v>9</v>
      </c>
      <c r="E150" s="55">
        <v>6</v>
      </c>
    </row>
    <row r="151" spans="1:5" x14ac:dyDescent="0.35">
      <c r="A151" s="57" t="s">
        <v>256</v>
      </c>
      <c r="B151" s="58" t="s">
        <v>290</v>
      </c>
      <c r="C151" s="57">
        <v>14</v>
      </c>
      <c r="D151" s="57">
        <v>3</v>
      </c>
      <c r="E151" s="57">
        <v>11</v>
      </c>
    </row>
  </sheetData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33" r:id="rId4" name="Control 9">
          <controlPr defaultSize="0" r:id="rId5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241300</xdr:colOff>
                <xdr:row>7</xdr:row>
                <xdr:rowOff>50800</xdr:rowOff>
              </to>
            </anchor>
          </controlPr>
        </control>
      </mc:Choice>
      <mc:Fallback>
        <control shapeId="1033" r:id="rId4" name="Control 9"/>
      </mc:Fallback>
    </mc:AlternateContent>
    <mc:AlternateContent xmlns:mc="http://schemas.openxmlformats.org/markup-compatibility/2006">
      <mc:Choice Requires="x14">
        <control shapeId="1034" r:id="rId6" name="Control 10">
          <controlPr defaultSize="0" r:id="rId7">
            <anchor moveWithCells="1">
              <from>
                <xdr:col>0</xdr:col>
                <xdr:colOff>0</xdr:colOff>
                <xdr:row>6</xdr:row>
                <xdr:rowOff>152400</xdr:rowOff>
              </from>
              <to>
                <xdr:col>0</xdr:col>
                <xdr:colOff>241300</xdr:colOff>
                <xdr:row>8</xdr:row>
                <xdr:rowOff>19050</xdr:rowOff>
              </to>
            </anchor>
          </controlPr>
        </control>
      </mc:Choice>
      <mc:Fallback>
        <control shapeId="1034" r:id="rId6" name="Control 10"/>
      </mc:Fallback>
    </mc:AlternateContent>
    <mc:AlternateContent xmlns:mc="http://schemas.openxmlformats.org/markup-compatibility/2006">
      <mc:Choice Requires="x14">
        <control shapeId="1035" r:id="rId8" name="Control 11">
          <controlPr defaultSize="0" r:id="rId9">
            <anchor moveWithCells="1">
              <from>
                <xdr:col>0</xdr:col>
                <xdr:colOff>0</xdr:colOff>
                <xdr:row>7</xdr:row>
                <xdr:rowOff>152400</xdr:rowOff>
              </from>
              <to>
                <xdr:col>0</xdr:col>
                <xdr:colOff>241300</xdr:colOff>
                <xdr:row>9</xdr:row>
                <xdr:rowOff>25400</xdr:rowOff>
              </to>
            </anchor>
          </controlPr>
        </control>
      </mc:Choice>
      <mc:Fallback>
        <control shapeId="1035" r:id="rId8" name="Control 11"/>
      </mc:Fallback>
    </mc:AlternateContent>
    <mc:AlternateContent xmlns:mc="http://schemas.openxmlformats.org/markup-compatibility/2006">
      <mc:Choice Requires="x14">
        <control shapeId="1036" r:id="rId10" name="Control 12">
          <controlPr defaultSize="0" r:id="rId9">
            <anchor moveWithCells="1">
              <from>
                <xdr:col>0</xdr:col>
                <xdr:colOff>0</xdr:colOff>
                <xdr:row>8</xdr:row>
                <xdr:rowOff>152400</xdr:rowOff>
              </from>
              <to>
                <xdr:col>0</xdr:col>
                <xdr:colOff>241300</xdr:colOff>
                <xdr:row>10</xdr:row>
                <xdr:rowOff>25400</xdr:rowOff>
              </to>
            </anchor>
          </controlPr>
        </control>
      </mc:Choice>
      <mc:Fallback>
        <control shapeId="1036" r:id="rId10" name="Control 12"/>
      </mc:Fallback>
    </mc:AlternateContent>
    <mc:AlternateContent xmlns:mc="http://schemas.openxmlformats.org/markup-compatibility/2006">
      <mc:Choice Requires="x14">
        <control shapeId="1037" r:id="rId11" name="Control 13">
          <controlPr defaultSize="0" r:id="rId7">
            <anchor moveWithCells="1">
              <from>
                <xdr:col>0</xdr:col>
                <xdr:colOff>0</xdr:colOff>
                <xdr:row>9</xdr:row>
                <xdr:rowOff>139700</xdr:rowOff>
              </from>
              <to>
                <xdr:col>0</xdr:col>
                <xdr:colOff>241300</xdr:colOff>
                <xdr:row>11</xdr:row>
                <xdr:rowOff>6350</xdr:rowOff>
              </to>
            </anchor>
          </controlPr>
        </control>
      </mc:Choice>
      <mc:Fallback>
        <control shapeId="1037" r:id="rId11" name="Control 13"/>
      </mc:Fallback>
    </mc:AlternateContent>
    <mc:AlternateContent xmlns:mc="http://schemas.openxmlformats.org/markup-compatibility/2006">
      <mc:Choice Requires="x14">
        <control shapeId="1038" r:id="rId12" name="Control 14">
          <controlPr defaultSize="0" r:id="rId9">
            <anchor moveWithCells="1">
              <from>
                <xdr:col>0</xdr:col>
                <xdr:colOff>0</xdr:colOff>
                <xdr:row>10</xdr:row>
                <xdr:rowOff>139700</xdr:rowOff>
              </from>
              <to>
                <xdr:col>0</xdr:col>
                <xdr:colOff>241300</xdr:colOff>
                <xdr:row>12</xdr:row>
                <xdr:rowOff>12700</xdr:rowOff>
              </to>
            </anchor>
          </controlPr>
        </control>
      </mc:Choice>
      <mc:Fallback>
        <control shapeId="1038" r:id="rId12" name="Control 14"/>
      </mc:Fallback>
    </mc:AlternateContent>
    <mc:AlternateContent xmlns:mc="http://schemas.openxmlformats.org/markup-compatibility/2006">
      <mc:Choice Requires="x14">
        <control shapeId="1039" r:id="rId13" name="Control 15">
          <controlPr defaultSize="0" r:id="rId7">
            <anchor moveWithCells="1">
              <from>
                <xdr:col>0</xdr:col>
                <xdr:colOff>0</xdr:colOff>
                <xdr:row>11</xdr:row>
                <xdr:rowOff>139700</xdr:rowOff>
              </from>
              <to>
                <xdr:col>0</xdr:col>
                <xdr:colOff>241300</xdr:colOff>
                <xdr:row>13</xdr:row>
                <xdr:rowOff>6350</xdr:rowOff>
              </to>
            </anchor>
          </controlPr>
        </control>
      </mc:Choice>
      <mc:Fallback>
        <control shapeId="1039" r:id="rId13" name="Control 15"/>
      </mc:Fallback>
    </mc:AlternateContent>
    <mc:AlternateContent xmlns:mc="http://schemas.openxmlformats.org/markup-compatibility/2006">
      <mc:Choice Requires="x14">
        <control shapeId="1047" r:id="rId14" name="Control 23">
          <controlPr defaultSize="0" r:id="rId7">
            <anchor moveWithCells="1">
              <from>
                <xdr:col>0</xdr:col>
                <xdr:colOff>0</xdr:colOff>
                <xdr:row>16</xdr:row>
                <xdr:rowOff>114300</xdr:rowOff>
              </from>
              <to>
                <xdr:col>0</xdr:col>
                <xdr:colOff>241300</xdr:colOff>
                <xdr:row>17</xdr:row>
                <xdr:rowOff>165100</xdr:rowOff>
              </to>
            </anchor>
          </controlPr>
        </control>
      </mc:Choice>
      <mc:Fallback>
        <control shapeId="1047" r:id="rId14" name="Control 23"/>
      </mc:Fallback>
    </mc:AlternateContent>
    <mc:AlternateContent xmlns:mc="http://schemas.openxmlformats.org/markup-compatibility/2006">
      <mc:Choice Requires="x14">
        <control shapeId="1048" r:id="rId15" name="Control 24">
          <controlPr defaultSize="0" r:id="rId7">
            <anchor moveWithCells="1">
              <from>
                <xdr:col>0</xdr:col>
                <xdr:colOff>0</xdr:colOff>
                <xdr:row>17</xdr:row>
                <xdr:rowOff>88900</xdr:rowOff>
              </from>
              <to>
                <xdr:col>0</xdr:col>
                <xdr:colOff>241300</xdr:colOff>
                <xdr:row>18</xdr:row>
                <xdr:rowOff>139700</xdr:rowOff>
              </to>
            </anchor>
          </controlPr>
        </control>
      </mc:Choice>
      <mc:Fallback>
        <control shapeId="1048" r:id="rId15" name="Control 24"/>
      </mc:Fallback>
    </mc:AlternateContent>
    <mc:AlternateContent xmlns:mc="http://schemas.openxmlformats.org/markup-compatibility/2006">
      <mc:Choice Requires="x14">
        <control shapeId="1049" r:id="rId16" name="Control 25">
          <controlPr defaultSize="0" r:id="rId9">
            <anchor moveWithCells="1">
              <from>
                <xdr:col>0</xdr:col>
                <xdr:colOff>0</xdr:colOff>
                <xdr:row>18</xdr:row>
                <xdr:rowOff>88900</xdr:rowOff>
              </from>
              <to>
                <xdr:col>0</xdr:col>
                <xdr:colOff>241300</xdr:colOff>
                <xdr:row>19</xdr:row>
                <xdr:rowOff>146050</xdr:rowOff>
              </to>
            </anchor>
          </controlPr>
        </control>
      </mc:Choice>
      <mc:Fallback>
        <control shapeId="1049" r:id="rId16" name="Control 25"/>
      </mc:Fallback>
    </mc:AlternateContent>
    <mc:AlternateContent xmlns:mc="http://schemas.openxmlformats.org/markup-compatibility/2006">
      <mc:Choice Requires="x14">
        <control shapeId="1050" r:id="rId17" name="Control 26">
          <controlPr defaultSize="0" r:id="rId7">
            <anchor moveWithCells="1">
              <from>
                <xdr:col>0</xdr:col>
                <xdr:colOff>0</xdr:colOff>
                <xdr:row>19</xdr:row>
                <xdr:rowOff>95250</xdr:rowOff>
              </from>
              <to>
                <xdr:col>0</xdr:col>
                <xdr:colOff>241300</xdr:colOff>
                <xdr:row>20</xdr:row>
                <xdr:rowOff>146050</xdr:rowOff>
              </to>
            </anchor>
          </controlPr>
        </control>
      </mc:Choice>
      <mc:Fallback>
        <control shapeId="1050" r:id="rId17" name="Control 26"/>
      </mc:Fallback>
    </mc:AlternateContent>
    <mc:AlternateContent xmlns:mc="http://schemas.openxmlformats.org/markup-compatibility/2006">
      <mc:Choice Requires="x14">
        <control shapeId="1051" r:id="rId18" name="Control 27">
          <controlPr defaultSize="0" r:id="rId7">
            <anchor moveWithCells="1">
              <from>
                <xdr:col>0</xdr:col>
                <xdr:colOff>0</xdr:colOff>
                <xdr:row>20</xdr:row>
                <xdr:rowOff>76200</xdr:rowOff>
              </from>
              <to>
                <xdr:col>0</xdr:col>
                <xdr:colOff>241300</xdr:colOff>
                <xdr:row>21</xdr:row>
                <xdr:rowOff>127000</xdr:rowOff>
              </to>
            </anchor>
          </controlPr>
        </control>
      </mc:Choice>
      <mc:Fallback>
        <control shapeId="1051" r:id="rId18" name="Control 27"/>
      </mc:Fallback>
    </mc:AlternateContent>
    <mc:AlternateContent xmlns:mc="http://schemas.openxmlformats.org/markup-compatibility/2006">
      <mc:Choice Requires="x14">
        <control shapeId="1052" r:id="rId19" name="Control 28">
          <controlPr defaultSize="0" r:id="rId7">
            <anchor moveWithCells="1">
              <from>
                <xdr:col>0</xdr:col>
                <xdr:colOff>0</xdr:colOff>
                <xdr:row>21</xdr:row>
                <xdr:rowOff>76200</xdr:rowOff>
              </from>
              <to>
                <xdr:col>0</xdr:col>
                <xdr:colOff>241300</xdr:colOff>
                <xdr:row>22</xdr:row>
                <xdr:rowOff>127000</xdr:rowOff>
              </to>
            </anchor>
          </controlPr>
        </control>
      </mc:Choice>
      <mc:Fallback>
        <control shapeId="1052" r:id="rId19" name="Control 28"/>
      </mc:Fallback>
    </mc:AlternateContent>
    <mc:AlternateContent xmlns:mc="http://schemas.openxmlformats.org/markup-compatibility/2006">
      <mc:Choice Requires="x14">
        <control shapeId="1053" r:id="rId20" name="Control 29">
          <controlPr defaultSize="0" r:id="rId9">
            <anchor moveWithCells="1">
              <from>
                <xdr:col>0</xdr:col>
                <xdr:colOff>0</xdr:colOff>
                <xdr:row>22</xdr:row>
                <xdr:rowOff>76200</xdr:rowOff>
              </from>
              <to>
                <xdr:col>0</xdr:col>
                <xdr:colOff>241300</xdr:colOff>
                <xdr:row>23</xdr:row>
                <xdr:rowOff>133350</xdr:rowOff>
              </to>
            </anchor>
          </controlPr>
        </control>
      </mc:Choice>
      <mc:Fallback>
        <control shapeId="1053" r:id="rId20" name="Control 29"/>
      </mc:Fallback>
    </mc:AlternateContent>
    <mc:AlternateContent xmlns:mc="http://schemas.openxmlformats.org/markup-compatibility/2006">
      <mc:Choice Requires="x14">
        <control shapeId="1054" r:id="rId21" name="Control 30">
          <controlPr defaultSize="0" r:id="rId7">
            <anchor moveWithCells="1">
              <from>
                <xdr:col>0</xdr:col>
                <xdr:colOff>0</xdr:colOff>
                <xdr:row>27</xdr:row>
                <xdr:rowOff>50800</xdr:rowOff>
              </from>
              <to>
                <xdr:col>0</xdr:col>
                <xdr:colOff>241300</xdr:colOff>
                <xdr:row>28</xdr:row>
                <xdr:rowOff>101600</xdr:rowOff>
              </to>
            </anchor>
          </controlPr>
        </control>
      </mc:Choice>
      <mc:Fallback>
        <control shapeId="1054" r:id="rId21" name="Control 30"/>
      </mc:Fallback>
    </mc:AlternateContent>
    <mc:AlternateContent xmlns:mc="http://schemas.openxmlformats.org/markup-compatibility/2006">
      <mc:Choice Requires="x14">
        <control shapeId="1055" r:id="rId22" name="Control 31">
          <controlPr defaultSize="0" r:id="rId9">
            <anchor moveWithCells="1">
              <from>
                <xdr:col>0</xdr:col>
                <xdr:colOff>0</xdr:colOff>
                <xdr:row>28</xdr:row>
                <xdr:rowOff>50800</xdr:rowOff>
              </from>
              <to>
                <xdr:col>0</xdr:col>
                <xdr:colOff>241300</xdr:colOff>
                <xdr:row>29</xdr:row>
                <xdr:rowOff>107950</xdr:rowOff>
              </to>
            </anchor>
          </controlPr>
        </control>
      </mc:Choice>
      <mc:Fallback>
        <control shapeId="1055" r:id="rId22" name="Control 31"/>
      </mc:Fallback>
    </mc:AlternateContent>
    <mc:AlternateContent xmlns:mc="http://schemas.openxmlformats.org/markup-compatibility/2006">
      <mc:Choice Requires="x14">
        <control shapeId="1056" r:id="rId23" name="Control 32">
          <controlPr defaultSize="0" r:id="rId7">
            <anchor moveWithCells="1">
              <from>
                <xdr:col>0</xdr:col>
                <xdr:colOff>0</xdr:colOff>
                <xdr:row>29</xdr:row>
                <xdr:rowOff>38100</xdr:rowOff>
              </from>
              <to>
                <xdr:col>0</xdr:col>
                <xdr:colOff>241300</xdr:colOff>
                <xdr:row>30</xdr:row>
                <xdr:rowOff>88900</xdr:rowOff>
              </to>
            </anchor>
          </controlPr>
        </control>
      </mc:Choice>
      <mc:Fallback>
        <control shapeId="1056" r:id="rId23" name="Control 32"/>
      </mc:Fallback>
    </mc:AlternateContent>
    <mc:AlternateContent xmlns:mc="http://schemas.openxmlformats.org/markup-compatibility/2006">
      <mc:Choice Requires="x14">
        <control shapeId="1057" r:id="rId24" name="Control 33">
          <controlPr defaultSize="0" r:id="rId7">
            <anchor moveWithCells="1">
              <from>
                <xdr:col>0</xdr:col>
                <xdr:colOff>0</xdr:colOff>
                <xdr:row>30</xdr:row>
                <xdr:rowOff>38100</xdr:rowOff>
              </from>
              <to>
                <xdr:col>0</xdr:col>
                <xdr:colOff>241300</xdr:colOff>
                <xdr:row>31</xdr:row>
                <xdr:rowOff>88900</xdr:rowOff>
              </to>
            </anchor>
          </controlPr>
        </control>
      </mc:Choice>
      <mc:Fallback>
        <control shapeId="1057" r:id="rId24" name="Control 33"/>
      </mc:Fallback>
    </mc:AlternateContent>
    <mc:AlternateContent xmlns:mc="http://schemas.openxmlformats.org/markup-compatibility/2006">
      <mc:Choice Requires="x14">
        <control shapeId="1058" r:id="rId25" name="Control 34">
          <controlPr defaultSize="0" r:id="rId7">
            <anchor moveWithCells="1">
              <from>
                <xdr:col>0</xdr:col>
                <xdr:colOff>0</xdr:colOff>
                <xdr:row>31</xdr:row>
                <xdr:rowOff>38100</xdr:rowOff>
              </from>
              <to>
                <xdr:col>0</xdr:col>
                <xdr:colOff>241300</xdr:colOff>
                <xdr:row>32</xdr:row>
                <xdr:rowOff>88900</xdr:rowOff>
              </to>
            </anchor>
          </controlPr>
        </control>
      </mc:Choice>
      <mc:Fallback>
        <control shapeId="1058" r:id="rId25" name="Control 34"/>
      </mc:Fallback>
    </mc:AlternateContent>
    <mc:AlternateContent xmlns:mc="http://schemas.openxmlformats.org/markup-compatibility/2006">
      <mc:Choice Requires="x14">
        <control shapeId="1059" r:id="rId26" name="Control 35">
          <controlPr defaultSize="0" r:id="rId9">
            <anchor moveWithCells="1">
              <from>
                <xdr:col>0</xdr:col>
                <xdr:colOff>0</xdr:colOff>
                <xdr:row>32</xdr:row>
                <xdr:rowOff>12700</xdr:rowOff>
              </from>
              <to>
                <xdr:col>0</xdr:col>
                <xdr:colOff>241300</xdr:colOff>
                <xdr:row>33</xdr:row>
                <xdr:rowOff>69850</xdr:rowOff>
              </to>
            </anchor>
          </controlPr>
        </control>
      </mc:Choice>
      <mc:Fallback>
        <control shapeId="1059" r:id="rId26" name="Control 35"/>
      </mc:Fallback>
    </mc:AlternateContent>
    <mc:AlternateContent xmlns:mc="http://schemas.openxmlformats.org/markup-compatibility/2006">
      <mc:Choice Requires="x14">
        <control shapeId="1060" r:id="rId27" name="Control 36">
          <controlPr defaultSize="0" r:id="rId7">
            <anchor moveWithCells="1">
              <from>
                <xdr:col>0</xdr:col>
                <xdr:colOff>0</xdr:colOff>
                <xdr:row>33</xdr:row>
                <xdr:rowOff>19050</xdr:rowOff>
              </from>
              <to>
                <xdr:col>0</xdr:col>
                <xdr:colOff>241300</xdr:colOff>
                <xdr:row>34</xdr:row>
                <xdr:rowOff>69850</xdr:rowOff>
              </to>
            </anchor>
          </controlPr>
        </control>
      </mc:Choice>
      <mc:Fallback>
        <control shapeId="1060" r:id="rId27" name="Control 36"/>
      </mc:Fallback>
    </mc:AlternateContent>
    <mc:AlternateContent xmlns:mc="http://schemas.openxmlformats.org/markup-compatibility/2006">
      <mc:Choice Requires="x14">
        <control shapeId="1061" r:id="rId28" name="Control 37">
          <controlPr defaultSize="0" r:id="rId29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241300</xdr:colOff>
                <xdr:row>38</xdr:row>
                <xdr:rowOff>82550</xdr:rowOff>
              </to>
            </anchor>
          </controlPr>
        </control>
      </mc:Choice>
      <mc:Fallback>
        <control shapeId="1061" r:id="rId28" name="Control 37"/>
      </mc:Fallback>
    </mc:AlternateContent>
    <mc:AlternateContent xmlns:mc="http://schemas.openxmlformats.org/markup-compatibility/2006">
      <mc:Choice Requires="x14">
        <control shapeId="1062" r:id="rId30" name="Control 38">
          <controlPr defaultSize="0" r:id="rId9">
            <anchor moveWithCells="1">
              <from>
                <xdr:col>0</xdr:col>
                <xdr:colOff>0</xdr:colOff>
                <xdr:row>38</xdr:row>
                <xdr:rowOff>171450</xdr:rowOff>
              </from>
              <to>
                <xdr:col>0</xdr:col>
                <xdr:colOff>241300</xdr:colOff>
                <xdr:row>40</xdr:row>
                <xdr:rowOff>44450</xdr:rowOff>
              </to>
            </anchor>
          </controlPr>
        </control>
      </mc:Choice>
      <mc:Fallback>
        <control shapeId="1062" r:id="rId30" name="Control 38"/>
      </mc:Fallback>
    </mc:AlternateContent>
    <mc:AlternateContent xmlns:mc="http://schemas.openxmlformats.org/markup-compatibility/2006">
      <mc:Choice Requires="x14">
        <control shapeId="1063" r:id="rId31" name="Control 39">
          <controlPr defaultSize="0" r:id="rId9">
            <anchor moveWithCells="1">
              <from>
                <xdr:col>0</xdr:col>
                <xdr:colOff>0</xdr:colOff>
                <xdr:row>39</xdr:row>
                <xdr:rowOff>158750</xdr:rowOff>
              </from>
              <to>
                <xdr:col>0</xdr:col>
                <xdr:colOff>241300</xdr:colOff>
                <xdr:row>41</xdr:row>
                <xdr:rowOff>31750</xdr:rowOff>
              </to>
            </anchor>
          </controlPr>
        </control>
      </mc:Choice>
      <mc:Fallback>
        <control shapeId="1063" r:id="rId31" name="Control 39"/>
      </mc:Fallback>
    </mc:AlternateContent>
    <mc:AlternateContent xmlns:mc="http://schemas.openxmlformats.org/markup-compatibility/2006">
      <mc:Choice Requires="x14">
        <control shapeId="1064" r:id="rId32" name="Control 40">
          <controlPr defaultSize="0" r:id="rId7">
            <anchor moveWithCells="1">
              <from>
                <xdr:col>0</xdr:col>
                <xdr:colOff>0</xdr:colOff>
                <xdr:row>40</xdr:row>
                <xdr:rowOff>158750</xdr:rowOff>
              </from>
              <to>
                <xdr:col>0</xdr:col>
                <xdr:colOff>241300</xdr:colOff>
                <xdr:row>42</xdr:row>
                <xdr:rowOff>25400</xdr:rowOff>
              </to>
            </anchor>
          </controlPr>
        </control>
      </mc:Choice>
      <mc:Fallback>
        <control shapeId="1064" r:id="rId32" name="Control 40"/>
      </mc:Fallback>
    </mc:AlternateContent>
    <mc:AlternateContent xmlns:mc="http://schemas.openxmlformats.org/markup-compatibility/2006">
      <mc:Choice Requires="x14">
        <control shapeId="1065" r:id="rId33" name="Control 41">
          <controlPr defaultSize="0" r:id="rId9">
            <anchor moveWithCells="1">
              <from>
                <xdr:col>0</xdr:col>
                <xdr:colOff>0</xdr:colOff>
                <xdr:row>41</xdr:row>
                <xdr:rowOff>158750</xdr:rowOff>
              </from>
              <to>
                <xdr:col>0</xdr:col>
                <xdr:colOff>241300</xdr:colOff>
                <xdr:row>43</xdr:row>
                <xdr:rowOff>31750</xdr:rowOff>
              </to>
            </anchor>
          </controlPr>
        </control>
      </mc:Choice>
      <mc:Fallback>
        <control shapeId="1065" r:id="rId33" name="Control 41"/>
      </mc:Fallback>
    </mc:AlternateContent>
    <mc:AlternateContent xmlns:mc="http://schemas.openxmlformats.org/markup-compatibility/2006">
      <mc:Choice Requires="x14">
        <control shapeId="1066" r:id="rId34" name="Control 42">
          <controlPr defaultSize="0" r:id="rId9">
            <anchor moveWithCells="1">
              <from>
                <xdr:col>0</xdr:col>
                <xdr:colOff>0</xdr:colOff>
                <xdr:row>42</xdr:row>
                <xdr:rowOff>139700</xdr:rowOff>
              </from>
              <to>
                <xdr:col>0</xdr:col>
                <xdr:colOff>241300</xdr:colOff>
                <xdr:row>44</xdr:row>
                <xdr:rowOff>12700</xdr:rowOff>
              </to>
            </anchor>
          </controlPr>
        </control>
      </mc:Choice>
      <mc:Fallback>
        <control shapeId="1066" r:id="rId34" name="Control 42"/>
      </mc:Fallback>
    </mc:AlternateContent>
    <mc:AlternateContent xmlns:mc="http://schemas.openxmlformats.org/markup-compatibility/2006">
      <mc:Choice Requires="x14">
        <control shapeId="1067" r:id="rId35" name="Control 43">
          <controlPr defaultSize="0" r:id="rId7">
            <anchor moveWithCells="1">
              <from>
                <xdr:col>0</xdr:col>
                <xdr:colOff>0</xdr:colOff>
                <xdr:row>43</xdr:row>
                <xdr:rowOff>139700</xdr:rowOff>
              </from>
              <to>
                <xdr:col>0</xdr:col>
                <xdr:colOff>241300</xdr:colOff>
                <xdr:row>45</xdr:row>
                <xdr:rowOff>6350</xdr:rowOff>
              </to>
            </anchor>
          </controlPr>
        </control>
      </mc:Choice>
      <mc:Fallback>
        <control shapeId="1067" r:id="rId35" name="Control 43"/>
      </mc:Fallback>
    </mc:AlternateContent>
    <mc:AlternateContent xmlns:mc="http://schemas.openxmlformats.org/markup-compatibility/2006">
      <mc:Choice Requires="x14">
        <control shapeId="1068" r:id="rId36" name="Control 44">
          <controlPr defaultSize="0" r:id="rId37">
            <anchor moveWithCells="1">
              <from>
                <xdr:col>0</xdr:col>
                <xdr:colOff>0</xdr:colOff>
                <xdr:row>47</xdr:row>
                <xdr:rowOff>127000</xdr:rowOff>
              </from>
              <to>
                <xdr:col>0</xdr:col>
                <xdr:colOff>241300</xdr:colOff>
                <xdr:row>49</xdr:row>
                <xdr:rowOff>31750</xdr:rowOff>
              </to>
            </anchor>
          </controlPr>
        </control>
      </mc:Choice>
      <mc:Fallback>
        <control shapeId="1068" r:id="rId36" name="Control 44"/>
      </mc:Fallback>
    </mc:AlternateContent>
    <mc:AlternateContent xmlns:mc="http://schemas.openxmlformats.org/markup-compatibility/2006">
      <mc:Choice Requires="x14">
        <control shapeId="1069" r:id="rId38" name="Control 45">
          <controlPr defaultSize="0" r:id="rId9">
            <anchor moveWithCells="1">
              <from>
                <xdr:col>0</xdr:col>
                <xdr:colOff>0</xdr:colOff>
                <xdr:row>49</xdr:row>
                <xdr:rowOff>107950</xdr:rowOff>
              </from>
              <to>
                <xdr:col>0</xdr:col>
                <xdr:colOff>241300</xdr:colOff>
                <xdr:row>50</xdr:row>
                <xdr:rowOff>165100</xdr:rowOff>
              </to>
            </anchor>
          </controlPr>
        </control>
      </mc:Choice>
      <mc:Fallback>
        <control shapeId="1069" r:id="rId38" name="Control 45"/>
      </mc:Fallback>
    </mc:AlternateContent>
    <mc:AlternateContent xmlns:mc="http://schemas.openxmlformats.org/markup-compatibility/2006">
      <mc:Choice Requires="x14">
        <control shapeId="1070" r:id="rId39" name="Control 46">
          <controlPr defaultSize="0" r:id="rId7">
            <anchor moveWithCells="1">
              <from>
                <xdr:col>0</xdr:col>
                <xdr:colOff>0</xdr:colOff>
                <xdr:row>50</xdr:row>
                <xdr:rowOff>114300</xdr:rowOff>
              </from>
              <to>
                <xdr:col>0</xdr:col>
                <xdr:colOff>241300</xdr:colOff>
                <xdr:row>51</xdr:row>
                <xdr:rowOff>165100</xdr:rowOff>
              </to>
            </anchor>
          </controlPr>
        </control>
      </mc:Choice>
      <mc:Fallback>
        <control shapeId="1070" r:id="rId39" name="Control 46"/>
      </mc:Fallback>
    </mc:AlternateContent>
    <mc:AlternateContent xmlns:mc="http://schemas.openxmlformats.org/markup-compatibility/2006">
      <mc:Choice Requires="x14">
        <control shapeId="1071" r:id="rId40" name="Control 47">
          <controlPr defaultSize="0" r:id="rId7">
            <anchor moveWithCells="1">
              <from>
                <xdr:col>0</xdr:col>
                <xdr:colOff>0</xdr:colOff>
                <xdr:row>51</xdr:row>
                <xdr:rowOff>107950</xdr:rowOff>
              </from>
              <to>
                <xdr:col>0</xdr:col>
                <xdr:colOff>241300</xdr:colOff>
                <xdr:row>52</xdr:row>
                <xdr:rowOff>158750</xdr:rowOff>
              </to>
            </anchor>
          </controlPr>
        </control>
      </mc:Choice>
      <mc:Fallback>
        <control shapeId="1071" r:id="rId40" name="Control 47"/>
      </mc:Fallback>
    </mc:AlternateContent>
    <mc:AlternateContent xmlns:mc="http://schemas.openxmlformats.org/markup-compatibility/2006">
      <mc:Choice Requires="x14">
        <control shapeId="1072" r:id="rId41" name="Control 48">
          <controlPr defaultSize="0" r:id="rId9">
            <anchor moveWithCells="1">
              <from>
                <xdr:col>0</xdr:col>
                <xdr:colOff>0</xdr:colOff>
                <xdr:row>52</xdr:row>
                <xdr:rowOff>95250</xdr:rowOff>
              </from>
              <to>
                <xdr:col>0</xdr:col>
                <xdr:colOff>241300</xdr:colOff>
                <xdr:row>53</xdr:row>
                <xdr:rowOff>152400</xdr:rowOff>
              </to>
            </anchor>
          </controlPr>
        </control>
      </mc:Choice>
      <mc:Fallback>
        <control shapeId="1072" r:id="rId41" name="Control 48"/>
      </mc:Fallback>
    </mc:AlternateContent>
    <mc:AlternateContent xmlns:mc="http://schemas.openxmlformats.org/markup-compatibility/2006">
      <mc:Choice Requires="x14">
        <control shapeId="1073" r:id="rId42" name="Control 49">
          <controlPr defaultSize="0" r:id="rId7">
            <anchor moveWithCells="1">
              <from>
                <xdr:col>0</xdr:col>
                <xdr:colOff>0</xdr:colOff>
                <xdr:row>53</xdr:row>
                <xdr:rowOff>95250</xdr:rowOff>
              </from>
              <to>
                <xdr:col>0</xdr:col>
                <xdr:colOff>241300</xdr:colOff>
                <xdr:row>54</xdr:row>
                <xdr:rowOff>146050</xdr:rowOff>
              </to>
            </anchor>
          </controlPr>
        </control>
      </mc:Choice>
      <mc:Fallback>
        <control shapeId="1073" r:id="rId42" name="Control 49"/>
      </mc:Fallback>
    </mc:AlternateContent>
    <mc:AlternateContent xmlns:mc="http://schemas.openxmlformats.org/markup-compatibility/2006">
      <mc:Choice Requires="x14">
        <control shapeId="1074" r:id="rId43" name="Control 50">
          <controlPr defaultSize="0" r:id="rId7">
            <anchor moveWithCells="1">
              <from>
                <xdr:col>0</xdr:col>
                <xdr:colOff>0</xdr:colOff>
                <xdr:row>54</xdr:row>
                <xdr:rowOff>76200</xdr:rowOff>
              </from>
              <to>
                <xdr:col>0</xdr:col>
                <xdr:colOff>241300</xdr:colOff>
                <xdr:row>55</xdr:row>
                <xdr:rowOff>127000</xdr:rowOff>
              </to>
            </anchor>
          </controlPr>
        </control>
      </mc:Choice>
      <mc:Fallback>
        <control shapeId="1074" r:id="rId43" name="Control 50"/>
      </mc:Fallback>
    </mc:AlternateContent>
    <mc:AlternateContent xmlns:mc="http://schemas.openxmlformats.org/markup-compatibility/2006">
      <mc:Choice Requires="x14">
        <control shapeId="1075" r:id="rId44" name="Control 51">
          <controlPr defaultSize="0" r:id="rId37">
            <anchor moveWithCells="1">
              <from>
                <xdr:col>0</xdr:col>
                <xdr:colOff>0</xdr:colOff>
                <xdr:row>58</xdr:row>
                <xdr:rowOff>76200</xdr:rowOff>
              </from>
              <to>
                <xdr:col>0</xdr:col>
                <xdr:colOff>241300</xdr:colOff>
                <xdr:row>59</xdr:row>
                <xdr:rowOff>165100</xdr:rowOff>
              </to>
            </anchor>
          </controlPr>
        </control>
      </mc:Choice>
      <mc:Fallback>
        <control shapeId="1075" r:id="rId44" name="Control 51"/>
      </mc:Fallback>
    </mc:AlternateContent>
    <mc:AlternateContent xmlns:mc="http://schemas.openxmlformats.org/markup-compatibility/2006">
      <mc:Choice Requires="x14">
        <control shapeId="1076" r:id="rId45" name="Control 52">
          <controlPr defaultSize="0" r:id="rId7">
            <anchor moveWithCells="1">
              <from>
                <xdr:col>0</xdr:col>
                <xdr:colOff>0</xdr:colOff>
                <xdr:row>60</xdr:row>
                <xdr:rowOff>57150</xdr:rowOff>
              </from>
              <to>
                <xdr:col>0</xdr:col>
                <xdr:colOff>241300</xdr:colOff>
                <xdr:row>61</xdr:row>
                <xdr:rowOff>107950</xdr:rowOff>
              </to>
            </anchor>
          </controlPr>
        </control>
      </mc:Choice>
      <mc:Fallback>
        <control shapeId="1076" r:id="rId45" name="Control 52"/>
      </mc:Fallback>
    </mc:AlternateContent>
    <mc:AlternateContent xmlns:mc="http://schemas.openxmlformats.org/markup-compatibility/2006">
      <mc:Choice Requires="x14">
        <control shapeId="1077" r:id="rId46" name="Control 53">
          <controlPr defaultSize="0" r:id="rId7">
            <anchor moveWithCells="1">
              <from>
                <xdr:col>0</xdr:col>
                <xdr:colOff>0</xdr:colOff>
                <xdr:row>61</xdr:row>
                <xdr:rowOff>57150</xdr:rowOff>
              </from>
              <to>
                <xdr:col>0</xdr:col>
                <xdr:colOff>241300</xdr:colOff>
                <xdr:row>62</xdr:row>
                <xdr:rowOff>107950</xdr:rowOff>
              </to>
            </anchor>
          </controlPr>
        </control>
      </mc:Choice>
      <mc:Fallback>
        <control shapeId="1077" r:id="rId46" name="Control 53"/>
      </mc:Fallback>
    </mc:AlternateContent>
    <mc:AlternateContent xmlns:mc="http://schemas.openxmlformats.org/markup-compatibility/2006">
      <mc:Choice Requires="x14">
        <control shapeId="1078" r:id="rId47" name="Control 54">
          <controlPr defaultSize="0" r:id="rId9">
            <anchor moveWithCells="1">
              <from>
                <xdr:col>0</xdr:col>
                <xdr:colOff>0</xdr:colOff>
                <xdr:row>62</xdr:row>
                <xdr:rowOff>44450</xdr:rowOff>
              </from>
              <to>
                <xdr:col>0</xdr:col>
                <xdr:colOff>241300</xdr:colOff>
                <xdr:row>63</xdr:row>
                <xdr:rowOff>101600</xdr:rowOff>
              </to>
            </anchor>
          </controlPr>
        </control>
      </mc:Choice>
      <mc:Fallback>
        <control shapeId="1078" r:id="rId47" name="Control 54"/>
      </mc:Fallback>
    </mc:AlternateContent>
    <mc:AlternateContent xmlns:mc="http://schemas.openxmlformats.org/markup-compatibility/2006">
      <mc:Choice Requires="x14">
        <control shapeId="1079" r:id="rId48" name="Control 55">
          <controlPr defaultSize="0" r:id="rId7">
            <anchor moveWithCells="1">
              <from>
                <xdr:col>0</xdr:col>
                <xdr:colOff>0</xdr:colOff>
                <xdr:row>63</xdr:row>
                <xdr:rowOff>38100</xdr:rowOff>
              </from>
              <to>
                <xdr:col>0</xdr:col>
                <xdr:colOff>241300</xdr:colOff>
                <xdr:row>64</xdr:row>
                <xdr:rowOff>88900</xdr:rowOff>
              </to>
            </anchor>
          </controlPr>
        </control>
      </mc:Choice>
      <mc:Fallback>
        <control shapeId="1079" r:id="rId48" name="Control 55"/>
      </mc:Fallback>
    </mc:AlternateContent>
    <mc:AlternateContent xmlns:mc="http://schemas.openxmlformats.org/markup-compatibility/2006">
      <mc:Choice Requires="x14">
        <control shapeId="1080" r:id="rId49" name="Control 56">
          <controlPr defaultSize="0" r:id="rId7">
            <anchor moveWithCells="1">
              <from>
                <xdr:col>0</xdr:col>
                <xdr:colOff>0</xdr:colOff>
                <xdr:row>64</xdr:row>
                <xdr:rowOff>38100</xdr:rowOff>
              </from>
              <to>
                <xdr:col>0</xdr:col>
                <xdr:colOff>241300</xdr:colOff>
                <xdr:row>65</xdr:row>
                <xdr:rowOff>88900</xdr:rowOff>
              </to>
            </anchor>
          </controlPr>
        </control>
      </mc:Choice>
      <mc:Fallback>
        <control shapeId="1080" r:id="rId49" name="Control 56"/>
      </mc:Fallback>
    </mc:AlternateContent>
    <mc:AlternateContent xmlns:mc="http://schemas.openxmlformats.org/markup-compatibility/2006">
      <mc:Choice Requires="x14">
        <control shapeId="1081" r:id="rId50" name="Control 57">
          <controlPr defaultSize="0" r:id="rId51">
            <anchor moveWithCells="1">
              <from>
                <xdr:col>0</xdr:col>
                <xdr:colOff>0</xdr:colOff>
                <xdr:row>69</xdr:row>
                <xdr:rowOff>25400</xdr:rowOff>
              </from>
              <to>
                <xdr:col>0</xdr:col>
                <xdr:colOff>241300</xdr:colOff>
                <xdr:row>70</xdr:row>
                <xdr:rowOff>69850</xdr:rowOff>
              </to>
            </anchor>
          </controlPr>
        </control>
      </mc:Choice>
      <mc:Fallback>
        <control shapeId="1081" r:id="rId50" name="Control 57"/>
      </mc:Fallback>
    </mc:AlternateContent>
    <mc:AlternateContent xmlns:mc="http://schemas.openxmlformats.org/markup-compatibility/2006">
      <mc:Choice Requires="x14">
        <control shapeId="1082" r:id="rId52" name="Control 58">
          <controlPr defaultSize="0" r:id="rId53">
            <anchor moveWithCells="1">
              <from>
                <xdr:col>0</xdr:col>
                <xdr:colOff>0</xdr:colOff>
                <xdr:row>71</xdr:row>
                <xdr:rowOff>0</xdr:rowOff>
              </from>
              <to>
                <xdr:col>0</xdr:col>
                <xdr:colOff>241300</xdr:colOff>
                <xdr:row>72</xdr:row>
                <xdr:rowOff>95250</xdr:rowOff>
              </to>
            </anchor>
          </controlPr>
        </control>
      </mc:Choice>
      <mc:Fallback>
        <control shapeId="1082" r:id="rId52" name="Control 58"/>
      </mc:Fallback>
    </mc:AlternateContent>
    <mc:AlternateContent xmlns:mc="http://schemas.openxmlformats.org/markup-compatibility/2006">
      <mc:Choice Requires="x14">
        <control shapeId="1083" r:id="rId54" name="Control 59">
          <controlPr defaultSize="0" r:id="rId9">
            <anchor moveWithCells="1">
              <from>
                <xdr:col>0</xdr:col>
                <xdr:colOff>0</xdr:colOff>
                <xdr:row>71</xdr:row>
                <xdr:rowOff>177800</xdr:rowOff>
              </from>
              <to>
                <xdr:col>0</xdr:col>
                <xdr:colOff>241300</xdr:colOff>
                <xdr:row>73</xdr:row>
                <xdr:rowOff>50800</xdr:rowOff>
              </to>
            </anchor>
          </controlPr>
        </control>
      </mc:Choice>
      <mc:Fallback>
        <control shapeId="1083" r:id="rId54" name="Control 59"/>
      </mc:Fallback>
    </mc:AlternateContent>
    <mc:AlternateContent xmlns:mc="http://schemas.openxmlformats.org/markup-compatibility/2006">
      <mc:Choice Requires="x14">
        <control shapeId="1084" r:id="rId55" name="Control 60">
          <controlPr defaultSize="0" r:id="rId7">
            <anchor moveWithCells="1">
              <from>
                <xdr:col>0</xdr:col>
                <xdr:colOff>0</xdr:colOff>
                <xdr:row>72</xdr:row>
                <xdr:rowOff>177800</xdr:rowOff>
              </from>
              <to>
                <xdr:col>0</xdr:col>
                <xdr:colOff>241300</xdr:colOff>
                <xdr:row>74</xdr:row>
                <xdr:rowOff>44450</xdr:rowOff>
              </to>
            </anchor>
          </controlPr>
        </control>
      </mc:Choice>
      <mc:Fallback>
        <control shapeId="1084" r:id="rId55" name="Control 60"/>
      </mc:Fallback>
    </mc:AlternateContent>
    <mc:AlternateContent xmlns:mc="http://schemas.openxmlformats.org/markup-compatibility/2006">
      <mc:Choice Requires="x14">
        <control shapeId="1085" r:id="rId56" name="Control 61">
          <controlPr defaultSize="0" r:id="rId7">
            <anchor moveWithCells="1">
              <from>
                <xdr:col>0</xdr:col>
                <xdr:colOff>0</xdr:colOff>
                <xdr:row>73</xdr:row>
                <xdr:rowOff>165100</xdr:rowOff>
              </from>
              <to>
                <xdr:col>0</xdr:col>
                <xdr:colOff>241300</xdr:colOff>
                <xdr:row>75</xdr:row>
                <xdr:rowOff>31750</xdr:rowOff>
              </to>
            </anchor>
          </controlPr>
        </control>
      </mc:Choice>
      <mc:Fallback>
        <control shapeId="1085" r:id="rId56" name="Control 61"/>
      </mc:Fallback>
    </mc:AlternateContent>
    <mc:AlternateContent xmlns:mc="http://schemas.openxmlformats.org/markup-compatibility/2006">
      <mc:Choice Requires="x14">
        <control shapeId="1086" r:id="rId57" name="Control 62">
          <controlPr defaultSize="0" r:id="rId9">
            <anchor moveWithCells="1">
              <from>
                <xdr:col>0</xdr:col>
                <xdr:colOff>0</xdr:colOff>
                <xdr:row>74</xdr:row>
                <xdr:rowOff>158750</xdr:rowOff>
              </from>
              <to>
                <xdr:col>0</xdr:col>
                <xdr:colOff>241300</xdr:colOff>
                <xdr:row>76</xdr:row>
                <xdr:rowOff>31750</xdr:rowOff>
              </to>
            </anchor>
          </controlPr>
        </control>
      </mc:Choice>
      <mc:Fallback>
        <control shapeId="1086" r:id="rId57" name="Control 62"/>
      </mc:Fallback>
    </mc:AlternateContent>
    <mc:AlternateContent xmlns:mc="http://schemas.openxmlformats.org/markup-compatibility/2006">
      <mc:Choice Requires="x14">
        <control shapeId="1087" r:id="rId58" name="Control 63">
          <controlPr defaultSize="0" r:id="rId9">
            <anchor moveWithCells="1">
              <from>
                <xdr:col>0</xdr:col>
                <xdr:colOff>0</xdr:colOff>
                <xdr:row>75</xdr:row>
                <xdr:rowOff>152400</xdr:rowOff>
              </from>
              <to>
                <xdr:col>0</xdr:col>
                <xdr:colOff>241300</xdr:colOff>
                <xdr:row>77</xdr:row>
                <xdr:rowOff>25400</xdr:rowOff>
              </to>
            </anchor>
          </controlPr>
        </control>
      </mc:Choice>
      <mc:Fallback>
        <control shapeId="1087" r:id="rId58" name="Control 63"/>
      </mc:Fallback>
    </mc:AlternateContent>
    <mc:AlternateContent xmlns:mc="http://schemas.openxmlformats.org/markup-compatibility/2006">
      <mc:Choice Requires="x14">
        <control shapeId="1088" r:id="rId59" name="Control 64">
          <controlPr defaultSize="0" r:id="rId51">
            <anchor moveWithCells="1">
              <from>
                <xdr:col>0</xdr:col>
                <xdr:colOff>0</xdr:colOff>
                <xdr:row>78</xdr:row>
                <xdr:rowOff>152400</xdr:rowOff>
              </from>
              <to>
                <xdr:col>0</xdr:col>
                <xdr:colOff>241300</xdr:colOff>
                <xdr:row>80</xdr:row>
                <xdr:rowOff>12700</xdr:rowOff>
              </to>
            </anchor>
          </controlPr>
        </control>
      </mc:Choice>
      <mc:Fallback>
        <control shapeId="1088" r:id="rId59" name="Control 64"/>
      </mc:Fallback>
    </mc:AlternateContent>
    <mc:AlternateContent xmlns:mc="http://schemas.openxmlformats.org/markup-compatibility/2006">
      <mc:Choice Requires="x14">
        <control shapeId="1089" r:id="rId60" name="Control 65">
          <controlPr defaultSize="0" r:id="rId37">
            <anchor moveWithCells="1">
              <from>
                <xdr:col>0</xdr:col>
                <xdr:colOff>0</xdr:colOff>
                <xdr:row>80</xdr:row>
                <xdr:rowOff>133350</xdr:rowOff>
              </from>
              <to>
                <xdr:col>0</xdr:col>
                <xdr:colOff>241300</xdr:colOff>
                <xdr:row>82</xdr:row>
                <xdr:rowOff>38100</xdr:rowOff>
              </to>
            </anchor>
          </controlPr>
        </control>
      </mc:Choice>
      <mc:Fallback>
        <control shapeId="1089" r:id="rId60" name="Control 65"/>
      </mc:Fallback>
    </mc:AlternateContent>
    <mc:AlternateContent xmlns:mc="http://schemas.openxmlformats.org/markup-compatibility/2006">
      <mc:Choice Requires="x14">
        <control shapeId="1090" r:id="rId61" name="Control 66">
          <controlPr defaultSize="0" r:id="rId9">
            <anchor moveWithCells="1">
              <from>
                <xdr:col>0</xdr:col>
                <xdr:colOff>0</xdr:colOff>
                <xdr:row>82</xdr:row>
                <xdr:rowOff>114300</xdr:rowOff>
              </from>
              <to>
                <xdr:col>0</xdr:col>
                <xdr:colOff>241300</xdr:colOff>
                <xdr:row>83</xdr:row>
                <xdr:rowOff>171450</xdr:rowOff>
              </to>
            </anchor>
          </controlPr>
        </control>
      </mc:Choice>
      <mc:Fallback>
        <control shapeId="1090" r:id="rId61" name="Control 66"/>
      </mc:Fallback>
    </mc:AlternateContent>
    <mc:AlternateContent xmlns:mc="http://schemas.openxmlformats.org/markup-compatibility/2006">
      <mc:Choice Requires="x14">
        <control shapeId="1091" r:id="rId62" name="Control 67">
          <controlPr defaultSize="0" r:id="rId7">
            <anchor moveWithCells="1">
              <from>
                <xdr:col>0</xdr:col>
                <xdr:colOff>0</xdr:colOff>
                <xdr:row>83</xdr:row>
                <xdr:rowOff>114300</xdr:rowOff>
              </from>
              <to>
                <xdr:col>0</xdr:col>
                <xdr:colOff>241300</xdr:colOff>
                <xdr:row>84</xdr:row>
                <xdr:rowOff>165100</xdr:rowOff>
              </to>
            </anchor>
          </controlPr>
        </control>
      </mc:Choice>
      <mc:Fallback>
        <control shapeId="1091" r:id="rId62" name="Control 67"/>
      </mc:Fallback>
    </mc:AlternateContent>
    <mc:AlternateContent xmlns:mc="http://schemas.openxmlformats.org/markup-compatibility/2006">
      <mc:Choice Requires="x14">
        <control shapeId="1092" r:id="rId63" name="Control 68">
          <controlPr defaultSize="0" r:id="rId7">
            <anchor moveWithCells="1">
              <from>
                <xdr:col>0</xdr:col>
                <xdr:colOff>0</xdr:colOff>
                <xdr:row>84</xdr:row>
                <xdr:rowOff>107950</xdr:rowOff>
              </from>
              <to>
                <xdr:col>0</xdr:col>
                <xdr:colOff>241300</xdr:colOff>
                <xdr:row>85</xdr:row>
                <xdr:rowOff>158750</xdr:rowOff>
              </to>
            </anchor>
          </controlPr>
        </control>
      </mc:Choice>
      <mc:Fallback>
        <control shapeId="1092" r:id="rId63" name="Control 68"/>
      </mc:Fallback>
    </mc:AlternateContent>
    <mc:AlternateContent xmlns:mc="http://schemas.openxmlformats.org/markup-compatibility/2006">
      <mc:Choice Requires="x14">
        <control shapeId="1093" r:id="rId64" name="Control 69">
          <controlPr defaultSize="0" r:id="rId9">
            <anchor moveWithCells="1">
              <from>
                <xdr:col>0</xdr:col>
                <xdr:colOff>0</xdr:colOff>
                <xdr:row>85</xdr:row>
                <xdr:rowOff>95250</xdr:rowOff>
              </from>
              <to>
                <xdr:col>0</xdr:col>
                <xdr:colOff>241300</xdr:colOff>
                <xdr:row>86</xdr:row>
                <xdr:rowOff>152400</xdr:rowOff>
              </to>
            </anchor>
          </controlPr>
        </control>
      </mc:Choice>
      <mc:Fallback>
        <control shapeId="1093" r:id="rId64" name="Control 69"/>
      </mc:Fallback>
    </mc:AlternateContent>
    <mc:AlternateContent xmlns:mc="http://schemas.openxmlformats.org/markup-compatibility/2006">
      <mc:Choice Requires="x14">
        <control shapeId="1094" r:id="rId65" name="Control 70">
          <controlPr defaultSize="0" r:id="rId7">
            <anchor moveWithCells="1">
              <from>
                <xdr:col>0</xdr:col>
                <xdr:colOff>0</xdr:colOff>
                <xdr:row>86</xdr:row>
                <xdr:rowOff>95250</xdr:rowOff>
              </from>
              <to>
                <xdr:col>0</xdr:col>
                <xdr:colOff>241300</xdr:colOff>
                <xdr:row>87</xdr:row>
                <xdr:rowOff>146050</xdr:rowOff>
              </to>
            </anchor>
          </controlPr>
        </control>
      </mc:Choice>
      <mc:Fallback>
        <control shapeId="1094" r:id="rId65" name="Control 70"/>
      </mc:Fallback>
    </mc:AlternateContent>
    <mc:AlternateContent xmlns:mc="http://schemas.openxmlformats.org/markup-compatibility/2006">
      <mc:Choice Requires="x14">
        <control shapeId="1095" r:id="rId66" name="Control 71">
          <controlPr defaultSize="0" r:id="rId51">
            <anchor moveWithCells="1">
              <from>
                <xdr:col>0</xdr:col>
                <xdr:colOff>0</xdr:colOff>
                <xdr:row>89</xdr:row>
                <xdr:rowOff>95250</xdr:rowOff>
              </from>
              <to>
                <xdr:col>0</xdr:col>
                <xdr:colOff>241300</xdr:colOff>
                <xdr:row>90</xdr:row>
                <xdr:rowOff>139700</xdr:rowOff>
              </to>
            </anchor>
          </controlPr>
        </control>
      </mc:Choice>
      <mc:Fallback>
        <control shapeId="1095" r:id="rId66" name="Control 71"/>
      </mc:Fallback>
    </mc:AlternateContent>
    <mc:AlternateContent xmlns:mc="http://schemas.openxmlformats.org/markup-compatibility/2006">
      <mc:Choice Requires="x14">
        <control shapeId="1096" r:id="rId67" name="Control 72">
          <controlPr defaultSize="0" r:id="rId37">
            <anchor moveWithCells="1">
              <from>
                <xdr:col>0</xdr:col>
                <xdr:colOff>0</xdr:colOff>
                <xdr:row>91</xdr:row>
                <xdr:rowOff>82550</xdr:rowOff>
              </from>
              <to>
                <xdr:col>0</xdr:col>
                <xdr:colOff>241300</xdr:colOff>
                <xdr:row>92</xdr:row>
                <xdr:rowOff>171450</xdr:rowOff>
              </to>
            </anchor>
          </controlPr>
        </control>
      </mc:Choice>
      <mc:Fallback>
        <control shapeId="1096" r:id="rId67" name="Control 72"/>
      </mc:Fallback>
    </mc:AlternateContent>
    <mc:AlternateContent xmlns:mc="http://schemas.openxmlformats.org/markup-compatibility/2006">
      <mc:Choice Requires="x14">
        <control shapeId="1097" r:id="rId68" name="Control 73">
          <controlPr defaultSize="0" r:id="rId7">
            <anchor moveWithCells="1">
              <from>
                <xdr:col>0</xdr:col>
                <xdr:colOff>0</xdr:colOff>
                <xdr:row>93</xdr:row>
                <xdr:rowOff>63500</xdr:rowOff>
              </from>
              <to>
                <xdr:col>0</xdr:col>
                <xdr:colOff>241300</xdr:colOff>
                <xdr:row>94</xdr:row>
                <xdr:rowOff>114300</xdr:rowOff>
              </to>
            </anchor>
          </controlPr>
        </control>
      </mc:Choice>
      <mc:Fallback>
        <control shapeId="1097" r:id="rId68" name="Control 73"/>
      </mc:Fallback>
    </mc:AlternateContent>
    <mc:AlternateContent xmlns:mc="http://schemas.openxmlformats.org/markup-compatibility/2006">
      <mc:Choice Requires="x14">
        <control shapeId="1098" r:id="rId69" name="Control 74">
          <controlPr defaultSize="0" r:id="rId7">
            <anchor moveWithCells="1">
              <from>
                <xdr:col>0</xdr:col>
                <xdr:colOff>0</xdr:colOff>
                <xdr:row>94</xdr:row>
                <xdr:rowOff>57150</xdr:rowOff>
              </from>
              <to>
                <xdr:col>0</xdr:col>
                <xdr:colOff>241300</xdr:colOff>
                <xdr:row>95</xdr:row>
                <xdr:rowOff>107950</xdr:rowOff>
              </to>
            </anchor>
          </controlPr>
        </control>
      </mc:Choice>
      <mc:Fallback>
        <control shapeId="1098" r:id="rId69" name="Control 74"/>
      </mc:Fallback>
    </mc:AlternateContent>
    <mc:AlternateContent xmlns:mc="http://schemas.openxmlformats.org/markup-compatibility/2006">
      <mc:Choice Requires="x14">
        <control shapeId="1099" r:id="rId70" name="Control 75">
          <controlPr defaultSize="0" r:id="rId9">
            <anchor moveWithCells="1">
              <from>
                <xdr:col>0</xdr:col>
                <xdr:colOff>0</xdr:colOff>
                <xdr:row>95</xdr:row>
                <xdr:rowOff>50800</xdr:rowOff>
              </from>
              <to>
                <xdr:col>0</xdr:col>
                <xdr:colOff>241300</xdr:colOff>
                <xdr:row>96</xdr:row>
                <xdr:rowOff>107950</xdr:rowOff>
              </to>
            </anchor>
          </controlPr>
        </control>
      </mc:Choice>
      <mc:Fallback>
        <control shapeId="1099" r:id="rId70" name="Control 75"/>
      </mc:Fallback>
    </mc:AlternateContent>
    <mc:AlternateContent xmlns:mc="http://schemas.openxmlformats.org/markup-compatibility/2006">
      <mc:Choice Requires="x14">
        <control shapeId="1100" r:id="rId71" name="Control 76">
          <controlPr defaultSize="0" r:id="rId7">
            <anchor moveWithCells="1">
              <from>
                <xdr:col>0</xdr:col>
                <xdr:colOff>0</xdr:colOff>
                <xdr:row>98</xdr:row>
                <xdr:rowOff>50800</xdr:rowOff>
              </from>
              <to>
                <xdr:col>0</xdr:col>
                <xdr:colOff>241300</xdr:colOff>
                <xdr:row>99</xdr:row>
                <xdr:rowOff>101600</xdr:rowOff>
              </to>
            </anchor>
          </controlPr>
        </control>
      </mc:Choice>
      <mc:Fallback>
        <control shapeId="1100" r:id="rId71" name="Control 76"/>
      </mc:Fallback>
    </mc:AlternateContent>
    <mc:AlternateContent xmlns:mc="http://schemas.openxmlformats.org/markup-compatibility/2006">
      <mc:Choice Requires="x14">
        <control shapeId="1101" r:id="rId72" name="Control 77">
          <controlPr defaultSize="0" r:id="rId51">
            <anchor moveWithCells="1">
              <from>
                <xdr:col>0</xdr:col>
                <xdr:colOff>0</xdr:colOff>
                <xdr:row>100</xdr:row>
                <xdr:rowOff>44450</xdr:rowOff>
              </from>
              <to>
                <xdr:col>0</xdr:col>
                <xdr:colOff>241300</xdr:colOff>
                <xdr:row>101</xdr:row>
                <xdr:rowOff>88900</xdr:rowOff>
              </to>
            </anchor>
          </controlPr>
        </control>
      </mc:Choice>
      <mc:Fallback>
        <control shapeId="1101" r:id="rId72" name="Control 77"/>
      </mc:Fallback>
    </mc:AlternateContent>
    <mc:AlternateContent xmlns:mc="http://schemas.openxmlformats.org/markup-compatibility/2006">
      <mc:Choice Requires="x14">
        <control shapeId="1102" r:id="rId73" name="Control 78">
          <controlPr defaultSize="0" r:id="rId53">
            <anchor moveWithCells="1">
              <from>
                <xdr:col>0</xdr:col>
                <xdr:colOff>0</xdr:colOff>
                <xdr:row>102</xdr:row>
                <xdr:rowOff>19050</xdr:rowOff>
              </from>
              <to>
                <xdr:col>0</xdr:col>
                <xdr:colOff>241300</xdr:colOff>
                <xdr:row>103</xdr:row>
                <xdr:rowOff>114300</xdr:rowOff>
              </to>
            </anchor>
          </controlPr>
        </control>
      </mc:Choice>
      <mc:Fallback>
        <control shapeId="1102" r:id="rId73" name="Control 78"/>
      </mc:Fallback>
    </mc:AlternateContent>
    <mc:AlternateContent xmlns:mc="http://schemas.openxmlformats.org/markup-compatibility/2006">
      <mc:Choice Requires="x14">
        <control shapeId="1103" r:id="rId74" name="Control 79">
          <controlPr defaultSize="0" r:id="rId7">
            <anchor moveWithCells="1">
              <from>
                <xdr:col>0</xdr:col>
                <xdr:colOff>0</xdr:colOff>
                <xdr:row>103</xdr:row>
                <xdr:rowOff>19050</xdr:rowOff>
              </from>
              <to>
                <xdr:col>0</xdr:col>
                <xdr:colOff>241300</xdr:colOff>
                <xdr:row>104</xdr:row>
                <xdr:rowOff>69850</xdr:rowOff>
              </to>
            </anchor>
          </controlPr>
        </control>
      </mc:Choice>
      <mc:Fallback>
        <control shapeId="1103" r:id="rId74" name="Control 79"/>
      </mc:Fallback>
    </mc:AlternateContent>
    <mc:AlternateContent xmlns:mc="http://schemas.openxmlformats.org/markup-compatibility/2006">
      <mc:Choice Requires="x14">
        <control shapeId="1104" r:id="rId75" name="Control 80">
          <controlPr defaultSize="0" r:id="rId7">
            <anchor moveWithCells="1">
              <from>
                <xdr:col>0</xdr:col>
                <xdr:colOff>0</xdr:colOff>
                <xdr:row>104</xdr:row>
                <xdr:rowOff>12700</xdr:rowOff>
              </from>
              <to>
                <xdr:col>0</xdr:col>
                <xdr:colOff>241300</xdr:colOff>
                <xdr:row>105</xdr:row>
                <xdr:rowOff>63500</xdr:rowOff>
              </to>
            </anchor>
          </controlPr>
        </control>
      </mc:Choice>
      <mc:Fallback>
        <control shapeId="1104" r:id="rId75" name="Control 80"/>
      </mc:Fallback>
    </mc:AlternateContent>
    <mc:AlternateContent xmlns:mc="http://schemas.openxmlformats.org/markup-compatibility/2006">
      <mc:Choice Requires="x14">
        <control shapeId="1105" r:id="rId76" name="Control 81">
          <controlPr defaultSize="0" r:id="rId51">
            <anchor moveWithCells="1">
              <from>
                <xdr:col>0</xdr:col>
                <xdr:colOff>0</xdr:colOff>
                <xdr:row>107</xdr:row>
                <xdr:rowOff>6350</xdr:rowOff>
              </from>
              <to>
                <xdr:col>0</xdr:col>
                <xdr:colOff>241300</xdr:colOff>
                <xdr:row>108</xdr:row>
                <xdr:rowOff>50800</xdr:rowOff>
              </to>
            </anchor>
          </controlPr>
        </control>
      </mc:Choice>
      <mc:Fallback>
        <control shapeId="1105" r:id="rId76" name="Control 81"/>
      </mc:Fallback>
    </mc:AlternateContent>
    <mc:AlternateContent xmlns:mc="http://schemas.openxmlformats.org/markup-compatibility/2006">
      <mc:Choice Requires="x14">
        <control shapeId="1106" r:id="rId77" name="Control 82">
          <controlPr defaultSize="0" r:id="rId51">
            <anchor moveWithCells="1">
              <from>
                <xdr:col>0</xdr:col>
                <xdr:colOff>0</xdr:colOff>
                <xdr:row>109</xdr:row>
                <xdr:rowOff>0</xdr:rowOff>
              </from>
              <to>
                <xdr:col>0</xdr:col>
                <xdr:colOff>241300</xdr:colOff>
                <xdr:row>110</xdr:row>
                <xdr:rowOff>44450</xdr:rowOff>
              </to>
            </anchor>
          </controlPr>
        </control>
      </mc:Choice>
      <mc:Fallback>
        <control shapeId="1106" r:id="rId77" name="Control 82"/>
      </mc:Fallback>
    </mc:AlternateContent>
    <mc:AlternateContent xmlns:mc="http://schemas.openxmlformats.org/markup-compatibility/2006">
      <mc:Choice Requires="x14">
        <control shapeId="1107" r:id="rId78" name="Control 83">
          <controlPr defaultSize="0" r:id="rId37">
            <anchor moveWithCells="1">
              <from>
                <xdr:col>0</xdr:col>
                <xdr:colOff>0</xdr:colOff>
                <xdr:row>109</xdr:row>
                <xdr:rowOff>171450</xdr:rowOff>
              </from>
              <to>
                <xdr:col>0</xdr:col>
                <xdr:colOff>241300</xdr:colOff>
                <xdr:row>111</xdr:row>
                <xdr:rowOff>76200</xdr:rowOff>
              </to>
            </anchor>
          </controlPr>
        </control>
      </mc:Choice>
      <mc:Fallback>
        <control shapeId="1107" r:id="rId78" name="Control 83"/>
      </mc:Fallback>
    </mc:AlternateContent>
    <mc:AlternateContent xmlns:mc="http://schemas.openxmlformats.org/markup-compatibility/2006">
      <mc:Choice Requires="x14">
        <control shapeId="1108" r:id="rId79" name="Control 84">
          <controlPr defaultSize="0" r:id="rId9">
            <anchor moveWithCells="1">
              <from>
                <xdr:col>0</xdr:col>
                <xdr:colOff>0</xdr:colOff>
                <xdr:row>111</xdr:row>
                <xdr:rowOff>158750</xdr:rowOff>
              </from>
              <to>
                <xdr:col>0</xdr:col>
                <xdr:colOff>241300</xdr:colOff>
                <xdr:row>113</xdr:row>
                <xdr:rowOff>31750</xdr:rowOff>
              </to>
            </anchor>
          </controlPr>
        </control>
      </mc:Choice>
      <mc:Fallback>
        <control shapeId="1108" r:id="rId79" name="Control 84"/>
      </mc:Fallback>
    </mc:AlternateContent>
    <mc:AlternateContent xmlns:mc="http://schemas.openxmlformats.org/markup-compatibility/2006">
      <mc:Choice Requires="x14">
        <control shapeId="1109" r:id="rId80" name="Control 85">
          <controlPr defaultSize="0" r:id="rId9">
            <anchor moveWithCells="1">
              <from>
                <xdr:col>0</xdr:col>
                <xdr:colOff>0</xdr:colOff>
                <xdr:row>112</xdr:row>
                <xdr:rowOff>139700</xdr:rowOff>
              </from>
              <to>
                <xdr:col>0</xdr:col>
                <xdr:colOff>241300</xdr:colOff>
                <xdr:row>114</xdr:row>
                <xdr:rowOff>12700</xdr:rowOff>
              </to>
            </anchor>
          </controlPr>
        </control>
      </mc:Choice>
      <mc:Fallback>
        <control shapeId="1109" r:id="rId80" name="Control 85"/>
      </mc:Fallback>
    </mc:AlternateContent>
    <mc:AlternateContent xmlns:mc="http://schemas.openxmlformats.org/markup-compatibility/2006">
      <mc:Choice Requires="x14">
        <control shapeId="1110" r:id="rId81" name="Control 86">
          <controlPr defaultSize="0" r:id="rId7">
            <anchor moveWithCells="1">
              <from>
                <xdr:col>0</xdr:col>
                <xdr:colOff>0</xdr:colOff>
                <xdr:row>113</xdr:row>
                <xdr:rowOff>139700</xdr:rowOff>
              </from>
              <to>
                <xdr:col>0</xdr:col>
                <xdr:colOff>241300</xdr:colOff>
                <xdr:row>115</xdr:row>
                <xdr:rowOff>6350</xdr:rowOff>
              </to>
            </anchor>
          </controlPr>
        </control>
      </mc:Choice>
      <mc:Fallback>
        <control shapeId="1110" r:id="rId81" name="Control 86"/>
      </mc:Fallback>
    </mc:AlternateContent>
    <mc:AlternateContent xmlns:mc="http://schemas.openxmlformats.org/markup-compatibility/2006">
      <mc:Choice Requires="x14">
        <control shapeId="1111" r:id="rId82" name="Control 87">
          <controlPr defaultSize="0" r:id="rId7">
            <anchor moveWithCells="1">
              <from>
                <xdr:col>0</xdr:col>
                <xdr:colOff>0</xdr:colOff>
                <xdr:row>116</xdr:row>
                <xdr:rowOff>139700</xdr:rowOff>
              </from>
              <to>
                <xdr:col>0</xdr:col>
                <xdr:colOff>241300</xdr:colOff>
                <xdr:row>118</xdr:row>
                <xdr:rowOff>6350</xdr:rowOff>
              </to>
            </anchor>
          </controlPr>
        </control>
      </mc:Choice>
      <mc:Fallback>
        <control shapeId="1111" r:id="rId82" name="Control 87"/>
      </mc:Fallback>
    </mc:AlternateContent>
    <mc:AlternateContent xmlns:mc="http://schemas.openxmlformats.org/markup-compatibility/2006">
      <mc:Choice Requires="x14">
        <control shapeId="1112" r:id="rId83" name="Control 88">
          <controlPr defaultSize="0" r:id="rId51">
            <anchor moveWithCells="1">
              <from>
                <xdr:col>0</xdr:col>
                <xdr:colOff>0</xdr:colOff>
                <xdr:row>117</xdr:row>
                <xdr:rowOff>133350</xdr:rowOff>
              </from>
              <to>
                <xdr:col>0</xdr:col>
                <xdr:colOff>241300</xdr:colOff>
                <xdr:row>118</xdr:row>
                <xdr:rowOff>177800</xdr:rowOff>
              </to>
            </anchor>
          </controlPr>
        </control>
      </mc:Choice>
      <mc:Fallback>
        <control shapeId="1112" r:id="rId83" name="Control 88"/>
      </mc:Fallback>
    </mc:AlternateContent>
    <mc:AlternateContent xmlns:mc="http://schemas.openxmlformats.org/markup-compatibility/2006">
      <mc:Choice Requires="x14">
        <control shapeId="1113" r:id="rId84" name="Control 89">
          <controlPr defaultSize="0" r:id="rId37">
            <anchor moveWithCells="1">
              <from>
                <xdr:col>0</xdr:col>
                <xdr:colOff>0</xdr:colOff>
                <xdr:row>119</xdr:row>
                <xdr:rowOff>114300</xdr:rowOff>
              </from>
              <to>
                <xdr:col>0</xdr:col>
                <xdr:colOff>241300</xdr:colOff>
                <xdr:row>121</xdr:row>
                <xdr:rowOff>19050</xdr:rowOff>
              </to>
            </anchor>
          </controlPr>
        </control>
      </mc:Choice>
      <mc:Fallback>
        <control shapeId="1113" r:id="rId84" name="Control 89"/>
      </mc:Fallback>
    </mc:AlternateContent>
    <mc:AlternateContent xmlns:mc="http://schemas.openxmlformats.org/markup-compatibility/2006">
      <mc:Choice Requires="x14">
        <control shapeId="1114" r:id="rId85" name="Control 90">
          <controlPr defaultSize="0" r:id="rId7">
            <anchor moveWithCells="1">
              <from>
                <xdr:col>0</xdr:col>
                <xdr:colOff>0</xdr:colOff>
                <xdr:row>121</xdr:row>
                <xdr:rowOff>101600</xdr:rowOff>
              </from>
              <to>
                <xdr:col>0</xdr:col>
                <xdr:colOff>241300</xdr:colOff>
                <xdr:row>122</xdr:row>
                <xdr:rowOff>152400</xdr:rowOff>
              </to>
            </anchor>
          </controlPr>
        </control>
      </mc:Choice>
      <mc:Fallback>
        <control shapeId="1114" r:id="rId85" name="Control 90"/>
      </mc:Fallback>
    </mc:AlternateContent>
    <mc:AlternateContent xmlns:mc="http://schemas.openxmlformats.org/markup-compatibility/2006">
      <mc:Choice Requires="x14">
        <control shapeId="1115" r:id="rId86" name="Control 91">
          <controlPr defaultSize="0" r:id="rId9">
            <anchor moveWithCells="1">
              <from>
                <xdr:col>0</xdr:col>
                <xdr:colOff>0</xdr:colOff>
                <xdr:row>122</xdr:row>
                <xdr:rowOff>95250</xdr:rowOff>
              </from>
              <to>
                <xdr:col>0</xdr:col>
                <xdr:colOff>241300</xdr:colOff>
                <xdr:row>123</xdr:row>
                <xdr:rowOff>152400</xdr:rowOff>
              </to>
            </anchor>
          </controlPr>
        </control>
      </mc:Choice>
      <mc:Fallback>
        <control shapeId="1115" r:id="rId86" name="Control 91"/>
      </mc:Fallback>
    </mc:AlternateContent>
    <mc:AlternateContent xmlns:mc="http://schemas.openxmlformats.org/markup-compatibility/2006">
      <mc:Choice Requires="x14">
        <control shapeId="1116" r:id="rId87" name="Control 92">
          <controlPr defaultSize="0" r:id="rId7">
            <anchor moveWithCells="1">
              <from>
                <xdr:col>0</xdr:col>
                <xdr:colOff>0</xdr:colOff>
                <xdr:row>123</xdr:row>
                <xdr:rowOff>95250</xdr:rowOff>
              </from>
              <to>
                <xdr:col>0</xdr:col>
                <xdr:colOff>241300</xdr:colOff>
                <xdr:row>124</xdr:row>
                <xdr:rowOff>146050</xdr:rowOff>
              </to>
            </anchor>
          </controlPr>
        </control>
      </mc:Choice>
      <mc:Fallback>
        <control shapeId="1116" r:id="rId87" name="Control 92"/>
      </mc:Fallback>
    </mc:AlternateContent>
    <mc:AlternateContent xmlns:mc="http://schemas.openxmlformats.org/markup-compatibility/2006">
      <mc:Choice Requires="x14">
        <control shapeId="1117" r:id="rId88" name="Control 93">
          <controlPr defaultSize="0" r:id="rId7">
            <anchor moveWithCells="1">
              <from>
                <xdr:col>0</xdr:col>
                <xdr:colOff>0</xdr:colOff>
                <xdr:row>124</xdr:row>
                <xdr:rowOff>82550</xdr:rowOff>
              </from>
              <to>
                <xdr:col>0</xdr:col>
                <xdr:colOff>241300</xdr:colOff>
                <xdr:row>125</xdr:row>
                <xdr:rowOff>133350</xdr:rowOff>
              </to>
            </anchor>
          </controlPr>
        </control>
      </mc:Choice>
      <mc:Fallback>
        <control shapeId="1117" r:id="rId88" name="Control 93"/>
      </mc:Fallback>
    </mc:AlternateContent>
    <mc:AlternateContent xmlns:mc="http://schemas.openxmlformats.org/markup-compatibility/2006">
      <mc:Choice Requires="x14">
        <control shapeId="1118" r:id="rId89" name="Control 94">
          <controlPr defaultSize="0" r:id="rId7">
            <anchor moveWithCells="1">
              <from>
                <xdr:col>0</xdr:col>
                <xdr:colOff>0</xdr:colOff>
                <xdr:row>127</xdr:row>
                <xdr:rowOff>82550</xdr:rowOff>
              </from>
              <to>
                <xdr:col>0</xdr:col>
                <xdr:colOff>241300</xdr:colOff>
                <xdr:row>128</xdr:row>
                <xdr:rowOff>133350</xdr:rowOff>
              </to>
            </anchor>
          </controlPr>
        </control>
      </mc:Choice>
      <mc:Fallback>
        <control shapeId="1118" r:id="rId89" name="Control 94"/>
      </mc:Fallback>
    </mc:AlternateContent>
    <mc:AlternateContent xmlns:mc="http://schemas.openxmlformats.org/markup-compatibility/2006">
      <mc:Choice Requires="x14">
        <control shapeId="1119" r:id="rId90" name="Control 95">
          <controlPr defaultSize="0" r:id="rId7">
            <anchor moveWithCells="1">
              <from>
                <xdr:col>0</xdr:col>
                <xdr:colOff>0</xdr:colOff>
                <xdr:row>128</xdr:row>
                <xdr:rowOff>76200</xdr:rowOff>
              </from>
              <to>
                <xdr:col>0</xdr:col>
                <xdr:colOff>241300</xdr:colOff>
                <xdr:row>129</xdr:row>
                <xdr:rowOff>127000</xdr:rowOff>
              </to>
            </anchor>
          </controlPr>
        </control>
      </mc:Choice>
      <mc:Fallback>
        <control shapeId="1119" r:id="rId90" name="Control 95"/>
      </mc:Fallback>
    </mc:AlternateContent>
    <mc:AlternateContent xmlns:mc="http://schemas.openxmlformats.org/markup-compatibility/2006">
      <mc:Choice Requires="x14">
        <control shapeId="1120" r:id="rId91" name="Control 96">
          <controlPr defaultSize="0" r:id="rId51">
            <anchor moveWithCells="1">
              <from>
                <xdr:col>0</xdr:col>
                <xdr:colOff>0</xdr:colOff>
                <xdr:row>130</xdr:row>
                <xdr:rowOff>69850</xdr:rowOff>
              </from>
              <to>
                <xdr:col>0</xdr:col>
                <xdr:colOff>241300</xdr:colOff>
                <xdr:row>131</xdr:row>
                <xdr:rowOff>114300</xdr:rowOff>
              </to>
            </anchor>
          </controlPr>
        </control>
      </mc:Choice>
      <mc:Fallback>
        <control shapeId="1120" r:id="rId91" name="Control 96"/>
      </mc:Fallback>
    </mc:AlternateContent>
    <mc:AlternateContent xmlns:mc="http://schemas.openxmlformats.org/markup-compatibility/2006">
      <mc:Choice Requires="x14">
        <control shapeId="1121" r:id="rId92" name="Control 97">
          <controlPr defaultSize="0" r:id="rId53">
            <anchor moveWithCells="1">
              <from>
                <xdr:col>0</xdr:col>
                <xdr:colOff>0</xdr:colOff>
                <xdr:row>132</xdr:row>
                <xdr:rowOff>38100</xdr:rowOff>
              </from>
              <to>
                <xdr:col>0</xdr:col>
                <xdr:colOff>241300</xdr:colOff>
                <xdr:row>133</xdr:row>
                <xdr:rowOff>133350</xdr:rowOff>
              </to>
            </anchor>
          </controlPr>
        </control>
      </mc:Choice>
      <mc:Fallback>
        <control shapeId="1121" r:id="rId92" name="Control 97"/>
      </mc:Fallback>
    </mc:AlternateContent>
    <mc:AlternateContent xmlns:mc="http://schemas.openxmlformats.org/markup-compatibility/2006">
      <mc:Choice Requires="x14">
        <control shapeId="1122" r:id="rId93" name="Control 98">
          <controlPr defaultSize="0" r:id="rId7">
            <anchor moveWithCells="1">
              <from>
                <xdr:col>0</xdr:col>
                <xdr:colOff>0</xdr:colOff>
                <xdr:row>133</xdr:row>
                <xdr:rowOff>38100</xdr:rowOff>
              </from>
              <to>
                <xdr:col>0</xdr:col>
                <xdr:colOff>241300</xdr:colOff>
                <xdr:row>134</xdr:row>
                <xdr:rowOff>88900</xdr:rowOff>
              </to>
            </anchor>
          </controlPr>
        </control>
      </mc:Choice>
      <mc:Fallback>
        <control shapeId="1122" r:id="rId93" name="Control 98"/>
      </mc:Fallback>
    </mc:AlternateContent>
    <mc:AlternateContent xmlns:mc="http://schemas.openxmlformats.org/markup-compatibility/2006">
      <mc:Choice Requires="x14">
        <control shapeId="1123" r:id="rId94" name="Control 99">
          <controlPr defaultSize="0" r:id="rId7">
            <anchor moveWithCells="1">
              <from>
                <xdr:col>0</xdr:col>
                <xdr:colOff>0</xdr:colOff>
                <xdr:row>134</xdr:row>
                <xdr:rowOff>38100</xdr:rowOff>
              </from>
              <to>
                <xdr:col>0</xdr:col>
                <xdr:colOff>241300</xdr:colOff>
                <xdr:row>135</xdr:row>
                <xdr:rowOff>88900</xdr:rowOff>
              </to>
            </anchor>
          </controlPr>
        </control>
      </mc:Choice>
      <mc:Fallback>
        <control shapeId="1123" r:id="rId94" name="Control 99"/>
      </mc:Fallback>
    </mc:AlternateContent>
    <mc:AlternateContent xmlns:mc="http://schemas.openxmlformats.org/markup-compatibility/2006">
      <mc:Choice Requires="x14">
        <control shapeId="1124" r:id="rId95" name="Control 100">
          <controlPr defaultSize="0" r:id="rId7">
            <anchor moveWithCells="1">
              <from>
                <xdr:col>0</xdr:col>
                <xdr:colOff>0</xdr:colOff>
                <xdr:row>135</xdr:row>
                <xdr:rowOff>19050</xdr:rowOff>
              </from>
              <to>
                <xdr:col>0</xdr:col>
                <xdr:colOff>241300</xdr:colOff>
                <xdr:row>136</xdr:row>
                <xdr:rowOff>69850</xdr:rowOff>
              </to>
            </anchor>
          </controlPr>
        </control>
      </mc:Choice>
      <mc:Fallback>
        <control shapeId="1124" r:id="rId95" name="Control 100"/>
      </mc:Fallback>
    </mc:AlternateContent>
    <mc:AlternateContent xmlns:mc="http://schemas.openxmlformats.org/markup-compatibility/2006">
      <mc:Choice Requires="x14">
        <control shapeId="1125" r:id="rId96" name="Control 101">
          <controlPr defaultSize="0" r:id="rId7">
            <anchor moveWithCells="1">
              <from>
                <xdr:col>0</xdr:col>
                <xdr:colOff>0</xdr:colOff>
                <xdr:row>138</xdr:row>
                <xdr:rowOff>19050</xdr:rowOff>
              </from>
              <to>
                <xdr:col>0</xdr:col>
                <xdr:colOff>241300</xdr:colOff>
                <xdr:row>139</xdr:row>
                <xdr:rowOff>69850</xdr:rowOff>
              </to>
            </anchor>
          </controlPr>
        </control>
      </mc:Choice>
      <mc:Fallback>
        <control shapeId="1125" r:id="rId96" name="Control 101"/>
      </mc:Fallback>
    </mc:AlternateContent>
    <mc:AlternateContent xmlns:mc="http://schemas.openxmlformats.org/markup-compatibility/2006">
      <mc:Choice Requires="x14">
        <control shapeId="1126" r:id="rId97" name="Control 102">
          <controlPr defaultSize="0" r:id="rId7">
            <anchor moveWithCells="1">
              <from>
                <xdr:col>0</xdr:col>
                <xdr:colOff>0</xdr:colOff>
                <xdr:row>139</xdr:row>
                <xdr:rowOff>12700</xdr:rowOff>
              </from>
              <to>
                <xdr:col>0</xdr:col>
                <xdr:colOff>241300</xdr:colOff>
                <xdr:row>140</xdr:row>
                <xdr:rowOff>63500</xdr:rowOff>
              </to>
            </anchor>
          </controlPr>
        </control>
      </mc:Choice>
      <mc:Fallback>
        <control shapeId="1126" r:id="rId97" name="Control 102"/>
      </mc:Fallback>
    </mc:AlternateContent>
    <mc:AlternateContent xmlns:mc="http://schemas.openxmlformats.org/markup-compatibility/2006">
      <mc:Choice Requires="x14">
        <control shapeId="1127" r:id="rId98" name="Control 103">
          <controlPr defaultSize="0" r:id="rId7">
            <anchor moveWithCells="1">
              <from>
                <xdr:col>0</xdr:col>
                <xdr:colOff>0</xdr:colOff>
                <xdr:row>141</xdr:row>
                <xdr:rowOff>6350</xdr:rowOff>
              </from>
              <to>
                <xdr:col>0</xdr:col>
                <xdr:colOff>241300</xdr:colOff>
                <xdr:row>142</xdr:row>
                <xdr:rowOff>57150</xdr:rowOff>
              </to>
            </anchor>
          </controlPr>
        </control>
      </mc:Choice>
      <mc:Fallback>
        <control shapeId="1127" r:id="rId98" name="Control 103"/>
      </mc:Fallback>
    </mc:AlternateContent>
    <mc:AlternateContent xmlns:mc="http://schemas.openxmlformats.org/markup-compatibility/2006">
      <mc:Choice Requires="x14">
        <control shapeId="1128" r:id="rId99" name="Control 104">
          <controlPr defaultSize="0" r:id="rId37">
            <anchor moveWithCells="1">
              <from>
                <xdr:col>0</xdr:col>
                <xdr:colOff>0</xdr:colOff>
                <xdr:row>142</xdr:row>
                <xdr:rowOff>0</xdr:rowOff>
              </from>
              <to>
                <xdr:col>0</xdr:col>
                <xdr:colOff>241300</xdr:colOff>
                <xdr:row>143</xdr:row>
                <xdr:rowOff>88900</xdr:rowOff>
              </to>
            </anchor>
          </controlPr>
        </control>
      </mc:Choice>
      <mc:Fallback>
        <control shapeId="1128" r:id="rId99" name="Control 104"/>
      </mc:Fallback>
    </mc:AlternateContent>
    <mc:AlternateContent xmlns:mc="http://schemas.openxmlformats.org/markup-compatibility/2006">
      <mc:Choice Requires="x14">
        <control shapeId="1129" r:id="rId100" name="Control 105">
          <controlPr defaultSize="0" r:id="rId7">
            <anchor moveWithCells="1">
              <from>
                <xdr:col>0</xdr:col>
                <xdr:colOff>0</xdr:colOff>
                <xdr:row>143</xdr:row>
                <xdr:rowOff>165100</xdr:rowOff>
              </from>
              <to>
                <xdr:col>0</xdr:col>
                <xdr:colOff>241300</xdr:colOff>
                <xdr:row>145</xdr:row>
                <xdr:rowOff>31750</xdr:rowOff>
              </to>
            </anchor>
          </controlPr>
        </control>
      </mc:Choice>
      <mc:Fallback>
        <control shapeId="1129" r:id="rId100" name="Control 105"/>
      </mc:Fallback>
    </mc:AlternateContent>
    <mc:AlternateContent xmlns:mc="http://schemas.openxmlformats.org/markup-compatibility/2006">
      <mc:Choice Requires="x14">
        <control shapeId="1130" r:id="rId101" name="Control 106">
          <controlPr defaultSize="0" r:id="rId7">
            <anchor moveWithCells="1">
              <from>
                <xdr:col>0</xdr:col>
                <xdr:colOff>0</xdr:colOff>
                <xdr:row>144</xdr:row>
                <xdr:rowOff>165100</xdr:rowOff>
              </from>
              <to>
                <xdr:col>0</xdr:col>
                <xdr:colOff>241300</xdr:colOff>
                <xdr:row>146</xdr:row>
                <xdr:rowOff>31750</xdr:rowOff>
              </to>
            </anchor>
          </controlPr>
        </control>
      </mc:Choice>
      <mc:Fallback>
        <control shapeId="1130" r:id="rId101" name="Control 106"/>
      </mc:Fallback>
    </mc:AlternateContent>
    <mc:AlternateContent xmlns:mc="http://schemas.openxmlformats.org/markup-compatibility/2006">
      <mc:Choice Requires="x14">
        <control shapeId="1131" r:id="rId102" name="Control 107">
          <controlPr defaultSize="0" r:id="rId9">
            <anchor moveWithCells="1">
              <from>
                <xdr:col>0</xdr:col>
                <xdr:colOff>0</xdr:colOff>
                <xdr:row>145</xdr:row>
                <xdr:rowOff>158750</xdr:rowOff>
              </from>
              <to>
                <xdr:col>0</xdr:col>
                <xdr:colOff>241300</xdr:colOff>
                <xdr:row>147</xdr:row>
                <xdr:rowOff>31750</xdr:rowOff>
              </to>
            </anchor>
          </controlPr>
        </control>
      </mc:Choice>
      <mc:Fallback>
        <control shapeId="1131" r:id="rId102" name="Control 10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498B-231A-4180-BA9C-9D6FD9F735A8}">
  <dimension ref="A1:F230"/>
  <sheetViews>
    <sheetView topLeftCell="A40" zoomScale="85" zoomScaleNormal="85" workbookViewId="0">
      <selection activeCell="P20" sqref="P20"/>
    </sheetView>
  </sheetViews>
  <sheetFormatPr defaultRowHeight="14.5" x14ac:dyDescent="0.35"/>
  <cols>
    <col min="1" max="1" width="5.36328125" bestFit="1" customWidth="1"/>
    <col min="2" max="2" width="9.36328125" bestFit="1" customWidth="1"/>
    <col min="3" max="3" width="16.08984375" bestFit="1" customWidth="1"/>
    <col min="4" max="4" width="51.08984375" bestFit="1" customWidth="1"/>
    <col min="5" max="5" width="19.453125" bestFit="1" customWidth="1"/>
    <col min="6" max="6" width="9.08984375" bestFit="1" customWidth="1"/>
  </cols>
  <sheetData>
    <row r="1" spans="1:6" x14ac:dyDescent="0.35">
      <c r="A1" s="14" t="s">
        <v>8</v>
      </c>
      <c r="B1" s="15" t="s">
        <v>9</v>
      </c>
      <c r="C1" s="15" t="s">
        <v>10</v>
      </c>
      <c r="D1" s="15" t="s">
        <v>11</v>
      </c>
      <c r="E1" s="15" t="s">
        <v>12</v>
      </c>
      <c r="F1" s="16"/>
    </row>
    <row r="2" spans="1:6" x14ac:dyDescent="0.35">
      <c r="A2" s="4" t="s">
        <v>13</v>
      </c>
      <c r="B2" s="12">
        <v>39558</v>
      </c>
      <c r="C2" s="1" t="s">
        <v>14</v>
      </c>
      <c r="D2" s="1" t="s">
        <v>15</v>
      </c>
      <c r="E2" s="1" t="s">
        <v>16</v>
      </c>
      <c r="F2" s="17" t="s">
        <v>17</v>
      </c>
    </row>
    <row r="3" spans="1:6" x14ac:dyDescent="0.35">
      <c r="A3" s="3" t="s">
        <v>18</v>
      </c>
      <c r="B3" s="13">
        <v>39561</v>
      </c>
      <c r="C3" s="2" t="s">
        <v>19</v>
      </c>
      <c r="D3" s="2" t="s">
        <v>20</v>
      </c>
      <c r="E3" s="2" t="s">
        <v>21</v>
      </c>
      <c r="F3" s="18" t="s">
        <v>17</v>
      </c>
    </row>
    <row r="4" spans="1:6" x14ac:dyDescent="0.35">
      <c r="A4" s="4" t="s">
        <v>22</v>
      </c>
      <c r="B4" s="12">
        <v>39563</v>
      </c>
      <c r="C4" s="1" t="s">
        <v>23</v>
      </c>
      <c r="D4" s="1" t="s">
        <v>24</v>
      </c>
      <c r="E4" s="1" t="s">
        <v>25</v>
      </c>
      <c r="F4" s="17" t="s">
        <v>17</v>
      </c>
    </row>
    <row r="5" spans="1:6" x14ac:dyDescent="0.35">
      <c r="A5" s="3" t="s">
        <v>26</v>
      </c>
      <c r="B5" s="13">
        <v>39565</v>
      </c>
      <c r="C5" s="2" t="s">
        <v>27</v>
      </c>
      <c r="D5" s="2" t="s">
        <v>28</v>
      </c>
      <c r="E5" s="2" t="s">
        <v>29</v>
      </c>
      <c r="F5" s="18" t="s">
        <v>17</v>
      </c>
    </row>
    <row r="6" spans="1:6" x14ac:dyDescent="0.35">
      <c r="A6" s="4" t="s">
        <v>30</v>
      </c>
      <c r="B6" s="12">
        <v>39567</v>
      </c>
      <c r="C6" s="1" t="s">
        <v>31</v>
      </c>
      <c r="D6" s="1" t="s">
        <v>32</v>
      </c>
      <c r="E6" s="1" t="s">
        <v>33</v>
      </c>
      <c r="F6" s="17" t="s">
        <v>17</v>
      </c>
    </row>
    <row r="7" spans="1:6" x14ac:dyDescent="0.35">
      <c r="A7" s="3" t="s">
        <v>34</v>
      </c>
      <c r="B7" s="13">
        <v>39572</v>
      </c>
      <c r="C7" s="2" t="s">
        <v>35</v>
      </c>
      <c r="D7" s="2" t="s">
        <v>28</v>
      </c>
      <c r="E7" s="2" t="s">
        <v>36</v>
      </c>
      <c r="F7" s="18" t="s">
        <v>17</v>
      </c>
    </row>
    <row r="8" spans="1:6" x14ac:dyDescent="0.35">
      <c r="A8" s="4" t="s">
        <v>37</v>
      </c>
      <c r="B8" s="12">
        <v>39575</v>
      </c>
      <c r="C8" s="1" t="s">
        <v>38</v>
      </c>
      <c r="D8" s="1" t="s">
        <v>28</v>
      </c>
      <c r="E8" s="1" t="s">
        <v>33</v>
      </c>
      <c r="F8" s="17" t="s">
        <v>17</v>
      </c>
    </row>
    <row r="9" spans="1:6" x14ac:dyDescent="0.35">
      <c r="A9" s="3" t="s">
        <v>39</v>
      </c>
      <c r="B9" s="13">
        <v>39582</v>
      </c>
      <c r="C9" s="2" t="s">
        <v>40</v>
      </c>
      <c r="D9" s="2" t="s">
        <v>15</v>
      </c>
      <c r="E9" s="2" t="s">
        <v>41</v>
      </c>
      <c r="F9" s="18" t="s">
        <v>17</v>
      </c>
    </row>
    <row r="10" spans="1:6" x14ac:dyDescent="0.35">
      <c r="A10" s="4" t="s">
        <v>42</v>
      </c>
      <c r="B10" s="12">
        <v>39584</v>
      </c>
      <c r="C10" s="1" t="s">
        <v>43</v>
      </c>
      <c r="D10" s="1" t="s">
        <v>15</v>
      </c>
      <c r="E10" s="1" t="s">
        <v>44</v>
      </c>
      <c r="F10" s="17" t="s">
        <v>17</v>
      </c>
    </row>
    <row r="11" spans="1:6" x14ac:dyDescent="0.35">
      <c r="A11" s="3" t="s">
        <v>45</v>
      </c>
      <c r="B11" s="13">
        <v>39586</v>
      </c>
      <c r="C11" s="2" t="s">
        <v>46</v>
      </c>
      <c r="D11" s="2" t="s">
        <v>47</v>
      </c>
      <c r="E11" s="2" t="s">
        <v>48</v>
      </c>
      <c r="F11" s="18" t="s">
        <v>17</v>
      </c>
    </row>
    <row r="12" spans="1:6" x14ac:dyDescent="0.35">
      <c r="A12" s="4" t="s">
        <v>49</v>
      </c>
      <c r="B12" s="12">
        <v>39589</v>
      </c>
      <c r="C12" s="1" t="s">
        <v>23</v>
      </c>
      <c r="D12" s="1" t="s">
        <v>15</v>
      </c>
      <c r="E12" s="1" t="s">
        <v>50</v>
      </c>
      <c r="F12" s="17" t="s">
        <v>17</v>
      </c>
    </row>
    <row r="13" spans="1:6" x14ac:dyDescent="0.35">
      <c r="A13" s="3" t="s">
        <v>51</v>
      </c>
      <c r="B13" s="13">
        <v>39592</v>
      </c>
      <c r="C13" s="2" t="s">
        <v>52</v>
      </c>
      <c r="D13" s="2" t="s">
        <v>53</v>
      </c>
      <c r="E13" s="2" t="s">
        <v>54</v>
      </c>
      <c r="F13" s="18" t="s">
        <v>17</v>
      </c>
    </row>
    <row r="14" spans="1:6" x14ac:dyDescent="0.35">
      <c r="A14" s="4" t="s">
        <v>55</v>
      </c>
      <c r="B14" s="12">
        <v>39594</v>
      </c>
      <c r="C14" s="1" t="s">
        <v>56</v>
      </c>
      <c r="D14" s="1" t="s">
        <v>57</v>
      </c>
      <c r="E14" s="1" t="s">
        <v>58</v>
      </c>
      <c r="F14" s="17" t="s">
        <v>17</v>
      </c>
    </row>
    <row r="15" spans="1:6" ht="15" thickBot="1" x14ac:dyDescent="0.4">
      <c r="A15" s="7" t="s">
        <v>59</v>
      </c>
      <c r="B15" s="19">
        <v>39596</v>
      </c>
      <c r="C15" s="8" t="s">
        <v>60</v>
      </c>
      <c r="D15" s="8" t="s">
        <v>61</v>
      </c>
      <c r="E15" s="8" t="s">
        <v>41</v>
      </c>
      <c r="F15" s="20" t="s">
        <v>17</v>
      </c>
    </row>
    <row r="16" spans="1:6" x14ac:dyDescent="0.35">
      <c r="A16" s="14" t="s">
        <v>8</v>
      </c>
      <c r="B16" s="15" t="s">
        <v>9</v>
      </c>
      <c r="C16" s="15" t="s">
        <v>10</v>
      </c>
      <c r="D16" s="15" t="s">
        <v>11</v>
      </c>
      <c r="E16" s="15" t="s">
        <v>12</v>
      </c>
      <c r="F16" s="16"/>
    </row>
    <row r="17" spans="1:6" x14ac:dyDescent="0.35">
      <c r="A17" s="4" t="s">
        <v>62</v>
      </c>
      <c r="B17" s="12">
        <v>39921</v>
      </c>
      <c r="C17" s="1" t="s">
        <v>19</v>
      </c>
      <c r="D17" s="1" t="s">
        <v>63</v>
      </c>
      <c r="E17" s="1" t="s">
        <v>64</v>
      </c>
      <c r="F17" s="17" t="s">
        <v>17</v>
      </c>
    </row>
    <row r="18" spans="1:6" x14ac:dyDescent="0.35">
      <c r="A18" s="3" t="s">
        <v>65</v>
      </c>
      <c r="B18" s="13">
        <v>39924</v>
      </c>
      <c r="C18" s="2" t="s">
        <v>38</v>
      </c>
      <c r="D18" s="2" t="s">
        <v>66</v>
      </c>
      <c r="E18" s="21" t="s">
        <v>67</v>
      </c>
      <c r="F18" s="18" t="s">
        <v>17</v>
      </c>
    </row>
    <row r="19" spans="1:6" x14ac:dyDescent="0.35">
      <c r="A19" s="4" t="s">
        <v>68</v>
      </c>
      <c r="B19" s="12">
        <v>39928</v>
      </c>
      <c r="C19" s="1" t="s">
        <v>46</v>
      </c>
      <c r="D19" s="1" t="s">
        <v>66</v>
      </c>
      <c r="E19" s="1" t="s">
        <v>69</v>
      </c>
      <c r="F19" s="17" t="s">
        <v>17</v>
      </c>
    </row>
    <row r="20" spans="1:6" x14ac:dyDescent="0.35">
      <c r="A20" s="3" t="s">
        <v>70</v>
      </c>
      <c r="B20" s="13">
        <v>39930</v>
      </c>
      <c r="C20" s="2" t="s">
        <v>31</v>
      </c>
      <c r="D20" s="2" t="s">
        <v>71</v>
      </c>
      <c r="E20" s="2" t="s">
        <v>72</v>
      </c>
      <c r="F20" s="18" t="s">
        <v>17</v>
      </c>
    </row>
    <row r="21" spans="1:6" x14ac:dyDescent="0.35">
      <c r="A21" s="4" t="s">
        <v>73</v>
      </c>
      <c r="B21" s="12">
        <v>39932</v>
      </c>
      <c r="C21" s="1" t="s">
        <v>23</v>
      </c>
      <c r="D21" s="1" t="s">
        <v>66</v>
      </c>
      <c r="E21" s="1" t="s">
        <v>74</v>
      </c>
      <c r="F21" s="17" t="s">
        <v>17</v>
      </c>
    </row>
    <row r="22" spans="1:6" x14ac:dyDescent="0.35">
      <c r="A22" s="3" t="s">
        <v>34</v>
      </c>
      <c r="B22" s="13">
        <v>39934</v>
      </c>
      <c r="C22" s="2" t="s">
        <v>31</v>
      </c>
      <c r="D22" s="2" t="s">
        <v>75</v>
      </c>
      <c r="E22" s="2" t="s">
        <v>76</v>
      </c>
      <c r="F22" s="18" t="s">
        <v>17</v>
      </c>
    </row>
    <row r="23" spans="1:6" x14ac:dyDescent="0.35">
      <c r="A23" s="4" t="s">
        <v>77</v>
      </c>
      <c r="B23" s="12">
        <v>39936</v>
      </c>
      <c r="C23" s="1" t="s">
        <v>60</v>
      </c>
      <c r="D23" s="1" t="s">
        <v>78</v>
      </c>
      <c r="E23" s="1" t="s">
        <v>79</v>
      </c>
      <c r="F23" s="17" t="s">
        <v>17</v>
      </c>
    </row>
    <row r="24" spans="1:6" x14ac:dyDescent="0.35">
      <c r="A24" s="3" t="s">
        <v>80</v>
      </c>
      <c r="B24" s="13">
        <v>39939</v>
      </c>
      <c r="C24" s="2" t="s">
        <v>46</v>
      </c>
      <c r="D24" s="2" t="s">
        <v>81</v>
      </c>
      <c r="E24" s="2" t="s">
        <v>82</v>
      </c>
      <c r="F24" s="18" t="s">
        <v>17</v>
      </c>
    </row>
    <row r="25" spans="1:6" x14ac:dyDescent="0.35">
      <c r="A25" s="4" t="s">
        <v>83</v>
      </c>
      <c r="B25" s="12">
        <v>39941</v>
      </c>
      <c r="C25" s="1" t="s">
        <v>52</v>
      </c>
      <c r="D25" s="1" t="s">
        <v>75</v>
      </c>
      <c r="E25" s="1" t="s">
        <v>84</v>
      </c>
      <c r="F25" s="17" t="s">
        <v>17</v>
      </c>
    </row>
    <row r="26" spans="1:6" x14ac:dyDescent="0.35">
      <c r="A26" s="3" t="s">
        <v>42</v>
      </c>
      <c r="B26" s="13">
        <v>39943</v>
      </c>
      <c r="C26" s="2" t="s">
        <v>60</v>
      </c>
      <c r="D26" s="2" t="s">
        <v>71</v>
      </c>
      <c r="E26" s="2" t="s">
        <v>85</v>
      </c>
      <c r="F26" s="18" t="s">
        <v>17</v>
      </c>
    </row>
    <row r="27" spans="1:6" x14ac:dyDescent="0.35">
      <c r="A27" s="4" t="s">
        <v>45</v>
      </c>
      <c r="B27" s="12">
        <v>39945</v>
      </c>
      <c r="C27" s="1" t="s">
        <v>23</v>
      </c>
      <c r="D27" s="1" t="s">
        <v>81</v>
      </c>
      <c r="E27" s="1" t="s">
        <v>44</v>
      </c>
      <c r="F27" s="17" t="s">
        <v>17</v>
      </c>
    </row>
    <row r="28" spans="1:6" x14ac:dyDescent="0.35">
      <c r="A28" s="3" t="s">
        <v>49</v>
      </c>
      <c r="B28" s="13">
        <v>39947</v>
      </c>
      <c r="C28" s="2" t="s">
        <v>38</v>
      </c>
      <c r="D28" s="2" t="s">
        <v>66</v>
      </c>
      <c r="E28" s="2" t="s">
        <v>86</v>
      </c>
      <c r="F28" s="18" t="s">
        <v>17</v>
      </c>
    </row>
    <row r="29" spans="1:6" x14ac:dyDescent="0.35">
      <c r="A29" s="4" t="s">
        <v>87</v>
      </c>
      <c r="B29" s="12">
        <v>39949</v>
      </c>
      <c r="C29" s="1" t="s">
        <v>19</v>
      </c>
      <c r="D29" s="1" t="s">
        <v>71</v>
      </c>
      <c r="E29" s="1" t="s">
        <v>88</v>
      </c>
      <c r="F29" s="17" t="s">
        <v>17</v>
      </c>
    </row>
    <row r="30" spans="1:6" ht="15" thickBot="1" x14ac:dyDescent="0.4">
      <c r="A30" s="7" t="s">
        <v>59</v>
      </c>
      <c r="B30" s="19">
        <v>39954</v>
      </c>
      <c r="C30" s="8" t="s">
        <v>52</v>
      </c>
      <c r="D30" s="8" t="s">
        <v>81</v>
      </c>
      <c r="E30" s="8" t="s">
        <v>89</v>
      </c>
      <c r="F30" s="20" t="s">
        <v>17</v>
      </c>
    </row>
    <row r="31" spans="1:6" x14ac:dyDescent="0.35">
      <c r="A31" s="14" t="s">
        <v>8</v>
      </c>
      <c r="B31" s="15" t="s">
        <v>9</v>
      </c>
      <c r="C31" s="15" t="s">
        <v>10</v>
      </c>
      <c r="D31" s="15" t="s">
        <v>11</v>
      </c>
      <c r="E31" s="15" t="s">
        <v>12</v>
      </c>
      <c r="F31" s="16"/>
    </row>
    <row r="32" spans="1:6" x14ac:dyDescent="0.35">
      <c r="A32" s="4" t="s">
        <v>90</v>
      </c>
      <c r="B32" s="12">
        <v>40250</v>
      </c>
      <c r="C32" s="1" t="s">
        <v>38</v>
      </c>
      <c r="D32" s="1" t="s">
        <v>91</v>
      </c>
      <c r="E32" s="1" t="s">
        <v>92</v>
      </c>
      <c r="F32" s="17" t="s">
        <v>17</v>
      </c>
    </row>
    <row r="33" spans="1:6" x14ac:dyDescent="0.35">
      <c r="A33" s="3" t="s">
        <v>93</v>
      </c>
      <c r="B33" s="13">
        <v>40254</v>
      </c>
      <c r="C33" s="2" t="s">
        <v>52</v>
      </c>
      <c r="D33" s="2" t="s">
        <v>53</v>
      </c>
      <c r="E33" s="2" t="s">
        <v>94</v>
      </c>
      <c r="F33" s="18" t="s">
        <v>17</v>
      </c>
    </row>
    <row r="34" spans="1:6" x14ac:dyDescent="0.35">
      <c r="A34" s="4" t="s">
        <v>26</v>
      </c>
      <c r="B34" s="12">
        <v>40257</v>
      </c>
      <c r="C34" s="1" t="s">
        <v>14</v>
      </c>
      <c r="D34" s="1" t="s">
        <v>95</v>
      </c>
      <c r="E34" s="1" t="s">
        <v>96</v>
      </c>
      <c r="F34" s="17" t="s">
        <v>17</v>
      </c>
    </row>
    <row r="35" spans="1:6" x14ac:dyDescent="0.35">
      <c r="A35" s="3" t="s">
        <v>70</v>
      </c>
      <c r="B35" s="13">
        <v>40259</v>
      </c>
      <c r="C35" s="2" t="s">
        <v>43</v>
      </c>
      <c r="D35" s="2" t="s">
        <v>91</v>
      </c>
      <c r="E35" s="2" t="s">
        <v>33</v>
      </c>
      <c r="F35" s="18" t="s">
        <v>17</v>
      </c>
    </row>
    <row r="36" spans="1:6" x14ac:dyDescent="0.35">
      <c r="A36" s="4" t="s">
        <v>97</v>
      </c>
      <c r="B36" s="12">
        <v>40262</v>
      </c>
      <c r="C36" s="1" t="s">
        <v>40</v>
      </c>
      <c r="D36" s="1" t="s">
        <v>91</v>
      </c>
      <c r="E36" s="1" t="s">
        <v>98</v>
      </c>
      <c r="F36" s="17" t="s">
        <v>17</v>
      </c>
    </row>
    <row r="37" spans="1:6" x14ac:dyDescent="0.35">
      <c r="A37" s="3" t="s">
        <v>99</v>
      </c>
      <c r="B37" s="13">
        <v>40265</v>
      </c>
      <c r="C37" s="2" t="s">
        <v>46</v>
      </c>
      <c r="D37" s="2" t="s">
        <v>28</v>
      </c>
      <c r="E37" s="2" t="s">
        <v>100</v>
      </c>
      <c r="F37" s="18" t="s">
        <v>17</v>
      </c>
    </row>
    <row r="38" spans="1:6" x14ac:dyDescent="0.35">
      <c r="A38" s="4" t="s">
        <v>37</v>
      </c>
      <c r="B38" s="12">
        <v>40267</v>
      </c>
      <c r="C38" s="1" t="s">
        <v>101</v>
      </c>
      <c r="D38" s="1" t="s">
        <v>91</v>
      </c>
      <c r="E38" s="1" t="s">
        <v>102</v>
      </c>
      <c r="F38" s="17" t="s">
        <v>17</v>
      </c>
    </row>
    <row r="39" spans="1:6" x14ac:dyDescent="0.35">
      <c r="A39" s="3" t="s">
        <v>103</v>
      </c>
      <c r="B39" s="13">
        <v>40271</v>
      </c>
      <c r="C39" s="2" t="s">
        <v>27</v>
      </c>
      <c r="D39" s="2" t="s">
        <v>91</v>
      </c>
      <c r="E39" s="2" t="s">
        <v>104</v>
      </c>
      <c r="F39" s="18" t="s">
        <v>17</v>
      </c>
    </row>
    <row r="40" spans="1:6" x14ac:dyDescent="0.35">
      <c r="A40" s="4" t="s">
        <v>105</v>
      </c>
      <c r="B40" s="12">
        <v>40274</v>
      </c>
      <c r="C40" s="1" t="s">
        <v>19</v>
      </c>
      <c r="D40" s="1" t="s">
        <v>20</v>
      </c>
      <c r="E40" s="1" t="s">
        <v>106</v>
      </c>
      <c r="F40" s="17" t="s">
        <v>17</v>
      </c>
    </row>
    <row r="41" spans="1:6" x14ac:dyDescent="0.35">
      <c r="A41" s="3" t="s">
        <v>107</v>
      </c>
      <c r="B41" s="13">
        <v>40277</v>
      </c>
      <c r="C41" s="2" t="s">
        <v>23</v>
      </c>
      <c r="D41" s="2" t="s">
        <v>24</v>
      </c>
      <c r="E41" s="2" t="s">
        <v>108</v>
      </c>
      <c r="F41" s="18" t="s">
        <v>17</v>
      </c>
    </row>
    <row r="42" spans="1:6" x14ac:dyDescent="0.35">
      <c r="A42" s="4" t="s">
        <v>49</v>
      </c>
      <c r="B42" s="12">
        <v>40279</v>
      </c>
      <c r="C42" s="1" t="s">
        <v>56</v>
      </c>
      <c r="D42" s="1" t="s">
        <v>57</v>
      </c>
      <c r="E42" s="1" t="s">
        <v>109</v>
      </c>
      <c r="F42" s="17" t="s">
        <v>17</v>
      </c>
    </row>
    <row r="43" spans="1:6" x14ac:dyDescent="0.35">
      <c r="A43" s="3" t="s">
        <v>87</v>
      </c>
      <c r="B43" s="13">
        <v>40281</v>
      </c>
      <c r="C43" s="2" t="s">
        <v>35</v>
      </c>
      <c r="D43" s="2" t="s">
        <v>91</v>
      </c>
      <c r="E43" s="2" t="s">
        <v>110</v>
      </c>
      <c r="F43" s="18" t="s">
        <v>17</v>
      </c>
    </row>
    <row r="44" spans="1:6" x14ac:dyDescent="0.35">
      <c r="A44" s="4" t="s">
        <v>111</v>
      </c>
      <c r="B44" s="12">
        <v>40285</v>
      </c>
      <c r="C44" s="1" t="s">
        <v>60</v>
      </c>
      <c r="D44" s="1" t="s">
        <v>61</v>
      </c>
      <c r="E44" s="1" t="s">
        <v>112</v>
      </c>
      <c r="F44" s="17" t="s">
        <v>17</v>
      </c>
    </row>
    <row r="45" spans="1:6" x14ac:dyDescent="0.35">
      <c r="A45" s="3" t="s">
        <v>113</v>
      </c>
      <c r="B45" s="13">
        <v>40287</v>
      </c>
      <c r="C45" s="2" t="s">
        <v>31</v>
      </c>
      <c r="D45" s="2" t="s">
        <v>32</v>
      </c>
      <c r="E45" s="2" t="s">
        <v>114</v>
      </c>
      <c r="F45" s="18" t="s">
        <v>17</v>
      </c>
    </row>
    <row r="46" spans="1:6" x14ac:dyDescent="0.35">
      <c r="A46" s="4" t="s">
        <v>115</v>
      </c>
      <c r="B46" s="12">
        <v>40289</v>
      </c>
      <c r="C46" s="1" t="s">
        <v>60</v>
      </c>
      <c r="D46" s="1" t="s">
        <v>28</v>
      </c>
      <c r="E46" s="1" t="s">
        <v>116</v>
      </c>
      <c r="F46" s="17" t="s">
        <v>17</v>
      </c>
    </row>
    <row r="47" spans="1:6" ht="15" thickBot="1" x14ac:dyDescent="0.4">
      <c r="A47" s="7" t="s">
        <v>117</v>
      </c>
      <c r="B47" s="19">
        <v>40293</v>
      </c>
      <c r="C47" s="8" t="s">
        <v>19</v>
      </c>
      <c r="D47" s="8" t="s">
        <v>28</v>
      </c>
      <c r="E47" s="8" t="s">
        <v>118</v>
      </c>
      <c r="F47" s="20" t="s">
        <v>17</v>
      </c>
    </row>
    <row r="48" spans="1:6" x14ac:dyDescent="0.35">
      <c r="A48" s="14" t="s">
        <v>8</v>
      </c>
      <c r="B48" s="15" t="s">
        <v>9</v>
      </c>
      <c r="C48" s="15" t="s">
        <v>10</v>
      </c>
      <c r="D48" s="15" t="s">
        <v>11</v>
      </c>
      <c r="E48" s="15" t="s">
        <v>12</v>
      </c>
      <c r="F48" s="16"/>
    </row>
    <row r="49" spans="1:6" x14ac:dyDescent="0.35">
      <c r="A49" s="4" t="s">
        <v>119</v>
      </c>
      <c r="B49" s="12">
        <v>40643</v>
      </c>
      <c r="C49" s="1" t="s">
        <v>52</v>
      </c>
      <c r="D49" s="1" t="s">
        <v>53</v>
      </c>
      <c r="E49" s="1" t="s">
        <v>44</v>
      </c>
      <c r="F49" s="17" t="s">
        <v>17</v>
      </c>
    </row>
    <row r="50" spans="1:6" x14ac:dyDescent="0.35">
      <c r="A50" s="3" t="s">
        <v>18</v>
      </c>
      <c r="B50" s="13">
        <v>40645</v>
      </c>
      <c r="C50" s="2" t="s">
        <v>60</v>
      </c>
      <c r="D50" s="2" t="s">
        <v>61</v>
      </c>
      <c r="E50" s="2" t="s">
        <v>41</v>
      </c>
      <c r="F50" s="18" t="s">
        <v>17</v>
      </c>
    </row>
    <row r="51" spans="1:6" x14ac:dyDescent="0.35">
      <c r="A51" s="4" t="s">
        <v>120</v>
      </c>
      <c r="B51" s="12">
        <v>40648</v>
      </c>
      <c r="C51" s="1" t="s">
        <v>121</v>
      </c>
      <c r="D51" s="1" t="s">
        <v>95</v>
      </c>
      <c r="E51" s="1" t="s">
        <v>122</v>
      </c>
      <c r="F51" s="17" t="s">
        <v>17</v>
      </c>
    </row>
    <row r="52" spans="1:6" x14ac:dyDescent="0.35">
      <c r="A52" s="3" t="s">
        <v>97</v>
      </c>
      <c r="B52" s="13">
        <v>40653</v>
      </c>
      <c r="C52" s="2" t="s">
        <v>123</v>
      </c>
      <c r="D52" s="2" t="s">
        <v>15</v>
      </c>
      <c r="E52" s="2" t="s">
        <v>33</v>
      </c>
      <c r="F52" s="18" t="s">
        <v>17</v>
      </c>
    </row>
    <row r="53" spans="1:6" x14ac:dyDescent="0.35">
      <c r="A53" s="4" t="s">
        <v>99</v>
      </c>
      <c r="B53" s="12">
        <v>40655</v>
      </c>
      <c r="C53" s="1" t="s">
        <v>40</v>
      </c>
      <c r="D53" s="1" t="s">
        <v>15</v>
      </c>
      <c r="E53" s="1" t="s">
        <v>124</v>
      </c>
      <c r="F53" s="17" t="s">
        <v>17</v>
      </c>
    </row>
    <row r="54" spans="1:6" x14ac:dyDescent="0.35">
      <c r="A54" s="3" t="s">
        <v>37</v>
      </c>
      <c r="B54" s="13">
        <v>40657</v>
      </c>
      <c r="C54" s="2" t="s">
        <v>46</v>
      </c>
      <c r="D54" s="2" t="s">
        <v>47</v>
      </c>
      <c r="E54" s="2" t="s">
        <v>109</v>
      </c>
      <c r="F54" s="18" t="s">
        <v>17</v>
      </c>
    </row>
    <row r="55" spans="1:6" x14ac:dyDescent="0.35">
      <c r="A55" s="4" t="s">
        <v>125</v>
      </c>
      <c r="B55" s="12">
        <v>40662</v>
      </c>
      <c r="C55" s="1" t="s">
        <v>56</v>
      </c>
      <c r="D55" s="1" t="s">
        <v>57</v>
      </c>
      <c r="E55" s="1" t="s">
        <v>126</v>
      </c>
      <c r="F55" s="17" t="s">
        <v>17</v>
      </c>
    </row>
    <row r="56" spans="1:6" x14ac:dyDescent="0.35">
      <c r="A56" s="3" t="s">
        <v>127</v>
      </c>
      <c r="B56" s="13">
        <v>40665</v>
      </c>
      <c r="C56" s="2" t="s">
        <v>101</v>
      </c>
      <c r="D56" s="2" t="s">
        <v>15</v>
      </c>
      <c r="E56" s="2" t="s">
        <v>128</v>
      </c>
      <c r="F56" s="18" t="s">
        <v>17</v>
      </c>
    </row>
    <row r="57" spans="1:6" x14ac:dyDescent="0.35">
      <c r="A57" s="4" t="s">
        <v>129</v>
      </c>
      <c r="B57" s="12">
        <v>40667</v>
      </c>
      <c r="C57" s="1" t="s">
        <v>130</v>
      </c>
      <c r="D57" s="1" t="s">
        <v>28</v>
      </c>
      <c r="E57" s="1" t="s">
        <v>131</v>
      </c>
      <c r="F57" s="17" t="s">
        <v>17</v>
      </c>
    </row>
    <row r="58" spans="1:6" x14ac:dyDescent="0.35">
      <c r="A58" s="3" t="s">
        <v>132</v>
      </c>
      <c r="B58" s="13">
        <v>40670</v>
      </c>
      <c r="C58" s="2" t="s">
        <v>35</v>
      </c>
      <c r="D58" s="2" t="s">
        <v>15</v>
      </c>
      <c r="E58" s="2" t="s">
        <v>133</v>
      </c>
      <c r="F58" s="18" t="s">
        <v>17</v>
      </c>
    </row>
    <row r="59" spans="1:6" x14ac:dyDescent="0.35">
      <c r="A59" s="4" t="s">
        <v>134</v>
      </c>
      <c r="B59" s="12">
        <v>40673</v>
      </c>
      <c r="C59" s="1" t="s">
        <v>23</v>
      </c>
      <c r="D59" s="1" t="s">
        <v>24</v>
      </c>
      <c r="E59" s="1" t="s">
        <v>135</v>
      </c>
      <c r="F59" s="17" t="s">
        <v>17</v>
      </c>
    </row>
    <row r="60" spans="1:6" x14ac:dyDescent="0.35">
      <c r="A60" s="3" t="s">
        <v>136</v>
      </c>
      <c r="B60" s="13">
        <v>40677</v>
      </c>
      <c r="C60" s="2" t="s">
        <v>27</v>
      </c>
      <c r="D60" s="2" t="s">
        <v>15</v>
      </c>
      <c r="E60" s="2" t="s">
        <v>137</v>
      </c>
      <c r="F60" s="18" t="s">
        <v>17</v>
      </c>
    </row>
    <row r="61" spans="1:6" x14ac:dyDescent="0.35">
      <c r="A61" s="4" t="s">
        <v>138</v>
      </c>
      <c r="B61" s="12">
        <v>40683</v>
      </c>
      <c r="C61" s="1" t="s">
        <v>38</v>
      </c>
      <c r="D61" s="1" t="s">
        <v>15</v>
      </c>
      <c r="E61" s="1" t="s">
        <v>139</v>
      </c>
      <c r="F61" s="17" t="s">
        <v>17</v>
      </c>
    </row>
    <row r="62" spans="1:6" x14ac:dyDescent="0.35">
      <c r="A62" s="3" t="s">
        <v>140</v>
      </c>
      <c r="B62" s="13">
        <v>40685</v>
      </c>
      <c r="C62" s="2" t="s">
        <v>31</v>
      </c>
      <c r="D62" s="2" t="s">
        <v>32</v>
      </c>
      <c r="E62" s="2" t="s">
        <v>98</v>
      </c>
      <c r="F62" s="18" t="s">
        <v>17</v>
      </c>
    </row>
    <row r="63" spans="1:6" x14ac:dyDescent="0.35">
      <c r="A63" s="4" t="s">
        <v>141</v>
      </c>
      <c r="B63" s="12">
        <v>40688</v>
      </c>
      <c r="C63" s="1" t="s">
        <v>31</v>
      </c>
      <c r="D63" s="1" t="s">
        <v>15</v>
      </c>
      <c r="E63" s="1" t="s">
        <v>102</v>
      </c>
      <c r="F63" s="17" t="s">
        <v>17</v>
      </c>
    </row>
    <row r="64" spans="1:6" ht="15" thickBot="1" x14ac:dyDescent="0.4">
      <c r="A64" s="7" t="s">
        <v>142</v>
      </c>
      <c r="B64" s="19">
        <v>40690</v>
      </c>
      <c r="C64" s="8" t="s">
        <v>60</v>
      </c>
      <c r="D64" s="8" t="s">
        <v>20</v>
      </c>
      <c r="E64" s="8" t="s">
        <v>143</v>
      </c>
      <c r="F64" s="20" t="s">
        <v>17</v>
      </c>
    </row>
    <row r="65" spans="1:6" x14ac:dyDescent="0.35">
      <c r="A65" s="14" t="s">
        <v>8</v>
      </c>
      <c r="B65" s="15" t="s">
        <v>9</v>
      </c>
      <c r="C65" s="15" t="s">
        <v>10</v>
      </c>
      <c r="D65" s="15" t="s">
        <v>11</v>
      </c>
      <c r="E65" s="15" t="s">
        <v>12</v>
      </c>
      <c r="F65" s="16"/>
    </row>
    <row r="66" spans="1:6" x14ac:dyDescent="0.35">
      <c r="A66" s="4" t="s">
        <v>62</v>
      </c>
      <c r="B66" s="12">
        <v>41003</v>
      </c>
      <c r="C66" s="1" t="s">
        <v>19</v>
      </c>
      <c r="D66" s="1" t="s">
        <v>20</v>
      </c>
      <c r="E66" s="1" t="s">
        <v>44</v>
      </c>
      <c r="F66" s="17" t="s">
        <v>17</v>
      </c>
    </row>
    <row r="67" spans="1:6" x14ac:dyDescent="0.35">
      <c r="A67" s="3" t="s">
        <v>144</v>
      </c>
      <c r="B67" s="13">
        <v>41005</v>
      </c>
      <c r="C67" s="2" t="s">
        <v>123</v>
      </c>
      <c r="D67" s="2" t="s">
        <v>15</v>
      </c>
      <c r="E67" s="2" t="s">
        <v>145</v>
      </c>
      <c r="F67" s="18" t="s">
        <v>17</v>
      </c>
    </row>
    <row r="68" spans="1:6" x14ac:dyDescent="0.35">
      <c r="A68" s="4" t="s">
        <v>93</v>
      </c>
      <c r="B68" s="12">
        <v>41008</v>
      </c>
      <c r="C68" s="1" t="s">
        <v>46</v>
      </c>
      <c r="D68" s="1" t="s">
        <v>146</v>
      </c>
      <c r="E68" s="1" t="s">
        <v>98</v>
      </c>
      <c r="F68" s="17" t="s">
        <v>17</v>
      </c>
    </row>
    <row r="69" spans="1:6" x14ac:dyDescent="0.35">
      <c r="A69" s="3" t="s">
        <v>68</v>
      </c>
      <c r="B69" s="13">
        <v>41010</v>
      </c>
      <c r="C69" s="2" t="s">
        <v>38</v>
      </c>
      <c r="D69" s="2" t="s">
        <v>15</v>
      </c>
      <c r="E69" s="2" t="s">
        <v>147</v>
      </c>
      <c r="F69" s="18" t="s">
        <v>17</v>
      </c>
    </row>
    <row r="70" spans="1:6" x14ac:dyDescent="0.35">
      <c r="A70" s="4" t="s">
        <v>148</v>
      </c>
      <c r="B70" s="12">
        <v>41015</v>
      </c>
      <c r="C70" s="1" t="s">
        <v>35</v>
      </c>
      <c r="D70" s="1" t="s">
        <v>15</v>
      </c>
      <c r="E70" s="1" t="s">
        <v>84</v>
      </c>
      <c r="F70" s="17" t="s">
        <v>17</v>
      </c>
    </row>
    <row r="71" spans="1:6" x14ac:dyDescent="0.35">
      <c r="A71" s="3" t="s">
        <v>77</v>
      </c>
      <c r="B71" s="13">
        <v>41021</v>
      </c>
      <c r="C71" s="2" t="s">
        <v>101</v>
      </c>
      <c r="D71" s="2" t="s">
        <v>15</v>
      </c>
      <c r="E71" s="2" t="s">
        <v>108</v>
      </c>
      <c r="F71" s="18" t="s">
        <v>17</v>
      </c>
    </row>
    <row r="72" spans="1:6" x14ac:dyDescent="0.35">
      <c r="A72" s="4" t="s">
        <v>103</v>
      </c>
      <c r="B72" s="12">
        <v>41024</v>
      </c>
      <c r="C72" s="1" t="s">
        <v>23</v>
      </c>
      <c r="D72" s="1" t="s">
        <v>24</v>
      </c>
      <c r="E72" s="1" t="s">
        <v>102</v>
      </c>
      <c r="F72" s="17" t="s">
        <v>17</v>
      </c>
    </row>
    <row r="73" spans="1:6" x14ac:dyDescent="0.35">
      <c r="A73" s="3" t="s">
        <v>39</v>
      </c>
      <c r="B73" s="13">
        <v>41026</v>
      </c>
      <c r="C73" s="2" t="s">
        <v>52</v>
      </c>
      <c r="D73" s="2" t="s">
        <v>53</v>
      </c>
      <c r="E73" s="2" t="s">
        <v>149</v>
      </c>
      <c r="F73" s="18" t="s">
        <v>17</v>
      </c>
    </row>
    <row r="74" spans="1:6" x14ac:dyDescent="0.35">
      <c r="A74" s="4" t="s">
        <v>127</v>
      </c>
      <c r="B74" s="12">
        <v>41028</v>
      </c>
      <c r="C74" s="1" t="s">
        <v>27</v>
      </c>
      <c r="D74" s="1" t="s">
        <v>15</v>
      </c>
      <c r="E74" s="1" t="s">
        <v>98</v>
      </c>
      <c r="F74" s="17" t="s">
        <v>17</v>
      </c>
    </row>
    <row r="75" spans="1:6" x14ac:dyDescent="0.35">
      <c r="A75" s="3" t="s">
        <v>49</v>
      </c>
      <c r="B75" s="13">
        <v>41032</v>
      </c>
      <c r="C75" s="2" t="s">
        <v>130</v>
      </c>
      <c r="D75" s="2" t="s">
        <v>150</v>
      </c>
      <c r="E75" s="2" t="s">
        <v>151</v>
      </c>
      <c r="F75" s="18" t="s">
        <v>17</v>
      </c>
    </row>
    <row r="76" spans="1:6" x14ac:dyDescent="0.35">
      <c r="A76" s="4" t="s">
        <v>132</v>
      </c>
      <c r="B76" s="12">
        <v>41035</v>
      </c>
      <c r="C76" s="1" t="s">
        <v>40</v>
      </c>
      <c r="D76" s="1" t="s">
        <v>15</v>
      </c>
      <c r="E76" s="1" t="s">
        <v>152</v>
      </c>
      <c r="F76" s="17" t="s">
        <v>17</v>
      </c>
    </row>
    <row r="77" spans="1:6" x14ac:dyDescent="0.35">
      <c r="A77" s="3" t="s">
        <v>134</v>
      </c>
      <c r="B77" s="13">
        <v>41038</v>
      </c>
      <c r="C77" s="2" t="s">
        <v>14</v>
      </c>
      <c r="D77" s="2" t="s">
        <v>15</v>
      </c>
      <c r="E77" s="2" t="s">
        <v>79</v>
      </c>
      <c r="F77" s="18" t="s">
        <v>17</v>
      </c>
    </row>
    <row r="78" spans="1:6" x14ac:dyDescent="0.35">
      <c r="A78" s="4" t="s">
        <v>153</v>
      </c>
      <c r="B78" s="12">
        <v>41041</v>
      </c>
      <c r="C78" s="1" t="s">
        <v>31</v>
      </c>
      <c r="D78" s="1" t="s">
        <v>32</v>
      </c>
      <c r="E78" s="1" t="s">
        <v>147</v>
      </c>
      <c r="F78" s="17" t="s">
        <v>17</v>
      </c>
    </row>
    <row r="79" spans="1:6" x14ac:dyDescent="0.35">
      <c r="A79" s="3" t="s">
        <v>154</v>
      </c>
      <c r="B79" s="13">
        <v>41043</v>
      </c>
      <c r="C79" s="2" t="s">
        <v>60</v>
      </c>
      <c r="D79" s="2" t="s">
        <v>61</v>
      </c>
      <c r="E79" s="2" t="s">
        <v>98</v>
      </c>
      <c r="F79" s="18" t="s">
        <v>17</v>
      </c>
    </row>
    <row r="80" spans="1:6" x14ac:dyDescent="0.35">
      <c r="A80" s="4" t="s">
        <v>155</v>
      </c>
      <c r="B80" s="12">
        <v>41045</v>
      </c>
      <c r="C80" s="1" t="s">
        <v>43</v>
      </c>
      <c r="D80" s="1" t="s">
        <v>15</v>
      </c>
      <c r="E80" s="1" t="s">
        <v>156</v>
      </c>
      <c r="F80" s="17" t="s">
        <v>17</v>
      </c>
    </row>
    <row r="81" spans="1:6" x14ac:dyDescent="0.35">
      <c r="A81" s="3" t="s">
        <v>157</v>
      </c>
      <c r="B81" s="13">
        <v>41049</v>
      </c>
      <c r="C81" s="2" t="s">
        <v>56</v>
      </c>
      <c r="D81" s="2" t="s">
        <v>57</v>
      </c>
      <c r="E81" s="2" t="s">
        <v>158</v>
      </c>
      <c r="F81" s="18" t="s">
        <v>17</v>
      </c>
    </row>
    <row r="82" spans="1:6" ht="15" thickBot="1" x14ac:dyDescent="0.4">
      <c r="A82" s="5" t="s">
        <v>141</v>
      </c>
      <c r="B82" s="22">
        <v>41052</v>
      </c>
      <c r="C82" s="6" t="s">
        <v>19</v>
      </c>
      <c r="D82" s="6" t="s">
        <v>61</v>
      </c>
      <c r="E82" s="6" t="s">
        <v>159</v>
      </c>
      <c r="F82" s="23" t="s">
        <v>17</v>
      </c>
    </row>
    <row r="83" spans="1:6" x14ac:dyDescent="0.35">
      <c r="A83" s="14" t="s">
        <v>8</v>
      </c>
      <c r="B83" s="15" t="s">
        <v>9</v>
      </c>
      <c r="C83" s="15" t="s">
        <v>10</v>
      </c>
      <c r="D83" s="15" t="s">
        <v>11</v>
      </c>
      <c r="E83" s="15" t="s">
        <v>12</v>
      </c>
      <c r="F83" s="16"/>
    </row>
    <row r="84" spans="1:6" x14ac:dyDescent="0.35">
      <c r="A84" s="4" t="s">
        <v>90</v>
      </c>
      <c r="B84" s="12">
        <v>41368</v>
      </c>
      <c r="C84" s="1" t="s">
        <v>60</v>
      </c>
      <c r="D84" s="1" t="s">
        <v>61</v>
      </c>
      <c r="E84" s="1" t="s">
        <v>160</v>
      </c>
      <c r="F84" s="17" t="s">
        <v>17</v>
      </c>
    </row>
    <row r="85" spans="1:6" x14ac:dyDescent="0.35">
      <c r="A85" s="3" t="s">
        <v>13</v>
      </c>
      <c r="B85" s="13">
        <v>41370</v>
      </c>
      <c r="C85" s="2" t="s">
        <v>19</v>
      </c>
      <c r="D85" s="2" t="s">
        <v>20</v>
      </c>
      <c r="E85" s="2" t="s">
        <v>76</v>
      </c>
      <c r="F85" s="18" t="s">
        <v>17</v>
      </c>
    </row>
    <row r="86" spans="1:6" x14ac:dyDescent="0.35">
      <c r="A86" s="4" t="s">
        <v>22</v>
      </c>
      <c r="B86" s="12">
        <v>41373</v>
      </c>
      <c r="C86" s="1" t="s">
        <v>35</v>
      </c>
      <c r="D86" s="1" t="s">
        <v>15</v>
      </c>
      <c r="E86" s="1" t="s">
        <v>161</v>
      </c>
      <c r="F86" s="17" t="s">
        <v>17</v>
      </c>
    </row>
    <row r="87" spans="1:6" x14ac:dyDescent="0.35">
      <c r="A87" s="3" t="s">
        <v>162</v>
      </c>
      <c r="B87" s="13">
        <v>41377</v>
      </c>
      <c r="C87" s="2" t="s">
        <v>123</v>
      </c>
      <c r="D87" s="2" t="s">
        <v>15</v>
      </c>
      <c r="E87" s="2" t="s">
        <v>100</v>
      </c>
      <c r="F87" s="18" t="s">
        <v>17</v>
      </c>
    </row>
    <row r="88" spans="1:6" x14ac:dyDescent="0.35">
      <c r="A88" s="4" t="s">
        <v>34</v>
      </c>
      <c r="B88" s="12">
        <v>41381</v>
      </c>
      <c r="C88" s="1" t="s">
        <v>56</v>
      </c>
      <c r="D88" s="1" t="s">
        <v>57</v>
      </c>
      <c r="E88" s="1" t="s">
        <v>163</v>
      </c>
      <c r="F88" s="17" t="s">
        <v>17</v>
      </c>
    </row>
    <row r="89" spans="1:6" x14ac:dyDescent="0.35">
      <c r="A89" s="3" t="s">
        <v>77</v>
      </c>
      <c r="B89" s="13">
        <v>41385</v>
      </c>
      <c r="C89" s="2" t="s">
        <v>52</v>
      </c>
      <c r="D89" s="2" t="s">
        <v>53</v>
      </c>
      <c r="E89" s="2" t="s">
        <v>164</v>
      </c>
      <c r="F89" s="18" t="s">
        <v>17</v>
      </c>
    </row>
    <row r="90" spans="1:6" x14ac:dyDescent="0.35">
      <c r="A90" s="4" t="s">
        <v>103</v>
      </c>
      <c r="B90" s="12">
        <v>41388</v>
      </c>
      <c r="C90" s="1" t="s">
        <v>31</v>
      </c>
      <c r="D90" s="1" t="s">
        <v>32</v>
      </c>
      <c r="E90" s="1" t="s">
        <v>98</v>
      </c>
      <c r="F90" s="17" t="s">
        <v>17</v>
      </c>
    </row>
    <row r="91" spans="1:6" x14ac:dyDescent="0.35">
      <c r="A91" s="3" t="s">
        <v>105</v>
      </c>
      <c r="B91" s="13">
        <v>41391</v>
      </c>
      <c r="C91" s="2" t="s">
        <v>14</v>
      </c>
      <c r="D91" s="2" t="s">
        <v>15</v>
      </c>
      <c r="E91" s="2" t="s">
        <v>165</v>
      </c>
      <c r="F91" s="18" t="s">
        <v>17</v>
      </c>
    </row>
    <row r="92" spans="1:6" x14ac:dyDescent="0.35">
      <c r="A92" s="4" t="s">
        <v>107</v>
      </c>
      <c r="B92" s="12">
        <v>41393</v>
      </c>
      <c r="C92" s="1" t="s">
        <v>101</v>
      </c>
      <c r="D92" s="1" t="s">
        <v>15</v>
      </c>
      <c r="E92" s="1" t="s">
        <v>92</v>
      </c>
      <c r="F92" s="17" t="s">
        <v>17</v>
      </c>
    </row>
    <row r="93" spans="1:6" x14ac:dyDescent="0.35">
      <c r="A93" s="3" t="s">
        <v>166</v>
      </c>
      <c r="B93" s="13">
        <v>41395</v>
      </c>
      <c r="C93" s="2" t="s">
        <v>167</v>
      </c>
      <c r="D93" s="2" t="s">
        <v>47</v>
      </c>
      <c r="E93" s="2" t="s">
        <v>168</v>
      </c>
      <c r="F93" s="18" t="s">
        <v>17</v>
      </c>
    </row>
    <row r="94" spans="1:6" x14ac:dyDescent="0.35">
      <c r="A94" s="4" t="s">
        <v>132</v>
      </c>
      <c r="B94" s="12">
        <v>41399</v>
      </c>
      <c r="C94" s="1" t="s">
        <v>40</v>
      </c>
      <c r="D94" s="1" t="s">
        <v>15</v>
      </c>
      <c r="E94" s="1" t="s">
        <v>169</v>
      </c>
      <c r="F94" s="17" t="s">
        <v>17</v>
      </c>
    </row>
    <row r="95" spans="1:6" x14ac:dyDescent="0.35">
      <c r="A95" s="3" t="s">
        <v>55</v>
      </c>
      <c r="B95" s="13">
        <v>41401</v>
      </c>
      <c r="C95" s="2" t="s">
        <v>43</v>
      </c>
      <c r="D95" s="2" t="s">
        <v>15</v>
      </c>
      <c r="E95" s="2" t="s">
        <v>170</v>
      </c>
      <c r="F95" s="18" t="s">
        <v>17</v>
      </c>
    </row>
    <row r="96" spans="1:6" x14ac:dyDescent="0.35">
      <c r="A96" s="4" t="s">
        <v>153</v>
      </c>
      <c r="B96" s="12">
        <v>41405</v>
      </c>
      <c r="C96" s="1" t="s">
        <v>130</v>
      </c>
      <c r="D96" s="1" t="s">
        <v>150</v>
      </c>
      <c r="E96" s="1" t="s">
        <v>98</v>
      </c>
      <c r="F96" s="17" t="s">
        <v>17</v>
      </c>
    </row>
    <row r="97" spans="1:6" x14ac:dyDescent="0.35">
      <c r="A97" s="3" t="s">
        <v>154</v>
      </c>
      <c r="B97" s="13">
        <v>41407</v>
      </c>
      <c r="C97" s="2" t="s">
        <v>167</v>
      </c>
      <c r="D97" s="2" t="s">
        <v>15</v>
      </c>
      <c r="E97" s="2" t="s">
        <v>33</v>
      </c>
      <c r="F97" s="18" t="s">
        <v>17</v>
      </c>
    </row>
    <row r="98" spans="1:6" x14ac:dyDescent="0.35">
      <c r="A98" s="4" t="s">
        <v>138</v>
      </c>
      <c r="B98" s="12">
        <v>41409</v>
      </c>
      <c r="C98" s="1" t="s">
        <v>38</v>
      </c>
      <c r="D98" s="1" t="s">
        <v>15</v>
      </c>
      <c r="E98" s="1" t="s">
        <v>171</v>
      </c>
      <c r="F98" s="17" t="s">
        <v>17</v>
      </c>
    </row>
    <row r="99" spans="1:6" x14ac:dyDescent="0.35">
      <c r="A99" s="3" t="s">
        <v>172</v>
      </c>
      <c r="B99" s="13">
        <v>41412</v>
      </c>
      <c r="C99" s="2" t="s">
        <v>23</v>
      </c>
      <c r="D99" s="2" t="s">
        <v>173</v>
      </c>
      <c r="E99" s="2" t="s">
        <v>174</v>
      </c>
      <c r="F99" s="18" t="s">
        <v>17</v>
      </c>
    </row>
    <row r="100" spans="1:6" x14ac:dyDescent="0.35">
      <c r="A100" s="4" t="s">
        <v>175</v>
      </c>
      <c r="B100" s="12">
        <v>41415</v>
      </c>
      <c r="C100" s="1" t="s">
        <v>19</v>
      </c>
      <c r="D100" s="1" t="s">
        <v>53</v>
      </c>
      <c r="E100" s="1" t="s">
        <v>176</v>
      </c>
      <c r="F100" s="17" t="s">
        <v>17</v>
      </c>
    </row>
    <row r="101" spans="1:6" x14ac:dyDescent="0.35">
      <c r="A101" s="3" t="s">
        <v>142</v>
      </c>
      <c r="B101" s="13">
        <v>41418</v>
      </c>
      <c r="C101" s="2" t="s">
        <v>38</v>
      </c>
      <c r="D101" s="2" t="s">
        <v>32</v>
      </c>
      <c r="E101" s="2" t="s">
        <v>102</v>
      </c>
      <c r="F101" s="18" t="s">
        <v>17</v>
      </c>
    </row>
    <row r="102" spans="1:6" ht="15" thickBot="1" x14ac:dyDescent="0.4">
      <c r="A102" s="5" t="s">
        <v>117</v>
      </c>
      <c r="B102" s="22">
        <v>41420</v>
      </c>
      <c r="C102" s="6" t="s">
        <v>19</v>
      </c>
      <c r="D102" s="6" t="s">
        <v>32</v>
      </c>
      <c r="E102" s="6" t="s">
        <v>128</v>
      </c>
      <c r="F102" s="23" t="s">
        <v>17</v>
      </c>
    </row>
    <row r="103" spans="1:6" x14ac:dyDescent="0.35">
      <c r="A103" s="14" t="s">
        <v>8</v>
      </c>
      <c r="B103" s="15" t="s">
        <v>9</v>
      </c>
      <c r="C103" s="15" t="s">
        <v>10</v>
      </c>
      <c r="D103" s="15" t="s">
        <v>11</v>
      </c>
      <c r="E103" s="15" t="s">
        <v>12</v>
      </c>
      <c r="F103" s="16"/>
    </row>
    <row r="104" spans="1:6" x14ac:dyDescent="0.35">
      <c r="A104" s="4" t="s">
        <v>62</v>
      </c>
      <c r="B104" s="12">
        <v>41745</v>
      </c>
      <c r="C104" s="1" t="s">
        <v>31</v>
      </c>
      <c r="D104" s="1" t="s">
        <v>177</v>
      </c>
      <c r="E104" s="1" t="s">
        <v>178</v>
      </c>
      <c r="F104" s="17" t="s">
        <v>17</v>
      </c>
    </row>
    <row r="105" spans="1:6" x14ac:dyDescent="0.35">
      <c r="A105" s="3" t="s">
        <v>13</v>
      </c>
      <c r="B105" s="13">
        <v>41748</v>
      </c>
      <c r="C105" s="2" t="s">
        <v>14</v>
      </c>
      <c r="D105" s="2" t="s">
        <v>179</v>
      </c>
      <c r="E105" s="2" t="s">
        <v>96</v>
      </c>
      <c r="F105" s="18" t="s">
        <v>17</v>
      </c>
    </row>
    <row r="106" spans="1:6" x14ac:dyDescent="0.35">
      <c r="A106" s="4" t="s">
        <v>120</v>
      </c>
      <c r="B106" s="12">
        <v>41754</v>
      </c>
      <c r="C106" s="1" t="s">
        <v>19</v>
      </c>
      <c r="D106" s="1" t="s">
        <v>179</v>
      </c>
      <c r="E106" s="1" t="s">
        <v>88</v>
      </c>
      <c r="F106" s="17" t="s">
        <v>17</v>
      </c>
    </row>
    <row r="107" spans="1:6" x14ac:dyDescent="0.35">
      <c r="A107" s="3" t="s">
        <v>30</v>
      </c>
      <c r="B107" s="13">
        <v>41756</v>
      </c>
      <c r="C107" s="2" t="s">
        <v>52</v>
      </c>
      <c r="D107" s="2" t="s">
        <v>180</v>
      </c>
      <c r="E107" s="2" t="s">
        <v>181</v>
      </c>
      <c r="F107" s="18" t="s">
        <v>17</v>
      </c>
    </row>
    <row r="108" spans="1:6" x14ac:dyDescent="0.35">
      <c r="A108" s="4" t="s">
        <v>73</v>
      </c>
      <c r="B108" s="12">
        <v>41759</v>
      </c>
      <c r="C108" s="1" t="s">
        <v>167</v>
      </c>
      <c r="D108" s="1" t="s">
        <v>179</v>
      </c>
      <c r="E108" s="1" t="s">
        <v>182</v>
      </c>
      <c r="F108" s="17" t="s">
        <v>17</v>
      </c>
    </row>
    <row r="109" spans="1:6" x14ac:dyDescent="0.35">
      <c r="A109" s="3" t="s">
        <v>183</v>
      </c>
      <c r="B109" s="13">
        <v>41762</v>
      </c>
      <c r="C109" s="2" t="s">
        <v>101</v>
      </c>
      <c r="D109" s="2" t="s">
        <v>15</v>
      </c>
      <c r="E109" s="2" t="s">
        <v>98</v>
      </c>
      <c r="F109" s="18" t="s">
        <v>17</v>
      </c>
    </row>
    <row r="110" spans="1:6" x14ac:dyDescent="0.35">
      <c r="A110" s="4" t="s">
        <v>37</v>
      </c>
      <c r="B110" s="12">
        <v>41765</v>
      </c>
      <c r="C110" s="1" t="s">
        <v>14</v>
      </c>
      <c r="D110" s="1" t="s">
        <v>15</v>
      </c>
      <c r="E110" s="1" t="s">
        <v>64</v>
      </c>
      <c r="F110" s="17" t="s">
        <v>17</v>
      </c>
    </row>
    <row r="111" spans="1:6" x14ac:dyDescent="0.35">
      <c r="A111" s="3" t="s">
        <v>103</v>
      </c>
      <c r="B111" s="13">
        <v>41769</v>
      </c>
      <c r="C111" s="2" t="s">
        <v>40</v>
      </c>
      <c r="D111" s="2" t="s">
        <v>15</v>
      </c>
      <c r="E111" s="2" t="s">
        <v>184</v>
      </c>
      <c r="F111" s="18" t="s">
        <v>17</v>
      </c>
    </row>
    <row r="112" spans="1:6" x14ac:dyDescent="0.35">
      <c r="A112" s="4" t="s">
        <v>39</v>
      </c>
      <c r="B112" s="12">
        <v>41771</v>
      </c>
      <c r="C112" s="1" t="s">
        <v>185</v>
      </c>
      <c r="D112" s="1" t="s">
        <v>47</v>
      </c>
      <c r="E112" s="1" t="s">
        <v>33</v>
      </c>
      <c r="F112" s="17" t="s">
        <v>17</v>
      </c>
    </row>
    <row r="113" spans="1:6" x14ac:dyDescent="0.35">
      <c r="A113" s="3" t="s">
        <v>127</v>
      </c>
      <c r="B113" s="13">
        <v>41773</v>
      </c>
      <c r="C113" s="2" t="s">
        <v>31</v>
      </c>
      <c r="D113" s="2" t="s">
        <v>95</v>
      </c>
      <c r="E113" s="2" t="s">
        <v>186</v>
      </c>
      <c r="F113" s="18" t="s">
        <v>17</v>
      </c>
    </row>
    <row r="114" spans="1:6" x14ac:dyDescent="0.35">
      <c r="A114" s="4" t="s">
        <v>129</v>
      </c>
      <c r="B114" s="12">
        <v>41778</v>
      </c>
      <c r="C114" s="1" t="s">
        <v>56</v>
      </c>
      <c r="D114" s="1" t="s">
        <v>187</v>
      </c>
      <c r="E114" s="1" t="s">
        <v>48</v>
      </c>
      <c r="F114" s="17" t="s">
        <v>17</v>
      </c>
    </row>
    <row r="115" spans="1:6" x14ac:dyDescent="0.35">
      <c r="A115" s="3" t="s">
        <v>188</v>
      </c>
      <c r="B115" s="13">
        <v>41780</v>
      </c>
      <c r="C115" s="2" t="s">
        <v>23</v>
      </c>
      <c r="D115" s="2" t="s">
        <v>24</v>
      </c>
      <c r="E115" s="2" t="s">
        <v>33</v>
      </c>
      <c r="F115" s="18" t="s">
        <v>17</v>
      </c>
    </row>
    <row r="116" spans="1:6" x14ac:dyDescent="0.35">
      <c r="A116" s="4" t="s">
        <v>189</v>
      </c>
      <c r="B116" s="12">
        <v>41782</v>
      </c>
      <c r="C116" s="1" t="s">
        <v>35</v>
      </c>
      <c r="D116" s="1" t="s">
        <v>15</v>
      </c>
      <c r="E116" s="1" t="s">
        <v>190</v>
      </c>
      <c r="F116" s="17" t="s">
        <v>17</v>
      </c>
    </row>
    <row r="117" spans="1:6" x14ac:dyDescent="0.35">
      <c r="A117" s="3" t="s">
        <v>113</v>
      </c>
      <c r="B117" s="13">
        <v>41784</v>
      </c>
      <c r="C117" s="2" t="s">
        <v>38</v>
      </c>
      <c r="D117" s="2" t="s">
        <v>15</v>
      </c>
      <c r="E117" s="2" t="s">
        <v>98</v>
      </c>
      <c r="F117" s="18" t="s">
        <v>17</v>
      </c>
    </row>
    <row r="118" spans="1:6" ht="15" thickBot="1" x14ac:dyDescent="0.4">
      <c r="A118" s="5" t="s">
        <v>141</v>
      </c>
      <c r="B118" s="22">
        <v>41787</v>
      </c>
      <c r="C118" s="6" t="s">
        <v>40</v>
      </c>
      <c r="D118" s="6" t="s">
        <v>91</v>
      </c>
      <c r="E118" s="6" t="s">
        <v>88</v>
      </c>
      <c r="F118" s="23" t="s">
        <v>17</v>
      </c>
    </row>
    <row r="119" spans="1:6" x14ac:dyDescent="0.35">
      <c r="A119" s="14" t="s">
        <v>8</v>
      </c>
      <c r="B119" s="15" t="s">
        <v>9</v>
      </c>
      <c r="C119" s="15" t="s">
        <v>10</v>
      </c>
      <c r="D119" s="15" t="s">
        <v>11</v>
      </c>
      <c r="E119" s="15" t="s">
        <v>12</v>
      </c>
      <c r="F119" s="16"/>
    </row>
    <row r="120" spans="1:6" x14ac:dyDescent="0.35">
      <c r="A120" s="4" t="s">
        <v>62</v>
      </c>
      <c r="B120" s="12">
        <v>42102</v>
      </c>
      <c r="C120" s="1" t="s">
        <v>31</v>
      </c>
      <c r="D120" s="1" t="s">
        <v>32</v>
      </c>
      <c r="E120" s="1" t="s">
        <v>191</v>
      </c>
      <c r="F120" s="17" t="s">
        <v>17</v>
      </c>
    </row>
    <row r="121" spans="1:6" x14ac:dyDescent="0.35">
      <c r="A121" s="3" t="s">
        <v>65</v>
      </c>
      <c r="B121" s="13">
        <v>42106</v>
      </c>
      <c r="C121" s="2" t="s">
        <v>101</v>
      </c>
      <c r="D121" s="2" t="s">
        <v>15</v>
      </c>
      <c r="E121" s="2" t="s">
        <v>192</v>
      </c>
      <c r="F121" s="18" t="s">
        <v>17</v>
      </c>
    </row>
    <row r="122" spans="1:6" x14ac:dyDescent="0.35">
      <c r="A122" s="4" t="s">
        <v>93</v>
      </c>
      <c r="B122" s="12">
        <v>42108</v>
      </c>
      <c r="C122" s="1" t="s">
        <v>56</v>
      </c>
      <c r="D122" s="1" t="s">
        <v>187</v>
      </c>
      <c r="E122" s="1" t="s">
        <v>126</v>
      </c>
      <c r="F122" s="17" t="s">
        <v>17</v>
      </c>
    </row>
    <row r="123" spans="1:6" x14ac:dyDescent="0.35">
      <c r="A123" s="3" t="s">
        <v>68</v>
      </c>
      <c r="B123" s="13">
        <v>42111</v>
      </c>
      <c r="C123" s="2" t="s">
        <v>40</v>
      </c>
      <c r="D123" s="2" t="s">
        <v>15</v>
      </c>
      <c r="E123" s="2" t="s">
        <v>193</v>
      </c>
      <c r="F123" s="18" t="s">
        <v>17</v>
      </c>
    </row>
    <row r="124" spans="1:6" x14ac:dyDescent="0.35">
      <c r="A124" s="4" t="s">
        <v>30</v>
      </c>
      <c r="B124" s="12">
        <v>42113</v>
      </c>
      <c r="C124" s="1" t="s">
        <v>60</v>
      </c>
      <c r="D124" s="1" t="s">
        <v>61</v>
      </c>
      <c r="E124" s="1" t="s">
        <v>194</v>
      </c>
      <c r="F124" s="17" t="s">
        <v>17</v>
      </c>
    </row>
    <row r="125" spans="1:6" x14ac:dyDescent="0.35">
      <c r="A125" s="3" t="s">
        <v>97</v>
      </c>
      <c r="B125" s="13">
        <v>42117</v>
      </c>
      <c r="C125" s="2" t="s">
        <v>52</v>
      </c>
      <c r="D125" s="2" t="s">
        <v>53</v>
      </c>
      <c r="E125" s="2" t="s">
        <v>149</v>
      </c>
      <c r="F125" s="18" t="s">
        <v>17</v>
      </c>
    </row>
    <row r="126" spans="1:6" x14ac:dyDescent="0.35">
      <c r="A126" s="4" t="s">
        <v>34</v>
      </c>
      <c r="B126" s="12">
        <v>42119</v>
      </c>
      <c r="C126" s="1" t="s">
        <v>167</v>
      </c>
      <c r="D126" s="1" t="s">
        <v>15</v>
      </c>
      <c r="E126" s="1" t="s">
        <v>195</v>
      </c>
      <c r="F126" s="17" t="s">
        <v>17</v>
      </c>
    </row>
    <row r="127" spans="1:6" x14ac:dyDescent="0.35">
      <c r="A127" s="3" t="s">
        <v>80</v>
      </c>
      <c r="B127" s="13">
        <v>42125</v>
      </c>
      <c r="C127" s="2" t="s">
        <v>38</v>
      </c>
      <c r="D127" s="2" t="s">
        <v>15</v>
      </c>
      <c r="E127" s="2" t="s">
        <v>124</v>
      </c>
      <c r="F127" s="18" t="s">
        <v>17</v>
      </c>
    </row>
    <row r="128" spans="1:6" x14ac:dyDescent="0.35">
      <c r="A128" s="4" t="s">
        <v>83</v>
      </c>
      <c r="B128" s="12">
        <v>42127</v>
      </c>
      <c r="C128" s="1" t="s">
        <v>23</v>
      </c>
      <c r="D128" s="1" t="s">
        <v>24</v>
      </c>
      <c r="E128" s="1" t="s">
        <v>128</v>
      </c>
      <c r="F128" s="17" t="s">
        <v>17</v>
      </c>
    </row>
    <row r="129" spans="1:6" x14ac:dyDescent="0.35">
      <c r="A129" s="3" t="s">
        <v>196</v>
      </c>
      <c r="B129" s="13">
        <v>42129</v>
      </c>
      <c r="C129" s="2" t="s">
        <v>35</v>
      </c>
      <c r="D129" s="2" t="s">
        <v>15</v>
      </c>
      <c r="E129" s="2" t="s">
        <v>98</v>
      </c>
      <c r="F129" s="18" t="s">
        <v>17</v>
      </c>
    </row>
    <row r="130" spans="1:6" x14ac:dyDescent="0.35">
      <c r="A130" s="4" t="s">
        <v>166</v>
      </c>
      <c r="B130" s="12">
        <v>42132</v>
      </c>
      <c r="C130" s="1" t="s">
        <v>19</v>
      </c>
      <c r="D130" s="1" t="s">
        <v>20</v>
      </c>
      <c r="E130" s="1" t="s">
        <v>197</v>
      </c>
      <c r="F130" s="17" t="s">
        <v>17</v>
      </c>
    </row>
    <row r="131" spans="1:6" x14ac:dyDescent="0.35">
      <c r="A131" s="3" t="s">
        <v>198</v>
      </c>
      <c r="B131" s="13">
        <v>42134</v>
      </c>
      <c r="C131" s="2" t="s">
        <v>14</v>
      </c>
      <c r="D131" s="2" t="s">
        <v>15</v>
      </c>
      <c r="E131" s="2" t="s">
        <v>199</v>
      </c>
      <c r="F131" s="18" t="s">
        <v>17</v>
      </c>
    </row>
    <row r="132" spans="1:6" x14ac:dyDescent="0.35">
      <c r="A132" s="4" t="s">
        <v>189</v>
      </c>
      <c r="B132" s="12">
        <v>42138</v>
      </c>
      <c r="C132" s="1" t="s">
        <v>43</v>
      </c>
      <c r="D132" s="1" t="s">
        <v>15</v>
      </c>
      <c r="E132" s="1" t="s">
        <v>200</v>
      </c>
      <c r="F132" s="17" t="s">
        <v>17</v>
      </c>
    </row>
    <row r="133" spans="1:6" x14ac:dyDescent="0.35">
      <c r="A133" s="3" t="s">
        <v>113</v>
      </c>
      <c r="B133" s="13">
        <v>42141</v>
      </c>
      <c r="C133" s="2" t="s">
        <v>185</v>
      </c>
      <c r="D133" s="2" t="s">
        <v>47</v>
      </c>
      <c r="E133" s="2" t="s">
        <v>41</v>
      </c>
      <c r="F133" s="18" t="s">
        <v>17</v>
      </c>
    </row>
    <row r="134" spans="1:6" x14ac:dyDescent="0.35">
      <c r="A134" s="4" t="s">
        <v>175</v>
      </c>
      <c r="B134" s="12">
        <v>42143</v>
      </c>
      <c r="C134" s="1" t="s">
        <v>19</v>
      </c>
      <c r="D134" s="1" t="s">
        <v>15</v>
      </c>
      <c r="E134" s="1" t="s">
        <v>48</v>
      </c>
      <c r="F134" s="17" t="s">
        <v>17</v>
      </c>
    </row>
    <row r="135" spans="1:6" ht="15" thickBot="1" x14ac:dyDescent="0.4">
      <c r="A135" s="7" t="s">
        <v>117</v>
      </c>
      <c r="B135" s="19">
        <v>42148</v>
      </c>
      <c r="C135" s="8" t="s">
        <v>40</v>
      </c>
      <c r="D135" s="8" t="s">
        <v>32</v>
      </c>
      <c r="E135" s="8" t="s">
        <v>100</v>
      </c>
      <c r="F135" s="20" t="s">
        <v>17</v>
      </c>
    </row>
    <row r="136" spans="1:6" x14ac:dyDescent="0.35">
      <c r="A136" s="14" t="s">
        <v>8</v>
      </c>
      <c r="B136" s="15" t="s">
        <v>9</v>
      </c>
      <c r="C136" s="15" t="s">
        <v>10</v>
      </c>
      <c r="D136" s="15" t="s">
        <v>11</v>
      </c>
      <c r="E136" s="15" t="s">
        <v>12</v>
      </c>
      <c r="F136" s="16"/>
    </row>
    <row r="137" spans="1:6" x14ac:dyDescent="0.35">
      <c r="A137" s="4" t="s">
        <v>62</v>
      </c>
      <c r="B137" s="12">
        <v>42469</v>
      </c>
      <c r="C137" s="1" t="s">
        <v>201</v>
      </c>
      <c r="D137" s="1" t="s">
        <v>15</v>
      </c>
      <c r="E137" s="1" t="s">
        <v>202</v>
      </c>
      <c r="F137" s="17" t="s">
        <v>17</v>
      </c>
    </row>
    <row r="138" spans="1:6" x14ac:dyDescent="0.35">
      <c r="A138" s="3" t="s">
        <v>13</v>
      </c>
      <c r="B138" s="13">
        <v>42473</v>
      </c>
      <c r="C138" s="2" t="s">
        <v>31</v>
      </c>
      <c r="D138" s="2" t="s">
        <v>32</v>
      </c>
      <c r="E138" s="2" t="s">
        <v>197</v>
      </c>
      <c r="F138" s="18" t="s">
        <v>17</v>
      </c>
    </row>
    <row r="139" spans="1:6" x14ac:dyDescent="0.35">
      <c r="A139" s="4" t="s">
        <v>93</v>
      </c>
      <c r="B139" s="12">
        <v>42476</v>
      </c>
      <c r="C139" s="1" t="s">
        <v>203</v>
      </c>
      <c r="D139" s="1" t="s">
        <v>15</v>
      </c>
      <c r="E139" s="1" t="s">
        <v>204</v>
      </c>
      <c r="F139" s="17" t="s">
        <v>17</v>
      </c>
    </row>
    <row r="140" spans="1:6" x14ac:dyDescent="0.35">
      <c r="A140" s="3" t="s">
        <v>68</v>
      </c>
      <c r="B140" s="13">
        <v>42478</v>
      </c>
      <c r="C140" s="2" t="s">
        <v>185</v>
      </c>
      <c r="D140" s="2" t="s">
        <v>47</v>
      </c>
      <c r="E140" s="2" t="s">
        <v>168</v>
      </c>
      <c r="F140" s="18" t="s">
        <v>17</v>
      </c>
    </row>
    <row r="141" spans="1:6" x14ac:dyDescent="0.35">
      <c r="A141" s="4" t="s">
        <v>26</v>
      </c>
      <c r="B141" s="12">
        <v>42480</v>
      </c>
      <c r="C141" s="1" t="s">
        <v>14</v>
      </c>
      <c r="D141" s="1" t="s">
        <v>95</v>
      </c>
      <c r="E141" s="1" t="s">
        <v>197</v>
      </c>
      <c r="F141" s="17" t="s">
        <v>17</v>
      </c>
    </row>
    <row r="142" spans="1:6" x14ac:dyDescent="0.35">
      <c r="A142" s="3" t="s">
        <v>70</v>
      </c>
      <c r="B142" s="13">
        <v>42483</v>
      </c>
      <c r="C142" s="2" t="s">
        <v>52</v>
      </c>
      <c r="D142" s="2" t="s">
        <v>53</v>
      </c>
      <c r="E142" s="2" t="s">
        <v>205</v>
      </c>
      <c r="F142" s="18" t="s">
        <v>17</v>
      </c>
    </row>
    <row r="143" spans="1:6" x14ac:dyDescent="0.35">
      <c r="A143" s="4" t="s">
        <v>97</v>
      </c>
      <c r="B143" s="12">
        <v>42485</v>
      </c>
      <c r="C143" s="1" t="s">
        <v>23</v>
      </c>
      <c r="D143" s="1" t="s">
        <v>24</v>
      </c>
      <c r="E143" s="1" t="s">
        <v>48</v>
      </c>
      <c r="F143" s="17" t="s">
        <v>17</v>
      </c>
    </row>
    <row r="144" spans="1:6" x14ac:dyDescent="0.35">
      <c r="A144" s="3" t="s">
        <v>206</v>
      </c>
      <c r="B144" s="13">
        <v>42488</v>
      </c>
      <c r="C144" s="2" t="s">
        <v>43</v>
      </c>
      <c r="D144" s="2" t="s">
        <v>15</v>
      </c>
      <c r="E144" s="2" t="s">
        <v>197</v>
      </c>
      <c r="F144" s="18" t="s">
        <v>17</v>
      </c>
    </row>
    <row r="145" spans="1:6" x14ac:dyDescent="0.35">
      <c r="A145" s="4" t="s">
        <v>207</v>
      </c>
      <c r="B145" s="12">
        <v>42491</v>
      </c>
      <c r="C145" s="1" t="s">
        <v>208</v>
      </c>
      <c r="D145" s="1" t="s">
        <v>150</v>
      </c>
      <c r="E145" s="1" t="s">
        <v>44</v>
      </c>
      <c r="F145" s="17" t="s">
        <v>17</v>
      </c>
    </row>
    <row r="146" spans="1:6" x14ac:dyDescent="0.35">
      <c r="A146" s="3" t="s">
        <v>105</v>
      </c>
      <c r="B146" s="13">
        <v>42498</v>
      </c>
      <c r="C146" s="2" t="s">
        <v>167</v>
      </c>
      <c r="D146" s="2" t="s">
        <v>146</v>
      </c>
      <c r="E146" s="2" t="s">
        <v>209</v>
      </c>
      <c r="F146" s="18" t="s">
        <v>17</v>
      </c>
    </row>
    <row r="147" spans="1:6" x14ac:dyDescent="0.35">
      <c r="A147" s="4" t="s">
        <v>107</v>
      </c>
      <c r="B147" s="12">
        <v>42501</v>
      </c>
      <c r="C147" s="1" t="s">
        <v>60</v>
      </c>
      <c r="D147" s="1" t="s">
        <v>61</v>
      </c>
      <c r="E147" s="1" t="s">
        <v>197</v>
      </c>
      <c r="F147" s="17" t="s">
        <v>17</v>
      </c>
    </row>
    <row r="148" spans="1:6" x14ac:dyDescent="0.35">
      <c r="A148" s="3" t="s">
        <v>166</v>
      </c>
      <c r="B148" s="13">
        <v>42503</v>
      </c>
      <c r="C148" s="2" t="s">
        <v>101</v>
      </c>
      <c r="D148" s="2" t="s">
        <v>146</v>
      </c>
      <c r="E148" s="2" t="s">
        <v>210</v>
      </c>
      <c r="F148" s="18" t="s">
        <v>17</v>
      </c>
    </row>
    <row r="149" spans="1:6" x14ac:dyDescent="0.35">
      <c r="A149" s="4" t="s">
        <v>87</v>
      </c>
      <c r="B149" s="12">
        <v>42505</v>
      </c>
      <c r="C149" s="1" t="s">
        <v>35</v>
      </c>
      <c r="D149" s="1" t="s">
        <v>146</v>
      </c>
      <c r="E149" s="1" t="s">
        <v>211</v>
      </c>
      <c r="F149" s="17" t="s">
        <v>17</v>
      </c>
    </row>
    <row r="150" spans="1:6" ht="15" thickBot="1" x14ac:dyDescent="0.4">
      <c r="A150" s="7" t="s">
        <v>134</v>
      </c>
      <c r="B150" s="19">
        <v>42511</v>
      </c>
      <c r="C150" s="8" t="s">
        <v>212</v>
      </c>
      <c r="D150" s="8" t="s">
        <v>213</v>
      </c>
      <c r="E150" s="8" t="s">
        <v>214</v>
      </c>
      <c r="F150" s="20" t="s">
        <v>17</v>
      </c>
    </row>
    <row r="151" spans="1:6" x14ac:dyDescent="0.35">
      <c r="A151" s="14" t="s">
        <v>8</v>
      </c>
      <c r="B151" s="15" t="s">
        <v>9</v>
      </c>
      <c r="C151" s="15" t="s">
        <v>10</v>
      </c>
      <c r="D151" s="15" t="s">
        <v>11</v>
      </c>
      <c r="E151" s="15" t="s">
        <v>12</v>
      </c>
      <c r="F151" s="16"/>
    </row>
    <row r="152" spans="1:6" x14ac:dyDescent="0.35">
      <c r="A152" s="4" t="s">
        <v>90</v>
      </c>
      <c r="B152" s="12">
        <v>42831</v>
      </c>
      <c r="C152" s="1" t="s">
        <v>208</v>
      </c>
      <c r="D152" s="1" t="s">
        <v>150</v>
      </c>
      <c r="E152" s="1" t="s">
        <v>215</v>
      </c>
      <c r="F152" s="17" t="s">
        <v>17</v>
      </c>
    </row>
    <row r="153" spans="1:6" x14ac:dyDescent="0.35">
      <c r="A153" s="3" t="s">
        <v>65</v>
      </c>
      <c r="B153" s="13">
        <v>42834</v>
      </c>
      <c r="C153" s="2" t="s">
        <v>43</v>
      </c>
      <c r="D153" s="2" t="s">
        <v>15</v>
      </c>
      <c r="E153" s="2" t="s">
        <v>102</v>
      </c>
      <c r="F153" s="18" t="s">
        <v>17</v>
      </c>
    </row>
    <row r="154" spans="1:6" x14ac:dyDescent="0.35">
      <c r="A154" s="4" t="s">
        <v>22</v>
      </c>
      <c r="B154" s="12">
        <v>42837</v>
      </c>
      <c r="C154" s="1" t="s">
        <v>167</v>
      </c>
      <c r="D154" s="1" t="s">
        <v>15</v>
      </c>
      <c r="E154" s="1" t="s">
        <v>102</v>
      </c>
      <c r="F154" s="17" t="s">
        <v>17</v>
      </c>
    </row>
    <row r="155" spans="1:6" x14ac:dyDescent="0.35">
      <c r="A155" s="3" t="s">
        <v>68</v>
      </c>
      <c r="B155" s="13">
        <v>42839</v>
      </c>
      <c r="C155" s="2" t="s">
        <v>60</v>
      </c>
      <c r="D155" s="2" t="s">
        <v>61</v>
      </c>
      <c r="E155" s="2" t="s">
        <v>102</v>
      </c>
      <c r="F155" s="18" t="s">
        <v>17</v>
      </c>
    </row>
    <row r="156" spans="1:6" x14ac:dyDescent="0.35">
      <c r="A156" s="4" t="s">
        <v>30</v>
      </c>
      <c r="B156" s="12">
        <v>42841</v>
      </c>
      <c r="C156" s="1" t="s">
        <v>203</v>
      </c>
      <c r="D156" s="1" t="s">
        <v>15</v>
      </c>
      <c r="E156" s="1" t="s">
        <v>197</v>
      </c>
      <c r="F156" s="17" t="s">
        <v>17</v>
      </c>
    </row>
    <row r="157" spans="1:6" x14ac:dyDescent="0.35">
      <c r="A157" s="3" t="s">
        <v>183</v>
      </c>
      <c r="B157" s="13">
        <v>42845</v>
      </c>
      <c r="C157" s="2" t="s">
        <v>23</v>
      </c>
      <c r="D157" s="2" t="s">
        <v>216</v>
      </c>
      <c r="E157" s="2" t="s">
        <v>44</v>
      </c>
      <c r="F157" s="18" t="s">
        <v>17</v>
      </c>
    </row>
    <row r="158" spans="1:6" x14ac:dyDescent="0.35">
      <c r="A158" s="4" t="s">
        <v>99</v>
      </c>
      <c r="B158" s="12">
        <v>42847</v>
      </c>
      <c r="C158" s="1" t="s">
        <v>35</v>
      </c>
      <c r="D158" s="1" t="s">
        <v>15</v>
      </c>
      <c r="E158" s="1" t="s">
        <v>171</v>
      </c>
      <c r="F158" s="17" t="s">
        <v>17</v>
      </c>
    </row>
    <row r="159" spans="1:6" x14ac:dyDescent="0.35">
      <c r="A159" s="3" t="s">
        <v>77</v>
      </c>
      <c r="B159" s="13">
        <v>42849</v>
      </c>
      <c r="C159" s="2" t="s">
        <v>201</v>
      </c>
      <c r="D159" s="2" t="s">
        <v>15</v>
      </c>
      <c r="E159" s="2" t="s">
        <v>217</v>
      </c>
      <c r="F159" s="18" t="s">
        <v>17</v>
      </c>
    </row>
    <row r="160" spans="1:6" x14ac:dyDescent="0.35">
      <c r="A160" s="4" t="s">
        <v>83</v>
      </c>
      <c r="B160" s="12">
        <v>42854</v>
      </c>
      <c r="C160" s="1" t="s">
        <v>212</v>
      </c>
      <c r="D160" s="1" t="s">
        <v>218</v>
      </c>
      <c r="E160" s="1" t="s">
        <v>219</v>
      </c>
      <c r="F160" s="17" t="s">
        <v>17</v>
      </c>
    </row>
    <row r="161" spans="1:6" x14ac:dyDescent="0.35">
      <c r="A161" s="3" t="s">
        <v>42</v>
      </c>
      <c r="B161" s="13">
        <v>42856</v>
      </c>
      <c r="C161" s="2" t="s">
        <v>14</v>
      </c>
      <c r="D161" s="2" t="s">
        <v>15</v>
      </c>
      <c r="E161" s="2" t="s">
        <v>98</v>
      </c>
      <c r="F161" s="18" t="s">
        <v>17</v>
      </c>
    </row>
    <row r="162" spans="1:6" x14ac:dyDescent="0.35">
      <c r="A162" s="4" t="s">
        <v>49</v>
      </c>
      <c r="B162" s="12">
        <v>42861</v>
      </c>
      <c r="C162" s="1" t="s">
        <v>52</v>
      </c>
      <c r="D162" s="1" t="s">
        <v>95</v>
      </c>
      <c r="E162" s="1" t="s">
        <v>220</v>
      </c>
      <c r="F162" s="17" t="s">
        <v>17</v>
      </c>
    </row>
    <row r="163" spans="1:6" x14ac:dyDescent="0.35">
      <c r="A163" s="3" t="s">
        <v>188</v>
      </c>
      <c r="B163" s="13">
        <v>42863</v>
      </c>
      <c r="C163" s="2" t="s">
        <v>185</v>
      </c>
      <c r="D163" s="2" t="s">
        <v>47</v>
      </c>
      <c r="E163" s="2" t="s">
        <v>168</v>
      </c>
      <c r="F163" s="18" t="s">
        <v>17</v>
      </c>
    </row>
    <row r="164" spans="1:6" x14ac:dyDescent="0.35">
      <c r="A164" s="4" t="s">
        <v>189</v>
      </c>
      <c r="B164" s="12">
        <v>42866</v>
      </c>
      <c r="C164" s="1" t="s">
        <v>101</v>
      </c>
      <c r="D164" s="1" t="s">
        <v>15</v>
      </c>
      <c r="E164" s="1" t="s">
        <v>221</v>
      </c>
      <c r="F164" s="17" t="s">
        <v>17</v>
      </c>
    </row>
    <row r="165" spans="1:6" x14ac:dyDescent="0.35">
      <c r="A165" s="3" t="s">
        <v>134</v>
      </c>
      <c r="B165" s="13">
        <v>42868</v>
      </c>
      <c r="C165" s="2" t="s">
        <v>31</v>
      </c>
      <c r="D165" s="2" t="s">
        <v>32</v>
      </c>
      <c r="E165" s="2" t="s">
        <v>76</v>
      </c>
      <c r="F165" s="18" t="s">
        <v>17</v>
      </c>
    </row>
    <row r="166" spans="1:6" x14ac:dyDescent="0.35">
      <c r="A166" s="4" t="s">
        <v>175</v>
      </c>
      <c r="B166" s="12">
        <v>42871</v>
      </c>
      <c r="C166" s="1" t="s">
        <v>201</v>
      </c>
      <c r="D166" s="1" t="s">
        <v>15</v>
      </c>
      <c r="E166" s="1" t="s">
        <v>222</v>
      </c>
      <c r="F166" s="17" t="s">
        <v>17</v>
      </c>
    </row>
    <row r="167" spans="1:6" x14ac:dyDescent="0.35">
      <c r="A167" s="3" t="s">
        <v>142</v>
      </c>
      <c r="B167" s="13">
        <v>42874</v>
      </c>
      <c r="C167" s="2" t="s">
        <v>43</v>
      </c>
      <c r="D167" s="2" t="s">
        <v>61</v>
      </c>
      <c r="E167" s="2" t="s">
        <v>197</v>
      </c>
      <c r="F167" s="18" t="s">
        <v>17</v>
      </c>
    </row>
    <row r="168" spans="1:6" ht="15" thickBot="1" x14ac:dyDescent="0.4">
      <c r="A168" s="5" t="s">
        <v>117</v>
      </c>
      <c r="B168" s="22">
        <v>42876</v>
      </c>
      <c r="C168" s="6" t="s">
        <v>201</v>
      </c>
      <c r="D168" s="6" t="s">
        <v>47</v>
      </c>
      <c r="E168" s="6" t="s">
        <v>151</v>
      </c>
      <c r="F168" s="23" t="s">
        <v>17</v>
      </c>
    </row>
    <row r="169" spans="1:6" x14ac:dyDescent="0.35">
      <c r="A169" s="14" t="s">
        <v>8</v>
      </c>
      <c r="B169" s="15" t="s">
        <v>9</v>
      </c>
      <c r="C169" s="15" t="s">
        <v>10</v>
      </c>
      <c r="D169" s="15" t="s">
        <v>11</v>
      </c>
      <c r="E169" s="15" t="s">
        <v>12</v>
      </c>
      <c r="F169" s="16"/>
    </row>
    <row r="170" spans="1:6" x14ac:dyDescent="0.35">
      <c r="A170" s="4" t="s">
        <v>62</v>
      </c>
      <c r="B170" s="12">
        <v>43197</v>
      </c>
      <c r="C170" s="1" t="s">
        <v>40</v>
      </c>
      <c r="D170" s="1" t="s">
        <v>15</v>
      </c>
      <c r="E170" s="1" t="s">
        <v>223</v>
      </c>
      <c r="F170" s="17" t="s">
        <v>17</v>
      </c>
    </row>
    <row r="171" spans="1:6" x14ac:dyDescent="0.35">
      <c r="A171" s="3" t="s">
        <v>65</v>
      </c>
      <c r="B171" s="13">
        <v>43202</v>
      </c>
      <c r="C171" s="2" t="s">
        <v>167</v>
      </c>
      <c r="D171" s="2" t="s">
        <v>47</v>
      </c>
      <c r="E171" s="2" t="s">
        <v>224</v>
      </c>
      <c r="F171" s="18" t="s">
        <v>17</v>
      </c>
    </row>
    <row r="172" spans="1:6" x14ac:dyDescent="0.35">
      <c r="A172" s="4" t="s">
        <v>93</v>
      </c>
      <c r="B172" s="12">
        <v>43204</v>
      </c>
      <c r="C172" s="1" t="s">
        <v>35</v>
      </c>
      <c r="D172" s="1" t="s">
        <v>15</v>
      </c>
      <c r="E172" s="1" t="s">
        <v>84</v>
      </c>
      <c r="F172" s="17" t="s">
        <v>17</v>
      </c>
    </row>
    <row r="173" spans="1:6" x14ac:dyDescent="0.35">
      <c r="A173" s="3" t="s">
        <v>26</v>
      </c>
      <c r="B173" s="13">
        <v>43207</v>
      </c>
      <c r="C173" s="2" t="s">
        <v>14</v>
      </c>
      <c r="D173" s="2" t="s">
        <v>15</v>
      </c>
      <c r="E173" s="2" t="s">
        <v>225</v>
      </c>
      <c r="F173" s="18" t="s">
        <v>17</v>
      </c>
    </row>
    <row r="174" spans="1:6" x14ac:dyDescent="0.35">
      <c r="A174" s="4" t="s">
        <v>97</v>
      </c>
      <c r="B174" s="12">
        <v>43212</v>
      </c>
      <c r="C174" s="1" t="s">
        <v>56</v>
      </c>
      <c r="D174" s="1" t="s">
        <v>57</v>
      </c>
      <c r="E174" s="1" t="s">
        <v>226</v>
      </c>
      <c r="F174" s="17" t="s">
        <v>17</v>
      </c>
    </row>
    <row r="175" spans="1:6" x14ac:dyDescent="0.35">
      <c r="A175" s="3" t="s">
        <v>34</v>
      </c>
      <c r="B175" s="13">
        <v>43214</v>
      </c>
      <c r="C175" s="2" t="s">
        <v>167</v>
      </c>
      <c r="D175" s="2" t="s">
        <v>15</v>
      </c>
      <c r="E175" s="2" t="s">
        <v>227</v>
      </c>
      <c r="F175" s="18" t="s">
        <v>17</v>
      </c>
    </row>
    <row r="176" spans="1:6" x14ac:dyDescent="0.35">
      <c r="A176" s="4" t="s">
        <v>37</v>
      </c>
      <c r="B176" s="12">
        <v>43218</v>
      </c>
      <c r="C176" s="1" t="s">
        <v>19</v>
      </c>
      <c r="D176" s="1" t="s">
        <v>150</v>
      </c>
      <c r="E176" s="1" t="s">
        <v>44</v>
      </c>
      <c r="F176" s="17" t="s">
        <v>17</v>
      </c>
    </row>
    <row r="177" spans="1:6" x14ac:dyDescent="0.35">
      <c r="A177" s="3" t="s">
        <v>228</v>
      </c>
      <c r="B177" s="13">
        <v>43221</v>
      </c>
      <c r="C177" s="2" t="s">
        <v>60</v>
      </c>
      <c r="D177" s="2" t="s">
        <v>61</v>
      </c>
      <c r="E177" s="2" t="s">
        <v>229</v>
      </c>
      <c r="F177" s="18" t="s">
        <v>17</v>
      </c>
    </row>
    <row r="178" spans="1:6" x14ac:dyDescent="0.35">
      <c r="A178" s="4" t="s">
        <v>125</v>
      </c>
      <c r="B178" s="12">
        <v>43224</v>
      </c>
      <c r="C178" s="1" t="s">
        <v>23</v>
      </c>
      <c r="D178" s="1" t="s">
        <v>216</v>
      </c>
      <c r="E178" s="1" t="s">
        <v>197</v>
      </c>
      <c r="F178" s="17" t="s">
        <v>17</v>
      </c>
    </row>
    <row r="179" spans="1:6" x14ac:dyDescent="0.35">
      <c r="A179" s="3" t="s">
        <v>105</v>
      </c>
      <c r="B179" s="13">
        <v>43226</v>
      </c>
      <c r="C179" s="2" t="s">
        <v>43</v>
      </c>
      <c r="D179" s="2" t="s">
        <v>15</v>
      </c>
      <c r="E179" s="2" t="s">
        <v>230</v>
      </c>
      <c r="F179" s="18" t="s">
        <v>17</v>
      </c>
    </row>
    <row r="180" spans="1:6" x14ac:dyDescent="0.35">
      <c r="A180" s="4" t="s">
        <v>107</v>
      </c>
      <c r="B180" s="12">
        <v>43229</v>
      </c>
      <c r="C180" s="1" t="s">
        <v>31</v>
      </c>
      <c r="D180" s="1" t="s">
        <v>32</v>
      </c>
      <c r="E180" s="1" t="s">
        <v>231</v>
      </c>
      <c r="F180" s="17" t="s">
        <v>17</v>
      </c>
    </row>
    <row r="181" spans="1:6" x14ac:dyDescent="0.35">
      <c r="A181" s="3" t="s">
        <v>87</v>
      </c>
      <c r="B181" s="13">
        <v>43233</v>
      </c>
      <c r="C181" s="2" t="s">
        <v>38</v>
      </c>
      <c r="D181" s="2" t="s">
        <v>15</v>
      </c>
      <c r="E181" s="2" t="s">
        <v>126</v>
      </c>
      <c r="F181" s="18" t="s">
        <v>17</v>
      </c>
    </row>
    <row r="182" spans="1:6" x14ac:dyDescent="0.35">
      <c r="A182" s="4" t="s">
        <v>51</v>
      </c>
      <c r="B182" s="12">
        <v>43236</v>
      </c>
      <c r="C182" s="1" t="s">
        <v>101</v>
      </c>
      <c r="D182" s="1" t="s">
        <v>15</v>
      </c>
      <c r="E182" s="1" t="s">
        <v>232</v>
      </c>
      <c r="F182" s="17" t="s">
        <v>17</v>
      </c>
    </row>
    <row r="183" spans="1:6" ht="15" thickBot="1" x14ac:dyDescent="0.4">
      <c r="A183" s="7" t="s">
        <v>59</v>
      </c>
      <c r="B183" s="19">
        <v>43240</v>
      </c>
      <c r="C183" s="8" t="s">
        <v>52</v>
      </c>
      <c r="D183" s="8" t="s">
        <v>53</v>
      </c>
      <c r="E183" s="8" t="s">
        <v>233</v>
      </c>
      <c r="F183" s="20" t="s">
        <v>17</v>
      </c>
    </row>
    <row r="184" spans="1:6" x14ac:dyDescent="0.35">
      <c r="A184" s="14" t="s">
        <v>8</v>
      </c>
      <c r="B184" s="15" t="s">
        <v>9</v>
      </c>
      <c r="C184" s="15" t="s">
        <v>10</v>
      </c>
      <c r="D184" s="15" t="s">
        <v>11</v>
      </c>
      <c r="E184" s="15" t="s">
        <v>12</v>
      </c>
      <c r="F184" s="16"/>
    </row>
    <row r="185" spans="1:6" x14ac:dyDescent="0.35">
      <c r="A185" s="4" t="s">
        <v>144</v>
      </c>
      <c r="B185" s="12">
        <v>43548</v>
      </c>
      <c r="C185" s="1" t="s">
        <v>35</v>
      </c>
      <c r="D185" s="1" t="s">
        <v>15</v>
      </c>
      <c r="E185" s="1" t="s">
        <v>149</v>
      </c>
      <c r="F185" s="17" t="s">
        <v>17</v>
      </c>
    </row>
    <row r="186" spans="1:6" x14ac:dyDescent="0.35">
      <c r="A186" s="3" t="s">
        <v>65</v>
      </c>
      <c r="B186" s="13">
        <v>43552</v>
      </c>
      <c r="C186" s="2" t="s">
        <v>60</v>
      </c>
      <c r="D186" s="2" t="s">
        <v>61</v>
      </c>
      <c r="E186" s="2" t="s">
        <v>234</v>
      </c>
      <c r="F186" s="18" t="s">
        <v>17</v>
      </c>
    </row>
    <row r="187" spans="1:6" x14ac:dyDescent="0.35">
      <c r="A187" s="4" t="s">
        <v>93</v>
      </c>
      <c r="B187" s="12">
        <v>43554</v>
      </c>
      <c r="C187" s="1" t="s">
        <v>23</v>
      </c>
      <c r="D187" s="1" t="s">
        <v>24</v>
      </c>
      <c r="E187" s="1" t="s">
        <v>235</v>
      </c>
      <c r="F187" s="17" t="s">
        <v>17</v>
      </c>
    </row>
    <row r="188" spans="1:6" x14ac:dyDescent="0.35">
      <c r="A188" s="3" t="s">
        <v>162</v>
      </c>
      <c r="B188" s="13">
        <v>43558</v>
      </c>
      <c r="C188" s="2" t="s">
        <v>40</v>
      </c>
      <c r="D188" s="2" t="s">
        <v>15</v>
      </c>
      <c r="E188" s="2" t="s">
        <v>109</v>
      </c>
      <c r="F188" s="18" t="s">
        <v>17</v>
      </c>
    </row>
    <row r="189" spans="1:6" x14ac:dyDescent="0.35">
      <c r="A189" s="4" t="s">
        <v>148</v>
      </c>
      <c r="B189" s="12">
        <v>43561</v>
      </c>
      <c r="C189" s="1" t="s">
        <v>185</v>
      </c>
      <c r="D189" s="1" t="s">
        <v>47</v>
      </c>
      <c r="E189" s="1" t="s">
        <v>236</v>
      </c>
      <c r="F189" s="17" t="s">
        <v>17</v>
      </c>
    </row>
    <row r="190" spans="1:6" x14ac:dyDescent="0.35">
      <c r="A190" s="3" t="s">
        <v>206</v>
      </c>
      <c r="B190" s="13">
        <v>43565</v>
      </c>
      <c r="C190" s="2" t="s">
        <v>101</v>
      </c>
      <c r="D190" s="2" t="s">
        <v>15</v>
      </c>
      <c r="E190" s="2" t="s">
        <v>237</v>
      </c>
      <c r="F190" s="18" t="s">
        <v>17</v>
      </c>
    </row>
    <row r="191" spans="1:6" x14ac:dyDescent="0.35">
      <c r="A191" s="4" t="s">
        <v>37</v>
      </c>
      <c r="B191" s="12">
        <v>43568</v>
      </c>
      <c r="C191" s="1" t="s">
        <v>38</v>
      </c>
      <c r="D191" s="1" t="s">
        <v>15</v>
      </c>
      <c r="E191" s="1" t="s">
        <v>238</v>
      </c>
      <c r="F191" s="17" t="s">
        <v>17</v>
      </c>
    </row>
    <row r="192" spans="1:6" x14ac:dyDescent="0.35">
      <c r="A192" s="3" t="s">
        <v>228</v>
      </c>
      <c r="B192" s="13">
        <v>43570</v>
      </c>
      <c r="C192" s="2" t="s">
        <v>14</v>
      </c>
      <c r="D192" s="2" t="s">
        <v>15</v>
      </c>
      <c r="E192" s="2" t="s">
        <v>98</v>
      </c>
      <c r="F192" s="18" t="s">
        <v>17</v>
      </c>
    </row>
    <row r="193" spans="1:6" x14ac:dyDescent="0.35">
      <c r="A193" s="4" t="s">
        <v>125</v>
      </c>
      <c r="B193" s="12">
        <v>43573</v>
      </c>
      <c r="C193" s="1" t="s">
        <v>52</v>
      </c>
      <c r="D193" s="1" t="s">
        <v>53</v>
      </c>
      <c r="E193" s="1" t="s">
        <v>236</v>
      </c>
      <c r="F193" s="17" t="s">
        <v>17</v>
      </c>
    </row>
    <row r="194" spans="1:6" x14ac:dyDescent="0.35">
      <c r="A194" s="3" t="s">
        <v>39</v>
      </c>
      <c r="B194" s="13">
        <v>43575</v>
      </c>
      <c r="C194" s="2" t="s">
        <v>56</v>
      </c>
      <c r="D194" s="2" t="s">
        <v>57</v>
      </c>
      <c r="E194" s="2" t="s">
        <v>58</v>
      </c>
      <c r="F194" s="18" t="s">
        <v>17</v>
      </c>
    </row>
    <row r="195" spans="1:6" x14ac:dyDescent="0.35">
      <c r="A195" s="4" t="s">
        <v>129</v>
      </c>
      <c r="B195" s="12">
        <v>43581</v>
      </c>
      <c r="C195" s="1" t="s">
        <v>19</v>
      </c>
      <c r="D195" s="1" t="s">
        <v>20</v>
      </c>
      <c r="E195" s="1" t="s">
        <v>225</v>
      </c>
      <c r="F195" s="17" t="s">
        <v>17</v>
      </c>
    </row>
    <row r="196" spans="1:6" x14ac:dyDescent="0.35">
      <c r="A196" s="3" t="s">
        <v>87</v>
      </c>
      <c r="B196" s="13">
        <v>43583</v>
      </c>
      <c r="C196" s="2" t="s">
        <v>31</v>
      </c>
      <c r="D196" s="2" t="s">
        <v>32</v>
      </c>
      <c r="E196" s="2" t="s">
        <v>239</v>
      </c>
      <c r="F196" s="18" t="s">
        <v>17</v>
      </c>
    </row>
    <row r="197" spans="1:6" x14ac:dyDescent="0.35">
      <c r="A197" s="4" t="s">
        <v>189</v>
      </c>
      <c r="B197" s="12">
        <v>43587</v>
      </c>
      <c r="C197" s="1" t="s">
        <v>167</v>
      </c>
      <c r="D197" s="1" t="s">
        <v>15</v>
      </c>
      <c r="E197" s="1" t="s">
        <v>219</v>
      </c>
      <c r="F197" s="17" t="s">
        <v>17</v>
      </c>
    </row>
    <row r="198" spans="1:6" ht="15" thickBot="1" x14ac:dyDescent="0.4">
      <c r="A198" s="7" t="s">
        <v>113</v>
      </c>
      <c r="B198" s="19">
        <v>43590</v>
      </c>
      <c r="C198" s="8" t="s">
        <v>43</v>
      </c>
      <c r="D198" s="8" t="s">
        <v>15</v>
      </c>
      <c r="E198" s="8" t="s">
        <v>41</v>
      </c>
      <c r="F198" s="20" t="s">
        <v>17</v>
      </c>
    </row>
    <row r="199" spans="1:6" x14ac:dyDescent="0.35">
      <c r="A199" s="14" t="s">
        <v>8</v>
      </c>
      <c r="B199" s="15" t="s">
        <v>9</v>
      </c>
      <c r="C199" s="15" t="s">
        <v>10</v>
      </c>
      <c r="D199" s="15" t="s">
        <v>11</v>
      </c>
      <c r="E199" s="15" t="s">
        <v>12</v>
      </c>
      <c r="F199" s="16"/>
    </row>
    <row r="200" spans="1:6" x14ac:dyDescent="0.35">
      <c r="A200" s="4" t="s">
        <v>62</v>
      </c>
      <c r="B200" s="12">
        <v>44093</v>
      </c>
      <c r="C200" s="1" t="s">
        <v>19</v>
      </c>
      <c r="D200" s="1" t="s">
        <v>177</v>
      </c>
      <c r="E200" s="1" t="s">
        <v>240</v>
      </c>
      <c r="F200" s="17" t="s">
        <v>17</v>
      </c>
    </row>
    <row r="201" spans="1:6" x14ac:dyDescent="0.35">
      <c r="A201" s="3" t="s">
        <v>13</v>
      </c>
      <c r="B201" s="13">
        <v>44097</v>
      </c>
      <c r="C201" s="2" t="s">
        <v>31</v>
      </c>
      <c r="D201" s="2" t="s">
        <v>177</v>
      </c>
      <c r="E201" s="2" t="s">
        <v>241</v>
      </c>
      <c r="F201" s="18" t="s">
        <v>17</v>
      </c>
    </row>
    <row r="202" spans="1:6" x14ac:dyDescent="0.35">
      <c r="A202" s="4" t="s">
        <v>22</v>
      </c>
      <c r="B202" s="12">
        <v>44102</v>
      </c>
      <c r="C202" s="1" t="s">
        <v>14</v>
      </c>
      <c r="D202" s="1" t="s">
        <v>179</v>
      </c>
      <c r="E202" s="1" t="s">
        <v>242</v>
      </c>
      <c r="F202" s="17" t="s">
        <v>17</v>
      </c>
    </row>
    <row r="203" spans="1:6" x14ac:dyDescent="0.35">
      <c r="A203" s="3" t="s">
        <v>120</v>
      </c>
      <c r="B203" s="13">
        <v>44105</v>
      </c>
      <c r="C203" s="2" t="s">
        <v>23</v>
      </c>
      <c r="D203" s="2" t="s">
        <v>177</v>
      </c>
      <c r="E203" s="2" t="s">
        <v>243</v>
      </c>
      <c r="F203" s="18" t="s">
        <v>17</v>
      </c>
    </row>
    <row r="204" spans="1:6" x14ac:dyDescent="0.35">
      <c r="A204" s="4" t="s">
        <v>70</v>
      </c>
      <c r="B204" s="12">
        <v>44108</v>
      </c>
      <c r="C204" s="1" t="s">
        <v>167</v>
      </c>
      <c r="D204" s="1" t="s">
        <v>180</v>
      </c>
      <c r="E204" s="1" t="s">
        <v>244</v>
      </c>
      <c r="F204" s="17" t="s">
        <v>17</v>
      </c>
    </row>
    <row r="205" spans="1:6" x14ac:dyDescent="0.35">
      <c r="A205" s="3" t="s">
        <v>73</v>
      </c>
      <c r="B205" s="13">
        <v>44110</v>
      </c>
      <c r="C205" s="2" t="s">
        <v>38</v>
      </c>
      <c r="D205" s="2" t="s">
        <v>177</v>
      </c>
      <c r="E205" s="2" t="s">
        <v>112</v>
      </c>
      <c r="F205" s="18" t="s">
        <v>17</v>
      </c>
    </row>
    <row r="206" spans="1:6" x14ac:dyDescent="0.35">
      <c r="A206" s="4" t="s">
        <v>37</v>
      </c>
      <c r="B206" s="12">
        <v>44115</v>
      </c>
      <c r="C206" s="1" t="s">
        <v>52</v>
      </c>
      <c r="D206" s="1" t="s">
        <v>177</v>
      </c>
      <c r="E206" s="1" t="s">
        <v>98</v>
      </c>
      <c r="F206" s="17" t="s">
        <v>17</v>
      </c>
    </row>
    <row r="207" spans="1:6" x14ac:dyDescent="0.35">
      <c r="A207" s="3" t="s">
        <v>80</v>
      </c>
      <c r="B207" s="13">
        <v>44120</v>
      </c>
      <c r="C207" s="2" t="s">
        <v>31</v>
      </c>
      <c r="D207" s="2" t="s">
        <v>177</v>
      </c>
      <c r="E207" s="2" t="s">
        <v>44</v>
      </c>
      <c r="F207" s="18" t="s">
        <v>17</v>
      </c>
    </row>
    <row r="208" spans="1:6" x14ac:dyDescent="0.35">
      <c r="A208" s="4" t="s">
        <v>39</v>
      </c>
      <c r="B208" s="12">
        <v>44122</v>
      </c>
      <c r="C208" s="1" t="s">
        <v>23</v>
      </c>
      <c r="D208" s="1" t="s">
        <v>179</v>
      </c>
      <c r="E208" s="1" t="s">
        <v>245</v>
      </c>
      <c r="F208" s="17" t="s">
        <v>17</v>
      </c>
    </row>
    <row r="209" spans="1:6" x14ac:dyDescent="0.35">
      <c r="A209" s="3" t="s">
        <v>107</v>
      </c>
      <c r="B209" s="13">
        <v>44127</v>
      </c>
      <c r="C209" s="2" t="s">
        <v>19</v>
      </c>
      <c r="D209" s="2" t="s">
        <v>180</v>
      </c>
      <c r="E209" s="2" t="s">
        <v>158</v>
      </c>
      <c r="F209" s="18" t="s">
        <v>17</v>
      </c>
    </row>
    <row r="210" spans="1:6" x14ac:dyDescent="0.35">
      <c r="A210" s="4" t="s">
        <v>49</v>
      </c>
      <c r="B210" s="12">
        <v>44129</v>
      </c>
      <c r="C210" s="1" t="s">
        <v>38</v>
      </c>
      <c r="D210" s="1" t="s">
        <v>177</v>
      </c>
      <c r="E210" s="1" t="s">
        <v>246</v>
      </c>
      <c r="F210" s="17" t="s">
        <v>17</v>
      </c>
    </row>
    <row r="211" spans="1:6" x14ac:dyDescent="0.35">
      <c r="A211" s="3" t="s">
        <v>188</v>
      </c>
      <c r="B211" s="13">
        <v>44132</v>
      </c>
      <c r="C211" s="2" t="s">
        <v>14</v>
      </c>
      <c r="D211" s="2" t="s">
        <v>177</v>
      </c>
      <c r="E211" s="2" t="s">
        <v>98</v>
      </c>
      <c r="F211" s="18" t="s">
        <v>17</v>
      </c>
    </row>
    <row r="212" spans="1:6" x14ac:dyDescent="0.35">
      <c r="A212" s="4" t="s">
        <v>189</v>
      </c>
      <c r="B212" s="12">
        <v>44135</v>
      </c>
      <c r="C212" s="1" t="s">
        <v>52</v>
      </c>
      <c r="D212" s="1" t="s">
        <v>179</v>
      </c>
      <c r="E212" s="1" t="s">
        <v>41</v>
      </c>
      <c r="F212" s="17" t="s">
        <v>17</v>
      </c>
    </row>
    <row r="213" spans="1:6" x14ac:dyDescent="0.35">
      <c r="A213" s="3" t="s">
        <v>113</v>
      </c>
      <c r="B213" s="13">
        <v>44138</v>
      </c>
      <c r="C213" s="2" t="s">
        <v>167</v>
      </c>
      <c r="D213" s="2" t="s">
        <v>180</v>
      </c>
      <c r="E213" s="2" t="s">
        <v>247</v>
      </c>
      <c r="F213" s="18" t="s">
        <v>17</v>
      </c>
    </row>
    <row r="214" spans="1:6" x14ac:dyDescent="0.35">
      <c r="A214" s="4" t="s">
        <v>175</v>
      </c>
      <c r="B214" s="12">
        <v>44140</v>
      </c>
      <c r="C214" s="1" t="s">
        <v>52</v>
      </c>
      <c r="D214" s="1" t="s">
        <v>179</v>
      </c>
      <c r="E214" s="1" t="s">
        <v>112</v>
      </c>
      <c r="F214" s="17" t="s">
        <v>17</v>
      </c>
    </row>
    <row r="215" spans="1:6" ht="15" thickBot="1" x14ac:dyDescent="0.4">
      <c r="A215" s="7" t="s">
        <v>117</v>
      </c>
      <c r="B215" s="19">
        <v>44145</v>
      </c>
      <c r="C215" s="8" t="s">
        <v>52</v>
      </c>
      <c r="D215" s="8" t="s">
        <v>179</v>
      </c>
      <c r="E215" s="8" t="s">
        <v>98</v>
      </c>
      <c r="F215" s="20" t="s">
        <v>17</v>
      </c>
    </row>
    <row r="216" spans="1:6" x14ac:dyDescent="0.35">
      <c r="A216" s="14" t="s">
        <v>8</v>
      </c>
      <c r="B216" s="15" t="s">
        <v>9</v>
      </c>
      <c r="C216" s="15" t="s">
        <v>10</v>
      </c>
      <c r="D216" s="15" t="s">
        <v>11</v>
      </c>
      <c r="E216" s="15" t="s">
        <v>12</v>
      </c>
      <c r="F216" s="16"/>
    </row>
    <row r="217" spans="1:6" x14ac:dyDescent="0.35">
      <c r="A217" s="4" t="s">
        <v>62</v>
      </c>
      <c r="B217" s="12">
        <v>44295</v>
      </c>
      <c r="C217" s="1" t="s">
        <v>14</v>
      </c>
      <c r="D217" s="1" t="s">
        <v>20</v>
      </c>
      <c r="E217" s="1" t="s">
        <v>248</v>
      </c>
      <c r="F217" s="17" t="s">
        <v>17</v>
      </c>
    </row>
    <row r="218" spans="1:6" x14ac:dyDescent="0.35">
      <c r="A218" s="3" t="s">
        <v>13</v>
      </c>
      <c r="B218" s="13">
        <v>44299</v>
      </c>
      <c r="C218" s="2" t="s">
        <v>31</v>
      </c>
      <c r="D218" s="2" t="s">
        <v>20</v>
      </c>
      <c r="E218" s="2" t="s">
        <v>249</v>
      </c>
      <c r="F218" s="18" t="s">
        <v>17</v>
      </c>
    </row>
    <row r="219" spans="1:6" x14ac:dyDescent="0.35">
      <c r="A219" s="4" t="s">
        <v>93</v>
      </c>
      <c r="B219" s="12">
        <v>44303</v>
      </c>
      <c r="C219" s="1" t="s">
        <v>167</v>
      </c>
      <c r="D219" s="1" t="s">
        <v>20</v>
      </c>
      <c r="E219" s="1" t="s">
        <v>230</v>
      </c>
      <c r="F219" s="17" t="s">
        <v>17</v>
      </c>
    </row>
    <row r="220" spans="1:6" x14ac:dyDescent="0.35">
      <c r="A220" s="3" t="s">
        <v>120</v>
      </c>
      <c r="B220" s="13">
        <v>44306</v>
      </c>
      <c r="C220" s="2" t="s">
        <v>52</v>
      </c>
      <c r="D220" s="2" t="s">
        <v>20</v>
      </c>
      <c r="E220" s="2" t="s">
        <v>181</v>
      </c>
      <c r="F220" s="18" t="s">
        <v>17</v>
      </c>
    </row>
    <row r="221" spans="1:6" x14ac:dyDescent="0.35">
      <c r="A221" s="4" t="s">
        <v>70</v>
      </c>
      <c r="B221" s="12">
        <v>44309</v>
      </c>
      <c r="C221" s="1" t="s">
        <v>101</v>
      </c>
      <c r="D221" s="1" t="s">
        <v>20</v>
      </c>
      <c r="E221" s="1" t="s">
        <v>250</v>
      </c>
      <c r="F221" s="17" t="s">
        <v>17</v>
      </c>
    </row>
    <row r="222" spans="1:6" x14ac:dyDescent="0.35">
      <c r="A222" s="3" t="s">
        <v>206</v>
      </c>
      <c r="B222" s="13">
        <v>44315</v>
      </c>
      <c r="C222" s="2" t="s">
        <v>38</v>
      </c>
      <c r="D222" s="2" t="s">
        <v>53</v>
      </c>
      <c r="E222" s="2" t="s">
        <v>33</v>
      </c>
      <c r="F222" s="18" t="s">
        <v>17</v>
      </c>
    </row>
    <row r="223" spans="1:6" x14ac:dyDescent="0.35">
      <c r="A223" s="4" t="s">
        <v>37</v>
      </c>
      <c r="B223" s="12">
        <v>44317</v>
      </c>
      <c r="C223" s="1" t="s">
        <v>19</v>
      </c>
      <c r="D223" s="1" t="s">
        <v>53</v>
      </c>
      <c r="E223" s="1" t="s">
        <v>102</v>
      </c>
      <c r="F223" s="17" t="s">
        <v>17</v>
      </c>
    </row>
    <row r="224" spans="1:6" x14ac:dyDescent="0.35">
      <c r="A224" s="3" t="s">
        <v>251</v>
      </c>
      <c r="B224" s="13">
        <v>44458</v>
      </c>
      <c r="C224" s="2" t="s">
        <v>19</v>
      </c>
      <c r="D224" s="2" t="s">
        <v>179</v>
      </c>
      <c r="E224" s="2" t="s">
        <v>252</v>
      </c>
      <c r="F224" s="18" t="s">
        <v>17</v>
      </c>
    </row>
    <row r="225" spans="1:6" x14ac:dyDescent="0.35">
      <c r="A225" s="4" t="s">
        <v>125</v>
      </c>
      <c r="B225" s="12">
        <v>44462</v>
      </c>
      <c r="C225" s="1" t="s">
        <v>31</v>
      </c>
      <c r="D225" s="1" t="s">
        <v>177</v>
      </c>
      <c r="E225" s="1" t="s">
        <v>253</v>
      </c>
      <c r="F225" s="17" t="s">
        <v>17</v>
      </c>
    </row>
    <row r="226" spans="1:6" x14ac:dyDescent="0.35">
      <c r="A226" s="3" t="s">
        <v>196</v>
      </c>
      <c r="B226" s="13">
        <v>44465</v>
      </c>
      <c r="C226" s="2" t="s">
        <v>14</v>
      </c>
      <c r="D226" s="2" t="s">
        <v>179</v>
      </c>
      <c r="E226" s="2" t="s">
        <v>254</v>
      </c>
      <c r="F226" s="18" t="s">
        <v>17</v>
      </c>
    </row>
    <row r="227" spans="1:6" x14ac:dyDescent="0.35">
      <c r="A227" s="4" t="s">
        <v>45</v>
      </c>
      <c r="B227" s="12">
        <v>44467</v>
      </c>
      <c r="C227" s="1" t="s">
        <v>101</v>
      </c>
      <c r="D227" s="1" t="s">
        <v>177</v>
      </c>
      <c r="E227" s="1" t="s">
        <v>197</v>
      </c>
      <c r="F227" s="17" t="s">
        <v>17</v>
      </c>
    </row>
    <row r="228" spans="1:6" x14ac:dyDescent="0.35">
      <c r="A228" s="3" t="s">
        <v>198</v>
      </c>
      <c r="B228" s="13">
        <v>44471</v>
      </c>
      <c r="C228" s="2" t="s">
        <v>52</v>
      </c>
      <c r="D228" s="2" t="s">
        <v>180</v>
      </c>
      <c r="E228" s="2" t="s">
        <v>89</v>
      </c>
      <c r="F228" s="18" t="s">
        <v>17</v>
      </c>
    </row>
    <row r="229" spans="1:6" x14ac:dyDescent="0.35">
      <c r="A229" s="4" t="s">
        <v>189</v>
      </c>
      <c r="B229" s="12">
        <v>44474</v>
      </c>
      <c r="C229" s="1" t="s">
        <v>38</v>
      </c>
      <c r="D229" s="1" t="s">
        <v>180</v>
      </c>
      <c r="E229" s="1" t="s">
        <v>44</v>
      </c>
      <c r="F229" s="17" t="s">
        <v>17</v>
      </c>
    </row>
    <row r="230" spans="1:6" ht="15" thickBot="1" x14ac:dyDescent="0.4">
      <c r="A230" s="7" t="s">
        <v>59</v>
      </c>
      <c r="B230" s="19">
        <v>44477</v>
      </c>
      <c r="C230" s="8" t="s">
        <v>167</v>
      </c>
      <c r="D230" s="8" t="s">
        <v>177</v>
      </c>
      <c r="E230" s="8" t="s">
        <v>255</v>
      </c>
      <c r="F230" s="20" t="s">
        <v>17</v>
      </c>
    </row>
  </sheetData>
  <hyperlinks>
    <hyperlink ref="F2" r:id="rId1" display="http://www.howstat.com/cricket/statistics/IPL/MatchScorecard.asp?MatchCode=0005" xr:uid="{F8A71370-F29A-467C-8786-ECDF28E7E37F}"/>
    <hyperlink ref="F3" r:id="rId2" display="http://www.howstat.com/cricket/statistics/IPL/MatchScorecard.asp?MatchCode=0008" xr:uid="{D2050884-4989-4EE2-9189-11700B27F636}"/>
    <hyperlink ref="F4" r:id="rId3" display="http://www.howstat.com/cricket/statistics/IPL/MatchScorecard.asp?MatchCode=0010" xr:uid="{2C9A0A46-94F4-4172-BA3F-2CDD766E5942}"/>
    <hyperlink ref="F5" r:id="rId4" display="http://www.howstat.com/cricket/statistics/IPL/MatchScorecard.asp?MatchCode=0014" xr:uid="{FE26E201-75FA-4BE1-B70D-339375E676AC}"/>
    <hyperlink ref="F6" r:id="rId5" display="http://www.howstat.com/cricket/statistics/IPL/MatchScorecard.asp?MatchCode=0016" xr:uid="{CCA48A30-FFF6-4D18-9187-C3E3DB18EC14}"/>
    <hyperlink ref="F7" r:id="rId6" display="http://www.howstat.com/cricket/statistics/IPL/MatchScorecard.asp?MatchCode=0023" xr:uid="{45454FA9-7A71-47EB-A9BA-A923F352BC64}"/>
    <hyperlink ref="F8" r:id="rId7" display="http://www.howstat.com/cricket/statistics/IPL/MatchScorecard.asp?MatchCode=0027" xr:uid="{8EBB37DB-2CD8-4665-A154-B9A321E30A5F}"/>
    <hyperlink ref="F9" r:id="rId8" display="http://www.howstat.com/cricket/statistics/IPL/MatchScorecard.asp?MatchCode=0036" xr:uid="{7EA87EFB-C901-4A88-ADF6-C6255BCC77DC}"/>
    <hyperlink ref="F10" r:id="rId9" display="http://www.howstat.com/cricket/statistics/IPL/MatchScorecard.asp?MatchCode=0038" xr:uid="{B5DADD18-9C32-496E-A036-14FB2F4FC3DA}"/>
    <hyperlink ref="F11" r:id="rId10" display="http://www.howstat.com/cricket/statistics/IPL/MatchScorecard.asp?MatchCode=0042" xr:uid="{AE35A35B-3AA3-4492-9B97-A602ED5CB829}"/>
    <hyperlink ref="F12" r:id="rId11" display="http://www.howstat.com/cricket/statistics/IPL/MatchScorecard.asp?MatchCode=0045" xr:uid="{38CAE12A-154F-4D36-AF16-4237FFB84E08}"/>
    <hyperlink ref="F13" r:id="rId12" display="http://www.howstat.com/cricket/statistics/IPL/MatchScorecard.asp?MatchCode=0050" xr:uid="{8347784A-EB10-4494-9016-558FD59235F1}"/>
    <hyperlink ref="F14" r:id="rId13" display="http://www.howstat.com/cricket/statistics/IPL/MatchScorecard.asp?MatchCode=0053" xr:uid="{8DF45E97-0B99-4EFF-A0D7-F0E4757C5582}"/>
    <hyperlink ref="F15" r:id="rId14" display="http://www.howstat.com/cricket/statistics/IPL/MatchScorecard.asp?MatchCode=0055" xr:uid="{2B9F4C5D-B82A-48DB-9E12-3E57BDEA8B58}"/>
    <hyperlink ref="F17" r:id="rId15" display="http://www.howstat.com/cricket/statistics/IPL/MatchScorecard.asp?MatchCode=0060" xr:uid="{024D58E2-32DD-4EBB-9019-59798FC1EA8D}"/>
    <hyperlink ref="F18" r:id="rId16" display="http://www.howstat.com/cricket/statistics/IPL/MatchScorecard.asp?MatchCode=0066" xr:uid="{C8A9FFCC-8281-4F6B-B563-A589D63EBB9E}"/>
    <hyperlink ref="F19" r:id="rId17" display="http://www.howstat.com/cricket/statistics/IPL/MatchScorecard.asp?MatchCode=0071" xr:uid="{AC3D5C8A-5395-4C8A-8DF7-74405BD59C29}"/>
    <hyperlink ref="F20" r:id="rId18" display="http://www.howstat.com/cricket/statistics/IPL/MatchScorecard.asp?MatchCode=0076" xr:uid="{47921749-57A2-4EF0-99F9-4834D3C98AD6}"/>
    <hyperlink ref="F21" r:id="rId19" display="http://www.howstat.com/cricket/statistics/IPL/MatchScorecard.asp?MatchCode=0079" xr:uid="{857B8E27-AFE6-4BD9-97F9-3111A5EDBFCE}"/>
    <hyperlink ref="F22" r:id="rId20" display="http://www.howstat.com/cricket/statistics/IPL/MatchScorecard.asp?MatchCode=0082" xr:uid="{CFA533BD-DBBB-4AEC-BB37-A17C2FEBEFE3}"/>
    <hyperlink ref="F23" r:id="rId21" display="http://www.howstat.com/cricket/statistics/IPL/MatchScorecard.asp?MatchCode=0087" xr:uid="{60047F5F-B735-4947-910C-158740CDF13A}"/>
    <hyperlink ref="F24" r:id="rId22" display="http://www.howstat.com/cricket/statistics/IPL/MatchScorecard.asp?MatchCode=0091" xr:uid="{BFB3C792-3667-48AD-AEED-78AB1D1B8EF0}"/>
    <hyperlink ref="F25" r:id="rId23" display="http://www.howstat.com/cricket/statistics/IPL/MatchScorecard.asp?MatchCode=0094" xr:uid="{7901FBEE-0F36-41AF-85ED-579CBE088E21}"/>
    <hyperlink ref="F26" r:id="rId24" display="http://www.howstat.com/cricket/statistics/IPL/MatchScorecard.asp?MatchCode=0097" xr:uid="{2EAEB6A5-1011-45A9-AA5B-4680FBFA63F0}"/>
    <hyperlink ref="F27" r:id="rId25" display="http://www.howstat.com/cricket/statistics/IPL/MatchScorecard.asp?MatchCode=0101" xr:uid="{553FBAC9-BD48-457E-9831-67D77BBFA5F1}"/>
    <hyperlink ref="F28" r:id="rId26" display="http://www.howstat.com/cricket/statistics/IPL/MatchScorecard.asp?MatchCode=0104" xr:uid="{CA906BE6-8578-4A17-A1D4-11F72FC27CAA}"/>
    <hyperlink ref="F29" r:id="rId27" display="http://www.howstat.com/cricket/statistics/IPL/MatchScorecard.asp?MatchCode=0106" xr:uid="{DF9CECAC-ED57-4557-A12B-8A2C5154E27B}"/>
    <hyperlink ref="F30" r:id="rId28" display="http://www.howstat.com/cricket/statistics/IPL/MatchScorecard.asp?MatchCode=0114" xr:uid="{A7BF821D-9383-4A77-A96B-67BF602C72DD}"/>
    <hyperlink ref="F32" r:id="rId29" display="http://www.howstat.com/cricket/statistics/IPL/MatchScorecard.asp?MatchCode=0120" xr:uid="{1B9DE74C-3621-4280-9C58-2A0787E1C709}"/>
    <hyperlink ref="F33" r:id="rId30" display="http://www.howstat.com/cricket/statistics/IPL/MatchScorecard.asp?MatchCode=0127" xr:uid="{DFFC6C7A-BED2-4E30-8C02-9E7E578528BD}"/>
    <hyperlink ref="F34" r:id="rId31" display="http://www.howstat.com/cricket/statistics/IPL/MatchScorecard.asp?MatchCode=0132" xr:uid="{8D209608-A5F0-44C7-89EE-AA1F799AF1BB}"/>
    <hyperlink ref="F35" r:id="rId32" display="http://www.howstat.com/cricket/statistics/IPL/MatchScorecard.asp?MatchCode=0135" xr:uid="{32D08629-FDD2-4D17-B0F1-9E5A96F8AF0D}"/>
    <hyperlink ref="F36" r:id="rId33" display="http://www.howstat.com/cricket/statistics/IPL/MatchScorecard.asp?MatchCode=0139" xr:uid="{734F53E6-13E8-407A-B7E7-C07B262B4A05}"/>
    <hyperlink ref="F37" r:id="rId34" display="http://www.howstat.com/cricket/statistics/IPL/MatchScorecard.asp?MatchCode=0143" xr:uid="{29BDE4CB-E3D3-474D-83BF-2CB8368533A2}"/>
    <hyperlink ref="F38" r:id="rId35" display="http://www.howstat.com/cricket/statistics/IPL/MatchScorecard.asp?MatchCode=0145" xr:uid="{FCE3E11E-AFA9-44E3-AFD9-D205B5A4CD66}"/>
    <hyperlink ref="F39" r:id="rId36" display="http://www.howstat.com/cricket/statistics/IPL/MatchScorecard.asp?MatchCode=0151" xr:uid="{BA5F7709-CEA9-44B3-927C-2EE514F950F1}"/>
    <hyperlink ref="F40" r:id="rId37" display="http://www.howstat.com/cricket/statistics/IPL/MatchScorecard.asp?MatchCode=0155" xr:uid="{96C3A254-4D87-4A13-BCC0-388496482F57}"/>
    <hyperlink ref="F41" r:id="rId38" display="http://www.howstat.com/cricket/statistics/IPL/MatchScorecard.asp?MatchCode=0159" xr:uid="{56EDE0FE-3859-4282-9311-1E3345BB28DC}"/>
    <hyperlink ref="F42" r:id="rId39" display="http://www.howstat.com/cricket/statistics/IPL/MatchScorecard.asp?MatchCode=0163" xr:uid="{51098E07-A4D9-4E83-B6F8-E8021ECE4278}"/>
    <hyperlink ref="F43" r:id="rId40" display="http://www.howstat.com/cricket/statistics/IPL/MatchScorecard.asp?MatchCode=0165" xr:uid="{C4867FE3-1481-4E1F-AA91-B19410E24831}"/>
    <hyperlink ref="F44" r:id="rId41" display="http://www.howstat.com/cricket/statistics/IPL/MatchScorecard.asp?MatchCode=0170" xr:uid="{B7DD300A-9956-4143-81BF-ADAD8D9536AC}"/>
    <hyperlink ref="F45" r:id="rId42" display="http://www.howstat.com/cricket/statistics/IPL/MatchScorecard.asp?MatchCode=0174" xr:uid="{C5B54D21-15D1-4775-9034-9B4F04AE309F}"/>
    <hyperlink ref="F46" r:id="rId43" display="http://www.howstat.com/cricket/statistics/IPL/MatchScorecard.asp?MatchCode=0175" xr:uid="{C0DB247E-3760-49D4-B61F-6E1C119BB9B0}"/>
    <hyperlink ref="F47" r:id="rId44" display="http://www.howstat.com/cricket/statistics/IPL/MatchScorecard.asp?MatchCode=0178" xr:uid="{29DAF9FA-E950-4E9D-AB8D-251FB55DE63E}"/>
    <hyperlink ref="F49" r:id="rId45" display="http://www.howstat.com/cricket/statistics/IPL/MatchScorecard.asp?MatchCode=0182" xr:uid="{35A1F9C1-3BBB-46EE-988B-3D6323817846}"/>
    <hyperlink ref="F50" r:id="rId46" display="http://www.howstat.com/cricket/statistics/IPL/MatchScorecard.asp?MatchCode=0186" xr:uid="{8B9E7236-CBB3-4190-9604-A5CC62118FC2}"/>
    <hyperlink ref="F51" r:id="rId47" display="http://www.howstat.com/cricket/statistics/IPL/MatchScorecard.asp?MatchCode=0191" xr:uid="{58FACC8F-108D-46FD-9E90-ACB9745AC900}"/>
    <hyperlink ref="F52" r:id="rId48" display="http://www.howstat.com/cricket/statistics/IPL/MatchScorecard.asp?MatchCode=0199" xr:uid="{D01DBCE7-A4FA-410F-AE3F-FA33F0F6CF03}"/>
    <hyperlink ref="F53" r:id="rId49" display="http://www.howstat.com/cricket/statistics/IPL/MatchScorecard.asp?MatchCode=0203" xr:uid="{21D66EA8-143C-409F-92A9-B899FAD46EA7}"/>
    <hyperlink ref="F54" r:id="rId50" display="http://www.howstat.com/cricket/statistics/IPL/MatchScorecard.asp?MatchCode=0205" xr:uid="{95DE24D2-A256-490C-8585-230319329CF8}"/>
    <hyperlink ref="F55" r:id="rId51" display="http://www.howstat.com/cricket/statistics/IPL/MatchScorecard.asp?MatchCode=0212" xr:uid="{B1594F95-1CF4-4EF3-ABC5-73EB6A032304}"/>
    <hyperlink ref="F56" r:id="rId52" display="http://www.howstat.com/cricket/statistics/IPL/MatchScorecard.asp?MatchCode=0218" xr:uid="{DA98C985-563E-4FDB-A079-8105F97B2A65}"/>
    <hyperlink ref="F57" r:id="rId53" display="http://www.howstat.com/cricket/statistics/IPL/MatchScorecard.asp?MatchCode=0222" xr:uid="{62E228F8-69F3-4380-80D3-736C3F543AEF}"/>
    <hyperlink ref="F58" r:id="rId54" display="http://www.howstat.com/cricket/statistics/IPL/MatchScorecard.asp?MatchCode=0227" xr:uid="{9493A710-0E2D-4FC8-8649-F9653B905C6B}"/>
    <hyperlink ref="F59" r:id="rId55" display="http://www.howstat.com/cricket/statistics/IPL/MatchScorecard.asp?MatchCode=0232" xr:uid="{2AADBF14-966B-4905-BD82-BC684F1705C3}"/>
    <hyperlink ref="F60" r:id="rId56" display="http://www.howstat.com/cricket/statistics/IPL/MatchScorecard.asp?MatchCode=0237" xr:uid="{A371BF76-B693-40F1-86DC-C3D270D8904C}"/>
    <hyperlink ref="F61" r:id="rId57" display="http://www.howstat.com/cricket/statistics/IPL/MatchScorecard.asp?MatchCode=0244" xr:uid="{B57BE519-F096-49D8-9439-E7B3B950E056}"/>
    <hyperlink ref="F62" r:id="rId58" display="http://www.howstat.com/cricket/statistics/IPL/MatchScorecard.asp?MatchCode=0248" xr:uid="{59F30D97-04B8-4BF2-A340-FFEA9DEBCCBF}"/>
    <hyperlink ref="F63" r:id="rId59" display="http://www.howstat.com/cricket/statistics/IPL/MatchScorecard.asp?MatchCode=0250" xr:uid="{000FAF71-AF14-4DAF-AAF1-54CDFD87C070}"/>
    <hyperlink ref="F64" r:id="rId60" display="http://www.howstat.com/cricket/statistics/IPL/MatchScorecard.asp?MatchCode=0251" xr:uid="{1EFD359B-B7FF-4F5B-91E2-3F57D342D620}"/>
    <hyperlink ref="F66" r:id="rId61" display="http://www.howstat.com/cricket/statistics/IPL/MatchScorecard.asp?MatchCode=0253" xr:uid="{BBB860DA-AC32-4212-825E-BA04E2058AC9}"/>
    <hyperlink ref="F67" r:id="rId62" display="http://www.howstat.com/cricket/statistics/IPL/MatchScorecard.asp?MatchCode=0255" xr:uid="{19AE633A-C2D9-4249-A440-2F4C4295000D}"/>
    <hyperlink ref="F68" r:id="rId63" display="http://www.howstat.com/cricket/statistics/IPL/MatchScorecard.asp?MatchCode=0261" xr:uid="{2807745B-5730-4124-AA33-CB2D8767B941}"/>
    <hyperlink ref="F69" r:id="rId64" display="http://www.howstat.com/cricket/statistics/IPL/MatchScorecard.asp?MatchCode=0264" xr:uid="{EB3BDFB4-E7B0-4327-A394-5EBB75EF114C}"/>
    <hyperlink ref="F70" r:id="rId65" display="http://www.howstat.com/cricket/statistics/IPL/MatchScorecard.asp?MatchCode=0271" xr:uid="{C6F35CF4-5489-4D95-8B09-983181AB2DF5}"/>
    <hyperlink ref="F71" r:id="rId66" display="http://www.howstat.com/cricket/statistics/IPL/MatchScorecard.asp?MatchCode=0280" xr:uid="{97AC2ED7-75EA-4DAB-9648-C1DAABE209E7}"/>
    <hyperlink ref="F72" r:id="rId67" display="http://www.howstat.com/cricket/statistics/IPL/MatchScorecard.asp?MatchCode=0285" xr:uid="{ABD290A8-1908-412C-AF00-D9FBDC5332F5}"/>
    <hyperlink ref="F73" r:id="rId68" display="http://www.howstat.com/cricket/statistics/IPL/MatchScorecard.asp?MatchCode=0288" xr:uid="{03D5199F-DEE4-46ED-A525-77565C9CF61B}"/>
    <hyperlink ref="F74" r:id="rId69" display="http://www.howstat.com/cricket/statistics/IPL/MatchScorecard.asp?MatchCode=0292" xr:uid="{7E6DC7CE-9003-4051-A347-2A614D2C6957}"/>
    <hyperlink ref="F75" r:id="rId70" display="http://www.howstat.com/cricket/statistics/IPL/MatchScorecard.asp?MatchCode=0297" xr:uid="{DBF006C2-3A72-4306-9824-C77361513F26}"/>
    <hyperlink ref="F76" r:id="rId71" display="http://www.howstat.com/cricket/statistics/IPL/MatchScorecard.asp?MatchCode=0301" xr:uid="{8B41BA79-7783-4262-8EC3-EA9964C9B29C}"/>
    <hyperlink ref="F77" r:id="rId72" display="http://www.howstat.com/cricket/statistics/IPL/MatchScorecard.asp?MatchCode=0306" xr:uid="{BDE348D4-5A8B-435E-92DA-4134FB78BBC2}"/>
    <hyperlink ref="F78" r:id="rId73" display="http://www.howstat.com/cricket/statistics/IPL/MatchScorecard.asp?MatchCode=0310" xr:uid="{9DAB5A81-8578-48DC-AF8A-8E72CA16231B}"/>
    <hyperlink ref="F79" r:id="rId74" display="http://www.howstat.com/cricket/statistics/IPL/MatchScorecard.asp?MatchCode=0314" xr:uid="{834FB070-7249-43FF-862A-5270D78AADD1}"/>
    <hyperlink ref="F80" r:id="rId75" display="http://www.howstat.com/cricket/statistics/IPL/MatchScorecard.asp?MatchCode=0317" xr:uid="{DF008947-0DCC-41C2-99D8-21509626EE2C}"/>
    <hyperlink ref="F81" r:id="rId76" display="http://www.howstat.com/cricket/statistics/IPL/MatchScorecard.asp?MatchCode=0324" xr:uid="{012623BA-3737-4ACA-927D-DEDA0E82A369}"/>
    <hyperlink ref="F82" r:id="rId77" display="http://www.howstat.com/cricket/statistics/IPL/MatchScorecard.asp?MatchCode=0326" xr:uid="{036A0112-0AD5-4277-B06F-24D476050E0E}"/>
    <hyperlink ref="F84" r:id="rId78" display="http://www.howstat.com/cricket/statistics/IPL/MatchScorecard.asp?MatchCode=0330" xr:uid="{F8B2277C-856E-4EC5-919B-2D1153A56C63}"/>
    <hyperlink ref="F85" r:id="rId79" display="http://www.howstat.com/cricket/statistics/IPL/MatchScorecard.asp?MatchCode=0333" xr:uid="{04AAD6FF-5619-4C42-A4F6-54EF82DA83D1}"/>
    <hyperlink ref="F86" r:id="rId80" display="http://www.howstat.com/cricket/statistics/IPL/MatchScorecard.asp?MatchCode=0338" xr:uid="{752423AD-2DD3-400A-938E-06AD1FA6FB39}"/>
    <hyperlink ref="F87" r:id="rId81" display="http://www.howstat.com/cricket/statistics/IPL/MatchScorecard.asp?MatchCode=0343" xr:uid="{AAE252C3-1EC6-4E62-9ED8-8F97ED2D9978}"/>
    <hyperlink ref="F88" r:id="rId82" display="http://www.howstat.com/cricket/statistics/IPL/MatchScorecard.asp?MatchCode=0351" xr:uid="{4009D549-AA87-427B-8AD7-50F3C3B90410}"/>
    <hyperlink ref="F89" r:id="rId83" display="http://www.howstat.com/cricket/statistics/IPL/MatchScorecard.asp?MatchCode=0356" xr:uid="{8BF987C7-B394-468C-A2BB-6A42CBB687D3}"/>
    <hyperlink ref="F90" r:id="rId84" display="http://www.howstat.com/cricket/statistics/IPL/MatchScorecard.asp?MatchCode=0361" xr:uid="{094FEAED-5184-40FB-A422-07E8E010DD51}"/>
    <hyperlink ref="F91" r:id="rId85" display="http://www.howstat.com/cricket/statistics/IPL/MatchScorecard.asp?MatchCode=0365" xr:uid="{04A69B83-C51F-43F2-9A1E-8F9F58EFD370}"/>
    <hyperlink ref="F92" r:id="rId86" display="http://www.howstat.com/cricket/statistics/IPL/MatchScorecard.asp?MatchCode=0369" xr:uid="{04FA2CAA-A946-4D43-A29A-DA3A01642001}"/>
    <hyperlink ref="F93" r:id="rId87" display="http://www.howstat.com/cricket/statistics/IPL/MatchScorecard.asp?MatchCode=0371" xr:uid="{95E0BF85-BD48-4D32-939B-A5D6C664342B}"/>
    <hyperlink ref="F94" r:id="rId88" display="http://www.howstat.com/cricket/statistics/IPL/MatchScorecard.asp?MatchCode=0377" xr:uid="{A46D11E0-52BD-4A25-9BCF-FEE7A285188F}"/>
    <hyperlink ref="F95" r:id="rId89" display="http://www.howstat.com/cricket/statistics/IPL/MatchScorecard.asp?MatchCode=0381" xr:uid="{8D6DA865-A426-4823-BD4C-E3B3ECFE17E2}"/>
    <hyperlink ref="F96" r:id="rId90" display="http://www.howstat.com/cricket/statistics/IPL/MatchScorecard.asp?MatchCode=0386" xr:uid="{7D3F1FFE-9C59-447D-8109-7340E03DE078}"/>
    <hyperlink ref="F97" r:id="rId91" display="http://www.howstat.com/cricket/statistics/IPL/MatchScorecard.asp?MatchCode=0390" xr:uid="{00750E35-2BC6-4190-82E6-7B25F931365E}"/>
    <hyperlink ref="F98" r:id="rId92" display="http://www.howstat.com/cricket/statistics/IPL/MatchScorecard.asp?MatchCode=0394" xr:uid="{AE333F57-0FF6-4BED-9423-C150B48FF521}"/>
    <hyperlink ref="F99" r:id="rId93" display="http://www.howstat.com/cricket/statistics/IPL/MatchScorecard.asp?MatchCode=0397" xr:uid="{065BD53C-C00A-44D3-8001-271FB1485E27}"/>
    <hyperlink ref="F100" r:id="rId94" display="http://www.howstat.com/cricket/statistics/IPL/MatchScorecard.asp?MatchCode=0401" xr:uid="{338C5F11-3ECE-4E58-86FE-AABE3FDFC41D}"/>
    <hyperlink ref="F101" r:id="rId95" display="http://www.howstat.com/cricket/statistics/IPL/MatchScorecard.asp?MatchCode=0403" xr:uid="{415905CB-248A-4843-B272-2BC779640E54}"/>
    <hyperlink ref="F102" r:id="rId96" display="http://www.howstat.com/cricket/statistics/IPL/MatchScorecard.asp?MatchCode=0404" xr:uid="{8EA64F25-A56F-402C-B4C3-9F055BA2F8AB}"/>
    <hyperlink ref="F104" r:id="rId97" display="http://www.howstat.com/cricket/statistics/IPL/MatchScorecard.asp?MatchCode=0405" xr:uid="{B13DBEBE-08C2-4B45-87F4-1D8108FC3597}"/>
    <hyperlink ref="F105" r:id="rId98" display="http://www.howstat.com/cricket/statistics/IPL/MatchScorecard.asp?MatchCode=0409" xr:uid="{EF480FC8-EB69-4BB8-A24E-0F01EFF20E83}"/>
    <hyperlink ref="F106" r:id="rId99" display="http://www.howstat.com/cricket/statistics/IPL/MatchScorecard.asp?MatchCode=0417" xr:uid="{7D1C5A0B-3B30-460F-81B2-3B8663C60B4A}"/>
    <hyperlink ref="F107" r:id="rId100" display="http://www.howstat.com/cricket/statistics/IPL/MatchScorecard.asp?MatchCode=0420" xr:uid="{3552DAEA-C9D4-4001-A067-454D3E07FC87}"/>
    <hyperlink ref="F108" r:id="rId101" display="http://www.howstat.com/cricket/statistics/IPL/MatchScorecard.asp?MatchCode=0424" xr:uid="{0B5D3637-763A-4122-B2B9-4418CE32A516}"/>
    <hyperlink ref="F109" r:id="rId102" display="http://www.howstat.com/cricket/statistics/IPL/MatchScorecard.asp?MatchCode=0426" xr:uid="{B6476C9A-F5EC-4D81-A3F9-6ECE6125A7F6}"/>
    <hyperlink ref="F110" r:id="rId103" display="http://www.howstat.com/cricket/statistics/IPL/MatchScorecard.asp?MatchCode=0431" xr:uid="{08978A4D-926A-4741-BA28-42C88F6204CD}"/>
    <hyperlink ref="F111" r:id="rId104" display="http://www.howstat.com/cricket/statistics/IPL/MatchScorecard.asp?MatchCode=0437" xr:uid="{5155DBB7-326C-447D-B5B8-BE2176E073A3}"/>
    <hyperlink ref="F112" r:id="rId105" display="http://www.howstat.com/cricket/statistics/IPL/MatchScorecard.asp?MatchCode=0440" xr:uid="{B26106FA-761E-4D40-A523-F7094B040967}"/>
    <hyperlink ref="F113" r:id="rId106" display="http://www.howstat.com/cricket/statistics/IPL/MatchScorecard.asp?MatchCode=0444" xr:uid="{82A87CBA-325A-4872-9612-19B108B2230E}"/>
    <hyperlink ref="F114" r:id="rId107" display="http://www.howstat.com/cricket/statistics/IPL/MatchScorecard.asp?MatchCode=0448" xr:uid="{C3F53C19-30DC-4E59-8C13-5EACB80BFF41}"/>
    <hyperlink ref="F115" r:id="rId108" display="http://www.howstat.com/cricket/statistics/IPL/MatchScorecard.asp?MatchCode=0452" xr:uid="{1A8A7BD3-54A8-419B-BFD9-CD7C20B483EF}"/>
    <hyperlink ref="F116" r:id="rId109" display="http://www.howstat.com/cricket/statistics/IPL/MatchScorecard.asp?MatchCode=0455" xr:uid="{46B7241E-1F91-4D74-8942-2F0DBB871E5A}"/>
    <hyperlink ref="F117" r:id="rId110" display="http://www.howstat.com/cricket/statistics/IPL/MatchScorecard.asp?MatchCode=0460" xr:uid="{86FB1590-0853-494F-A058-15575AD3B958}"/>
    <hyperlink ref="F118" r:id="rId111" display="http://www.howstat.com/cricket/statistics/IPL/MatchScorecard.asp?MatchCode=0461" xr:uid="{90FB79AD-13A0-4ACD-883A-1F1D89995B7B}"/>
    <hyperlink ref="F120" r:id="rId112" display="http://www.howstat.com/cricket/statistics/IPL/MatchScorecard.asp?MatchCode=0465" xr:uid="{393E739E-E51F-4013-BEF4-73C1350A910F}"/>
    <hyperlink ref="F121" r:id="rId113" display="http://www.howstat.com/cricket/statistics/IPL/MatchScorecard.asp?MatchCode=0471" xr:uid="{A709B6CE-0120-44F8-A696-33D8A3B34A10}"/>
    <hyperlink ref="F122" r:id="rId114" display="http://www.howstat.com/cricket/statistics/IPL/MatchScorecard.asp?MatchCode=0473" xr:uid="{D05A0F1A-04C3-4E1F-B8F7-27CF3A345010}"/>
    <hyperlink ref="F123" r:id="rId115" display="http://www.howstat.com/cricket/statistics/IPL/MatchScorecard.asp?MatchCode=0476" xr:uid="{315B8D80-8ECE-477F-BEFC-C2E32CB09F02}"/>
    <hyperlink ref="F124" r:id="rId116" display="http://www.howstat.com/cricket/statistics/IPL/MatchScorecard.asp?MatchCode=0480" xr:uid="{9D7EF8C2-C8E6-43EF-8269-973ED2FAD458}"/>
    <hyperlink ref="F125" r:id="rId117" display="http://www.howstat.com/cricket/statistics/IPL/MatchScorecard.asp?MatchCode=0485" xr:uid="{8B436D46-D41E-41FF-92E8-8C861A83E07C}"/>
    <hyperlink ref="F126" r:id="rId118" display="http://www.howstat.com/cricket/statistics/IPL/MatchScorecard.asp?MatchCode=0487" xr:uid="{B5F70166-CEBF-46CD-A092-A681692CB8CA}"/>
    <hyperlink ref="F127" r:id="rId119" display="http://www.howstat.com/cricket/statistics/IPL/MatchScorecard.asp?MatchCode=0496" xr:uid="{205167D7-C2F8-4329-8895-C20D9CDCE1C1}"/>
    <hyperlink ref="F128" r:id="rId120" display="http://www.howstat.com/cricket/statistics/IPL/MatchScorecard.asp?MatchCode=0499" xr:uid="{04DBC115-6024-4410-A667-07DD432F8FEE}"/>
    <hyperlink ref="F129" r:id="rId121" display="http://www.howstat.com/cricket/statistics/IPL/MatchScorecard.asp?MatchCode=0503" xr:uid="{71E0474F-ADBB-4559-9C89-B59833F53D3D}"/>
    <hyperlink ref="F130" r:id="rId122" display="http://www.howstat.com/cricket/statistics/IPL/MatchScorecard.asp?MatchCode=0507" xr:uid="{668D048E-F9FF-4A6C-B90D-830DD76387CF}"/>
    <hyperlink ref="F131" r:id="rId123" display="http://www.howstat.com/cricket/statistics/IPL/MatchScorecard.asp?MatchCode=0510" xr:uid="{F8FFAD45-42CD-4DAB-92B8-1E3DBC942BAF}"/>
    <hyperlink ref="F132" r:id="rId124" display="http://www.howstat.com/cricket/statistics/IPL/MatchScorecard.asp?MatchCode=0515" xr:uid="{8A941320-ACC8-4DCA-B835-90D912DC5644}"/>
    <hyperlink ref="F133" r:id="rId125" display="http://www.howstat.com/cricket/statistics/IPL/MatchScorecard.asp?MatchCode=0520" xr:uid="{7FEA6FCB-61CF-4F50-B251-F18B4CC21DD0}"/>
    <hyperlink ref="F134" r:id="rId126" display="http://www.howstat.com/cricket/statistics/IPL/MatchScorecard.asp?MatchCode=0521" xr:uid="{BDE89089-AFEF-4276-B023-39E5A1FAF206}"/>
    <hyperlink ref="F135" r:id="rId127" display="http://www.howstat.com/cricket/statistics/IPL/MatchScorecard.asp?MatchCode=0524" xr:uid="{15378776-92D7-4300-AA04-CB24F23B4694}"/>
    <hyperlink ref="F137" r:id="rId128" display="http://www.howstat.com/cricket/statistics/IPL/MatchScorecard.asp?MatchCode=0525" xr:uid="{88535CB0-F05E-498C-B598-8D0D6A8D3727}"/>
    <hyperlink ref="F138" r:id="rId129" display="http://www.howstat.com/cricket/statistics/IPL/MatchScorecard.asp?MatchCode=0529" xr:uid="{9EA71625-8236-471D-A96A-4AD6330CEFAB}"/>
    <hyperlink ref="F139" r:id="rId130" display="http://www.howstat.com/cricket/statistics/IPL/MatchScorecard.asp?MatchCode=0533" xr:uid="{9AC54FA0-FA83-469A-9161-92573273B483}"/>
    <hyperlink ref="F140" r:id="rId131" display="http://www.howstat.com/cricket/statistics/IPL/MatchScorecard.asp?MatchCode=0536" xr:uid="{C230940A-559B-4B79-B6BD-2E74FD1AAE31}"/>
    <hyperlink ref="F141" r:id="rId132" display="http://www.howstat.com/cricket/statistics/IPL/MatchScorecard.asp?MatchCode=0538" xr:uid="{54CB00CE-F26C-4232-A687-288D0B10969B}"/>
    <hyperlink ref="F142" r:id="rId133" display="http://www.howstat.com/cricket/statistics/IPL/MatchScorecard.asp?MatchCode=0541" xr:uid="{783A165C-6489-4E78-AA29-9699F5D82167}"/>
    <hyperlink ref="F143" r:id="rId134" display="http://www.howstat.com/cricket/statistics/IPL/MatchScorecard.asp?MatchCode=0545" xr:uid="{EF94E573-E65E-4758-B631-0970D61471AD}"/>
    <hyperlink ref="F144" r:id="rId135" display="http://www.howstat.com/cricket/statistics/IPL/MatchScorecard.asp?MatchCode=0548" xr:uid="{1A8F9689-162A-4497-8E24-46CBF5D8AF57}"/>
    <hyperlink ref="F145" r:id="rId136" display="http://www.howstat.com/cricket/statistics/IPL/MatchScorecard.asp?MatchCode=0553" xr:uid="{9BC44482-60B1-4313-894A-E61274964D00}"/>
    <hyperlink ref="F146" r:id="rId137" display="http://www.howstat.com/cricket/statistics/IPL/MatchScorecard.asp?MatchCode=0561" xr:uid="{682AFEB1-87CE-413C-88B4-F23EA6BC0040}"/>
    <hyperlink ref="F147" r:id="rId138" display="http://www.howstat.com/cricket/statistics/IPL/MatchScorecard.asp?MatchCode=0565" xr:uid="{7D41B545-5D07-41E5-AF8F-DB904242D426}"/>
    <hyperlink ref="F148" r:id="rId139" display="http://www.howstat.com/cricket/statistics/IPL/MatchScorecard.asp?MatchCode=0567" xr:uid="{9990809F-7F72-4771-B523-41C09662B2D9}"/>
    <hyperlink ref="F149" r:id="rId140" display="http://www.howstat.com/cricket/statistics/IPL/MatchScorecard.asp?MatchCode=0571" xr:uid="{A625EB16-2919-40BB-9E00-9053E75AD485}"/>
    <hyperlink ref="F150" r:id="rId141" display="http://www.howstat.com/cricket/statistics/IPL/MatchScorecard.asp?MatchCode=0578" xr:uid="{6AE9CB9D-3F6C-404F-B11C-8DDF5973901E}"/>
    <hyperlink ref="F152" r:id="rId142" display="http://www.howstat.com/cricket/statistics/IPL/MatchScorecard.asp?MatchCode=0586" xr:uid="{D754C109-3062-4A83-AF43-2F1D8F3FE663}"/>
    <hyperlink ref="F153" r:id="rId143" display="http://www.howstat.com/cricket/statistics/IPL/MatchScorecard.asp?MatchCode=0591" xr:uid="{3B57DD0E-FF15-4E6A-9DCA-D58FD0490F83}"/>
    <hyperlink ref="F154" r:id="rId144" display="http://www.howstat.com/cricket/statistics/IPL/MatchScorecard.asp?MatchCode=0594" xr:uid="{00C0CA0D-53BD-44EB-B98D-1B32A896E2E5}"/>
    <hyperlink ref="F155" r:id="rId145" display="http://www.howstat.com/cricket/statistics/IPL/MatchScorecard.asp?MatchCode=0596" xr:uid="{A5F00CC1-AE8C-40E8-B444-1209F5BC44AC}"/>
    <hyperlink ref="F156" r:id="rId146" display="http://www.howstat.com/cricket/statistics/IPL/MatchScorecard.asp?MatchCode=0600" xr:uid="{AC4B237C-06AA-4D5A-ABD3-499F528D9967}"/>
    <hyperlink ref="F157" r:id="rId147" display="http://www.howstat.com/cricket/statistics/IPL/MatchScorecard.asp?MatchCode=0606" xr:uid="{77C1F203-76E9-403B-BB78-F9512BB81333}"/>
    <hyperlink ref="F158" r:id="rId148" display="http://www.howstat.com/cricket/statistics/IPL/MatchScorecard.asp?MatchCode=0609" xr:uid="{9B84AFA8-4154-449D-AFE6-96A11F4DBC56}"/>
    <hyperlink ref="F159" r:id="rId149" display="http://www.howstat.com/cricket/statistics/IPL/MatchScorecard.asp?MatchCode=0612" xr:uid="{A5A02801-41E7-4828-BBB1-65B64E7FD6A4}"/>
    <hyperlink ref="F160" r:id="rId150" display="http://www.howstat.com/cricket/statistics/IPL/MatchScorecard.asp?MatchCode=0619" xr:uid="{0E945D0C-4309-4916-AC0C-E24F293982C0}"/>
    <hyperlink ref="F161" r:id="rId151" display="http://www.howstat.com/cricket/statistics/IPL/MatchScorecard.asp?MatchCode=0622" xr:uid="{A7A017DC-5587-4AA4-B518-03A271E71C66}"/>
    <hyperlink ref="F162" r:id="rId152" display="http://www.howstat.com/cricket/statistics/IPL/MatchScorecard.asp?MatchCode=0629" xr:uid="{1C24249F-FA8B-430F-94C0-ECC4096E6359}"/>
    <hyperlink ref="F163" r:id="rId153" display="http://www.howstat.com/cricket/statistics/IPL/MatchScorecard.asp?MatchCode=0632" xr:uid="{5B3687E3-3612-4818-9C0D-FBEA823385F0}"/>
    <hyperlink ref="F164" r:id="rId154" display="http://www.howstat.com/cricket/statistics/IPL/MatchScorecard.asp?MatchCode=0635" xr:uid="{F2383EDA-B6D7-4FF7-83A2-0B6034D2D651}"/>
    <hyperlink ref="F165" r:id="rId155" display="http://www.howstat.com/cricket/statistics/IPL/MatchScorecard.asp?MatchCode=0638" xr:uid="{178DD809-1717-44F6-B17A-36BCBB94775A}"/>
    <hyperlink ref="F166" r:id="rId156" display="http://www.howstat.com/cricket/statistics/IPL/MatchScorecard.asp?MatchCode=0641" xr:uid="{8A6A7898-81D9-4B86-8BD9-82C14E722971}"/>
    <hyperlink ref="F167" r:id="rId157" display="http://www.howstat.com/cricket/statistics/IPL/MatchScorecard.asp?MatchCode=0643" xr:uid="{462FEB07-9C23-486A-B804-C9207BDF00BE}"/>
    <hyperlink ref="F168" r:id="rId158" display="http://www.howstat.com/cricket/statistics/IPL/MatchScorecard.asp?MatchCode=0644" xr:uid="{EE3849AF-45E4-4034-ABBD-3E32AF6AED1D}"/>
    <hyperlink ref="F170" r:id="rId159" display="http://www.howstat.com/cricket/statistics/IPL/MatchScorecard.asp?MatchCode=0645" xr:uid="{264BBA4C-B481-4A0E-96C9-5193BB5F1B22}"/>
    <hyperlink ref="F171" r:id="rId160" display="http://www.howstat.com/cricket/statistics/IPL/MatchScorecard.asp?MatchCode=0651" xr:uid="{DF470A60-D281-45E3-8A75-C6EDB402D661}"/>
    <hyperlink ref="F172" r:id="rId161" display="http://www.howstat.com/cricket/statistics/IPL/MatchScorecard.asp?MatchCode=0653" xr:uid="{9A2CBD49-3720-4E3C-BDE0-0F4835003B98}"/>
    <hyperlink ref="F173" r:id="rId162" display="http://www.howstat.com/cricket/statistics/IPL/MatchScorecard.asp?MatchCode=0658" xr:uid="{A7224B90-73BB-4215-B26E-9DD49BEE55CD}"/>
    <hyperlink ref="F174" r:id="rId163" display="http://www.howstat.com/cricket/statistics/IPL/MatchScorecard.asp?MatchCode=0665" xr:uid="{032A6AA3-CA1C-41D9-91CF-449B33A82446}"/>
    <hyperlink ref="F175" r:id="rId164" display="http://www.howstat.com/cricket/statistics/IPL/MatchScorecard.asp?MatchCode=0667" xr:uid="{3B5124A6-766B-4BD0-BABD-4030A288CFDB}"/>
    <hyperlink ref="F176" r:id="rId165" display="http://www.howstat.com/cricket/statistics/IPL/MatchScorecard.asp?MatchCode=0671" xr:uid="{0076BE1A-525E-44F8-AC84-ECD4C5466B9D}"/>
    <hyperlink ref="F177" r:id="rId166" display="http://www.howstat.com/cricket/statistics/IPL/MatchScorecard.asp?MatchCode=0675" xr:uid="{1A283BB7-83A0-46AE-A4F2-B4C340A01E17}"/>
    <hyperlink ref="F178" r:id="rId167" display="http://www.howstat.com/cricket/statistics/IPL/MatchScorecard.asp?MatchCode=0678" xr:uid="{B7D1B66A-5F95-4F40-89FF-079C06DED808}"/>
    <hyperlink ref="F179" r:id="rId168" display="http://www.howstat.com/cricket/statistics/IPL/MatchScorecard.asp?MatchCode=0681" xr:uid="{32163CC0-80DF-44CA-BBF2-418C6B1BE75D}"/>
    <hyperlink ref="F180" r:id="rId169" display="http://www.howstat.com/cricket/statistics/IPL/MatchScorecard.asp?MatchCode=0685" xr:uid="{47648EAD-BE7C-4CC8-AC39-5D2BEA8E5C6A}"/>
    <hyperlink ref="F181" r:id="rId170" display="http://www.howstat.com/cricket/statistics/IPL/MatchScorecard.asp?MatchCode=0691" xr:uid="{6E26ADBF-1B34-4D0C-8A9B-54B95BF35B33}"/>
    <hyperlink ref="F182" r:id="rId171" display="http://www.howstat.com/cricket/statistics/IPL/MatchScorecard.asp?MatchCode=0694" xr:uid="{631EEEA0-3A51-49EB-828E-96547FB88FAB}"/>
    <hyperlink ref="F183" r:id="rId172" display="http://www.howstat.com/cricket/statistics/IPL/MatchScorecard.asp?MatchCode=0699" xr:uid="{ED13AB95-6018-44F4-B606-7D7C3E695259}"/>
    <hyperlink ref="F185" r:id="rId173" display="http://www.howstat.com/cricket/statistics/IPL/MatchScorecard.asp?MatchCode=0707" xr:uid="{E1D071F6-7CAB-412C-B04D-CF2CD686933B}"/>
    <hyperlink ref="F186" r:id="rId174" display="http://www.howstat.com/cricket/statistics/IPL/MatchScorecard.asp?MatchCode=0711" xr:uid="{87C52F33-5913-434B-9487-3EAAFEA75D30}"/>
    <hyperlink ref="F187" r:id="rId175" display="http://www.howstat.com/cricket/statistics/IPL/MatchScorecard.asp?MatchCode=0713" xr:uid="{51DAEBD2-F398-4FB9-99B8-595E998EDD7D}"/>
    <hyperlink ref="F188" r:id="rId176" display="http://www.howstat.com/cricket/statistics/IPL/MatchScorecard.asp?MatchCode=0719" xr:uid="{84CF9F4A-98F2-4953-B8FB-B20F159A0FF0}"/>
    <hyperlink ref="F189" r:id="rId177" display="http://www.howstat.com/cricket/statistics/IPL/MatchScorecard.asp?MatchCode=0723" xr:uid="{7735292D-A7A8-40D2-9C4B-8C42572B9BA8}"/>
    <hyperlink ref="F190" r:id="rId178" display="http://www.howstat.com/cricket/statistics/IPL/MatchScorecard.asp?MatchCode=0728" xr:uid="{27E8B35C-D0F7-4573-9F48-AE0C65C31FBE}"/>
    <hyperlink ref="F191" r:id="rId179" display="http://www.howstat.com/cricket/statistics/IPL/MatchScorecard.asp?MatchCode=0731" xr:uid="{C0FED067-9183-4A37-BE3D-304487EB7D3E}"/>
    <hyperlink ref="F192" r:id="rId180" display="http://www.howstat.com/cricket/statistics/IPL/MatchScorecard.asp?MatchCode=0735" xr:uid="{F8D1B553-BE36-472F-93A6-D4695AB96C8F}"/>
    <hyperlink ref="F193" r:id="rId181" display="http://www.howstat.com/cricket/statistics/IPL/MatchScorecard.asp?MatchCode=0738" xr:uid="{32D7289C-ADDA-467D-98CC-82094C5A67C2}"/>
    <hyperlink ref="F194" r:id="rId182" display="http://www.howstat.com/cricket/statistics/IPL/MatchScorecard.asp?MatchCode=0740" xr:uid="{0ADB8086-FC53-4E69-BACC-FC21283DA346}"/>
    <hyperlink ref="F195" r:id="rId183" display="http://www.howstat.com/cricket/statistics/IPL/MatchScorecard.asp?MatchCode=0748" xr:uid="{B88AC1CD-1368-4F4D-95C5-B266A85DA22F}"/>
    <hyperlink ref="F196" r:id="rId184" display="http://www.howstat.com/cricket/statistics/IPL/MatchScorecard.asp?MatchCode=0751" xr:uid="{AA9E24DC-0C4E-4009-AA1C-594D21C52CE3}"/>
    <hyperlink ref="F197" r:id="rId185" display="http://www.howstat.com/cricket/statistics/IPL/MatchScorecard.asp?MatchCode=0755" xr:uid="{274C3515-322B-40CA-8CB6-AB72FF8AC8DC}"/>
    <hyperlink ref="F198" r:id="rId186" display="http://www.howstat.com/cricket/statistics/IPL/MatchScorecard.asp?MatchCode=0760" xr:uid="{9D6942EB-5158-469F-88D3-509F2BD8F907}"/>
    <hyperlink ref="F200" r:id="rId187" display="http://www.howstat.com/cricket/statistics/IPL/MatchScorecard.asp?MatchCode=0765" xr:uid="{7B8285F3-D742-4B63-9647-7047338D9B8E}"/>
    <hyperlink ref="F201" r:id="rId188" display="http://www.howstat.com/cricket/statistics/IPL/MatchScorecard.asp?MatchCode=0769" xr:uid="{21A78749-5F14-48A4-9AD0-AD6B77474577}"/>
    <hyperlink ref="F202" r:id="rId189" display="http://www.howstat.com/cricket/statistics/IPL/MatchScorecard.asp?MatchCode=0774" xr:uid="{B6ACEFA6-85C4-4FD9-B03E-69B150EE0C17}"/>
    <hyperlink ref="F203" r:id="rId190" display="http://www.howstat.com/cricket/statistics/IPL/MatchScorecard.asp?MatchCode=0777" xr:uid="{B031C134-0755-4051-98DB-E1D281BD308E}"/>
    <hyperlink ref="F204" r:id="rId191" display="http://www.howstat.com/cricket/statistics/IPL/MatchScorecard.asp?MatchCode=0781" xr:uid="{60B1BC18-877A-4AF9-B5A0-45FCBF49FD85}"/>
    <hyperlink ref="F205" r:id="rId192" display="http://www.howstat.com/cricket/statistics/IPL/MatchScorecard.asp?MatchCode=0784" xr:uid="{9414F78B-64CA-4546-A3CC-44732A8D0F29}"/>
    <hyperlink ref="F206" r:id="rId193" display="http://www.howstat.com/cricket/statistics/IPL/MatchScorecard.asp?MatchCode=0791" xr:uid="{35463041-4EBD-49F5-B941-4BC9C3B8E6B1}"/>
    <hyperlink ref="F207" r:id="rId194" display="http://www.howstat.com/cricket/statistics/IPL/MatchScorecard.asp?MatchCode=0796" xr:uid="{3520E35B-38BC-4168-B411-FC6F1D00CD1C}"/>
    <hyperlink ref="F208" r:id="rId195" display="http://www.howstat.com/cricket/statistics/IPL/MatchScorecard.asp?MatchCode=0800" xr:uid="{84BD713B-491A-4111-B4BA-89F73B5B8D2D}"/>
    <hyperlink ref="F209" r:id="rId196" display="http://www.howstat.com/cricket/statistics/IPL/MatchScorecard.asp?MatchCode=0805" xr:uid="{983F348E-7443-4237-A731-8E6025BDDA8C}"/>
    <hyperlink ref="F210" r:id="rId197" display="http://www.howstat.com/cricket/statistics/IPL/MatchScorecard.asp?MatchCode=0809" xr:uid="{D6845707-25EF-4C31-867B-F7BDFA4AABB3}"/>
    <hyperlink ref="F211" r:id="rId198" display="http://www.howstat.com/cricket/statistics/IPL/MatchScorecard.asp?MatchCode=0812" xr:uid="{9041730B-1F77-4E0B-A8DE-F07FECFAAAF0}"/>
    <hyperlink ref="F212" r:id="rId199" display="http://www.howstat.com/cricket/statistics/IPL/MatchScorecard.asp?MatchCode=0815" xr:uid="{6F1DA38C-96C0-4463-B9AC-B0B5DD032281}"/>
    <hyperlink ref="F213" r:id="rId200" display="http://www.howstat.com/cricket/statistics/IPL/MatchScorecard.asp?MatchCode=0820" xr:uid="{BD93CAA0-791E-463A-9AC8-3717A0FB2F83}"/>
    <hyperlink ref="F214" r:id="rId201" display="http://www.howstat.com/cricket/statistics/IPL/MatchScorecard.asp?MatchCode=0821" xr:uid="{C845A918-E0B8-47BA-8E2B-F9FB015D9864}"/>
    <hyperlink ref="F215" r:id="rId202" display="http://www.howstat.com/cricket/statistics/IPL/MatchScorecard.asp?MatchCode=0824" xr:uid="{6A6B55FA-8E1F-4F7B-97EA-4248964A3132}"/>
    <hyperlink ref="F217" r:id="rId203" display="http://www.howstat.com/cricket/statistics/IPL/MatchScorecard.asp?MatchCode=0825" xr:uid="{DD207316-9E37-4273-8CD6-E6B7BED68476}"/>
    <hyperlink ref="F218" r:id="rId204" display="http://www.howstat.com/cricket/statistics/IPL/MatchScorecard.asp?MatchCode=0829" xr:uid="{946B8FB7-F1DA-4B97-9229-C053DF29F786}"/>
    <hyperlink ref="F219" r:id="rId205" display="http://www.howstat.com/cricket/statistics/IPL/MatchScorecard.asp?MatchCode=0833" xr:uid="{C10F1821-9235-47B3-A795-E6CC451DFE7C}"/>
    <hyperlink ref="F220" r:id="rId206" display="http://www.howstat.com/cricket/statistics/IPL/MatchScorecard.asp?MatchCode=0837" xr:uid="{F3A71937-02BA-431C-A760-25FDAEBE9036}"/>
    <hyperlink ref="F221" r:id="rId207" display="http://www.howstat.com/cricket/statistics/IPL/MatchScorecard.asp?MatchCode=0841" xr:uid="{DC98E206-501D-4D88-B00A-CC5383B518A4}"/>
    <hyperlink ref="F222" r:id="rId208" display="http://www.howstat.com/cricket/statistics/IPL/MatchScorecard.asp?MatchCode=0848" xr:uid="{23249512-2478-4658-B329-4E9667ADD181}"/>
    <hyperlink ref="F223" r:id="rId209" display="http://www.howstat.com/cricket/statistics/IPL/MatchScorecard.asp?MatchCode=0851" xr:uid="{8D012AB1-04BA-4A2C-828B-CB2516DB5374}"/>
    <hyperlink ref="F224" r:id="rId210" display="http://www.howstat.com/cricket/statistics/IPL/MatchScorecard.asp?MatchCode=0854" xr:uid="{D5DDAB8F-2BC9-49F3-843D-228AEEB379FD}"/>
    <hyperlink ref="F225" r:id="rId211" display="http://www.howstat.com/cricket/statistics/IPL/MatchScorecard.asp?MatchCode=0858" xr:uid="{EA8AC3B9-61A9-4DED-A46C-9E3157F83A69}"/>
    <hyperlink ref="F226" r:id="rId212" display="http://www.howstat.com/cricket/statistics/IPL/MatchScorecard.asp?MatchCode=0863" xr:uid="{E5764C08-42BE-48CE-91A1-51D670C4D801}"/>
    <hyperlink ref="F227" r:id="rId213" display="http://www.howstat.com/cricket/statistics/IPL/MatchScorecard.asp?MatchCode=0865" xr:uid="{701EAC08-CDA3-4C5B-9CC7-CCCE6E0FFE78}"/>
    <hyperlink ref="F228" r:id="rId214" display="http://www.howstat.com/cricket/statistics/IPL/MatchScorecard.asp?MatchCode=0870" xr:uid="{D2952471-4191-49C6-BC8F-93B2D868FD06}"/>
    <hyperlink ref="F229" r:id="rId215" display="http://www.howstat.com/cricket/statistics/IPL/MatchScorecard.asp?MatchCode=0875" xr:uid="{07B9B9A1-6D74-4752-857A-988DCF6A0415}"/>
    <hyperlink ref="F230" r:id="rId216" display="http://www.howstat.com/cricket/statistics/IPL/MatchScorecard.asp?MatchCode=0879" xr:uid="{FEEA8352-8355-4DEA-990D-67DA096FF24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8831-BA19-47C2-9366-EB4BCDED919F}">
  <dimension ref="A1:E877"/>
  <sheetViews>
    <sheetView topLeftCell="C1" zoomScaleNormal="100" workbookViewId="0">
      <selection activeCell="H10" sqref="H10"/>
    </sheetView>
  </sheetViews>
  <sheetFormatPr defaultRowHeight="14.5" x14ac:dyDescent="0.35"/>
  <cols>
    <col min="1" max="1" width="10.08984375" bestFit="1" customWidth="1"/>
    <col min="2" max="2" width="11.36328125" bestFit="1" customWidth="1"/>
    <col min="3" max="5" width="24.54296875" bestFit="1" customWidth="1"/>
    <col min="6" max="6" width="13.36328125" customWidth="1"/>
    <col min="7" max="7" width="12" customWidth="1"/>
    <col min="8" max="8" width="11.36328125" customWidth="1"/>
  </cols>
  <sheetData>
    <row r="1" spans="1:5" x14ac:dyDescent="0.35">
      <c r="A1" t="s">
        <v>9</v>
      </c>
      <c r="B1" t="s">
        <v>284</v>
      </c>
      <c r="C1" t="s">
        <v>262</v>
      </c>
      <c r="D1" t="s">
        <v>263</v>
      </c>
      <c r="E1" t="s">
        <v>285</v>
      </c>
    </row>
    <row r="2" spans="1:5" x14ac:dyDescent="0.35">
      <c r="A2" s="51">
        <v>39556</v>
      </c>
      <c r="B2">
        <f t="shared" ref="B2:B65" si="0">YEAR(A2)</f>
        <v>2008</v>
      </c>
      <c r="C2" t="s">
        <v>291</v>
      </c>
      <c r="D2" t="s">
        <v>2</v>
      </c>
      <c r="E2" t="s">
        <v>2</v>
      </c>
    </row>
    <row r="3" spans="1:5" x14ac:dyDescent="0.35">
      <c r="A3" s="51">
        <v>39557</v>
      </c>
      <c r="B3">
        <f t="shared" si="0"/>
        <v>2008</v>
      </c>
      <c r="C3" t="s">
        <v>292</v>
      </c>
      <c r="D3" t="s">
        <v>5</v>
      </c>
      <c r="E3" t="s">
        <v>292</v>
      </c>
    </row>
    <row r="4" spans="1:5" x14ac:dyDescent="0.35">
      <c r="A4" s="51">
        <v>39557</v>
      </c>
      <c r="B4">
        <f t="shared" si="0"/>
        <v>2008</v>
      </c>
      <c r="C4" t="s">
        <v>260</v>
      </c>
      <c r="D4" t="s">
        <v>0</v>
      </c>
      <c r="E4" t="s">
        <v>0</v>
      </c>
    </row>
    <row r="5" spans="1:5" x14ac:dyDescent="0.35">
      <c r="A5" s="51">
        <v>39558</v>
      </c>
      <c r="B5">
        <f t="shared" si="0"/>
        <v>2008</v>
      </c>
      <c r="C5" t="s">
        <v>4</v>
      </c>
      <c r="D5" t="s">
        <v>291</v>
      </c>
      <c r="E5" t="s">
        <v>291</v>
      </c>
    </row>
    <row r="6" spans="1:5" x14ac:dyDescent="0.35">
      <c r="A6" s="51">
        <v>39558</v>
      </c>
      <c r="B6">
        <f t="shared" si="0"/>
        <v>2008</v>
      </c>
      <c r="C6" t="s">
        <v>2</v>
      </c>
      <c r="D6" t="s">
        <v>290</v>
      </c>
      <c r="E6" t="s">
        <v>2</v>
      </c>
    </row>
    <row r="7" spans="1:5" x14ac:dyDescent="0.35">
      <c r="A7" s="51">
        <v>39559</v>
      </c>
      <c r="B7">
        <f t="shared" si="0"/>
        <v>2008</v>
      </c>
      <c r="C7" t="s">
        <v>5</v>
      </c>
      <c r="D7" t="s">
        <v>260</v>
      </c>
      <c r="E7" t="s">
        <v>5</v>
      </c>
    </row>
    <row r="8" spans="1:5" x14ac:dyDescent="0.35">
      <c r="A8" s="51">
        <v>39560</v>
      </c>
      <c r="B8">
        <f t="shared" si="0"/>
        <v>2008</v>
      </c>
      <c r="C8" t="s">
        <v>290</v>
      </c>
      <c r="D8" t="s">
        <v>292</v>
      </c>
      <c r="E8" t="s">
        <v>292</v>
      </c>
    </row>
    <row r="9" spans="1:5" x14ac:dyDescent="0.35">
      <c r="A9" s="51">
        <v>39561</v>
      </c>
      <c r="B9">
        <f t="shared" si="0"/>
        <v>2008</v>
      </c>
      <c r="C9" t="s">
        <v>0</v>
      </c>
      <c r="D9" t="s">
        <v>4</v>
      </c>
      <c r="E9" t="s">
        <v>0</v>
      </c>
    </row>
    <row r="10" spans="1:5" x14ac:dyDescent="0.35">
      <c r="A10" s="51">
        <v>39562</v>
      </c>
      <c r="B10">
        <f t="shared" si="0"/>
        <v>2008</v>
      </c>
      <c r="C10" t="s">
        <v>290</v>
      </c>
      <c r="D10" t="s">
        <v>5</v>
      </c>
      <c r="E10" t="s">
        <v>5</v>
      </c>
    </row>
    <row r="11" spans="1:5" x14ac:dyDescent="0.35">
      <c r="A11" s="51">
        <v>39563</v>
      </c>
      <c r="B11">
        <f t="shared" si="0"/>
        <v>2008</v>
      </c>
      <c r="C11" t="s">
        <v>260</v>
      </c>
      <c r="D11" t="s">
        <v>4</v>
      </c>
      <c r="E11" t="s">
        <v>260</v>
      </c>
    </row>
    <row r="12" spans="1:5" x14ac:dyDescent="0.35">
      <c r="A12" s="51">
        <v>39564</v>
      </c>
      <c r="B12">
        <f t="shared" si="0"/>
        <v>2008</v>
      </c>
      <c r="C12" t="s">
        <v>291</v>
      </c>
      <c r="D12" t="s">
        <v>5</v>
      </c>
      <c r="E12" t="s">
        <v>5</v>
      </c>
    </row>
    <row r="13" spans="1:5" x14ac:dyDescent="0.35">
      <c r="A13" s="51">
        <v>39564</v>
      </c>
      <c r="B13">
        <f t="shared" si="0"/>
        <v>2008</v>
      </c>
      <c r="C13" t="s">
        <v>0</v>
      </c>
      <c r="D13" t="s">
        <v>2</v>
      </c>
      <c r="E13" t="s">
        <v>0</v>
      </c>
    </row>
    <row r="14" spans="1:5" x14ac:dyDescent="0.35">
      <c r="A14" s="51">
        <v>39565</v>
      </c>
      <c r="B14">
        <f t="shared" si="0"/>
        <v>2008</v>
      </c>
      <c r="C14" t="s">
        <v>260</v>
      </c>
      <c r="D14" t="s">
        <v>292</v>
      </c>
      <c r="E14" t="s">
        <v>260</v>
      </c>
    </row>
    <row r="15" spans="1:5" x14ac:dyDescent="0.35">
      <c r="A15" s="51">
        <v>39565</v>
      </c>
      <c r="B15">
        <f t="shared" si="0"/>
        <v>2008</v>
      </c>
      <c r="C15" t="s">
        <v>4</v>
      </c>
      <c r="D15" t="s">
        <v>290</v>
      </c>
      <c r="E15" t="s">
        <v>290</v>
      </c>
    </row>
    <row r="16" spans="1:5" x14ac:dyDescent="0.35">
      <c r="A16" s="51">
        <v>39566</v>
      </c>
      <c r="B16">
        <f t="shared" si="0"/>
        <v>2008</v>
      </c>
      <c r="C16" t="s">
        <v>291</v>
      </c>
      <c r="D16" t="s">
        <v>0</v>
      </c>
      <c r="E16" t="s">
        <v>0</v>
      </c>
    </row>
    <row r="17" spans="1:5" x14ac:dyDescent="0.35">
      <c r="A17" s="51">
        <v>39567</v>
      </c>
      <c r="B17">
        <f t="shared" si="0"/>
        <v>2008</v>
      </c>
      <c r="C17" t="s">
        <v>2</v>
      </c>
      <c r="D17" t="s">
        <v>4</v>
      </c>
      <c r="E17" t="s">
        <v>4</v>
      </c>
    </row>
    <row r="18" spans="1:5" x14ac:dyDescent="0.35">
      <c r="A18" s="51">
        <v>39568</v>
      </c>
      <c r="B18">
        <f t="shared" si="0"/>
        <v>2008</v>
      </c>
      <c r="C18" t="s">
        <v>292</v>
      </c>
      <c r="D18" t="s">
        <v>291</v>
      </c>
      <c r="E18" t="s">
        <v>292</v>
      </c>
    </row>
    <row r="19" spans="1:5" x14ac:dyDescent="0.35">
      <c r="A19" s="51">
        <v>39569</v>
      </c>
      <c r="B19">
        <f t="shared" si="0"/>
        <v>2008</v>
      </c>
      <c r="C19" t="s">
        <v>5</v>
      </c>
      <c r="D19" t="s">
        <v>2</v>
      </c>
      <c r="E19" t="s">
        <v>5</v>
      </c>
    </row>
    <row r="20" spans="1:5" x14ac:dyDescent="0.35">
      <c r="A20" s="51">
        <v>39569</v>
      </c>
      <c r="B20">
        <f t="shared" si="0"/>
        <v>2008</v>
      </c>
      <c r="C20" t="s">
        <v>290</v>
      </c>
      <c r="D20" t="s">
        <v>260</v>
      </c>
      <c r="E20" t="s">
        <v>260</v>
      </c>
    </row>
    <row r="21" spans="1:5" x14ac:dyDescent="0.35">
      <c r="A21" s="51">
        <v>39570</v>
      </c>
      <c r="B21">
        <f t="shared" si="0"/>
        <v>2008</v>
      </c>
      <c r="C21" t="s">
        <v>0</v>
      </c>
      <c r="D21" t="s">
        <v>292</v>
      </c>
      <c r="E21" t="s">
        <v>292</v>
      </c>
    </row>
    <row r="22" spans="1:5" x14ac:dyDescent="0.35">
      <c r="A22" s="51">
        <v>39571</v>
      </c>
      <c r="B22">
        <f t="shared" si="0"/>
        <v>2008</v>
      </c>
      <c r="C22" t="s">
        <v>260</v>
      </c>
      <c r="D22" t="s">
        <v>2</v>
      </c>
      <c r="E22" t="s">
        <v>260</v>
      </c>
    </row>
    <row r="23" spans="1:5" x14ac:dyDescent="0.35">
      <c r="A23" s="51">
        <v>39571</v>
      </c>
      <c r="B23">
        <f t="shared" si="0"/>
        <v>2008</v>
      </c>
      <c r="C23" t="s">
        <v>291</v>
      </c>
      <c r="D23" t="s">
        <v>290</v>
      </c>
      <c r="E23" t="s">
        <v>291</v>
      </c>
    </row>
    <row r="24" spans="1:5" x14ac:dyDescent="0.35">
      <c r="A24" s="51">
        <v>39572</v>
      </c>
      <c r="B24">
        <f t="shared" si="0"/>
        <v>2008</v>
      </c>
      <c r="C24" t="s">
        <v>5</v>
      </c>
      <c r="D24" t="s">
        <v>0</v>
      </c>
      <c r="E24" t="s">
        <v>5</v>
      </c>
    </row>
    <row r="25" spans="1:5" x14ac:dyDescent="0.35">
      <c r="A25" s="51">
        <v>39572</v>
      </c>
      <c r="B25">
        <f t="shared" si="0"/>
        <v>2008</v>
      </c>
      <c r="C25" t="s">
        <v>4</v>
      </c>
      <c r="D25" t="s">
        <v>292</v>
      </c>
      <c r="E25" t="s">
        <v>4</v>
      </c>
    </row>
    <row r="26" spans="1:5" x14ac:dyDescent="0.35">
      <c r="A26" s="51">
        <v>39573</v>
      </c>
      <c r="B26">
        <f t="shared" si="0"/>
        <v>2008</v>
      </c>
      <c r="C26" t="s">
        <v>291</v>
      </c>
      <c r="D26" t="s">
        <v>260</v>
      </c>
      <c r="E26" t="s">
        <v>260</v>
      </c>
    </row>
    <row r="27" spans="1:5" x14ac:dyDescent="0.35">
      <c r="A27" s="51">
        <v>39574</v>
      </c>
      <c r="B27">
        <f t="shared" si="0"/>
        <v>2008</v>
      </c>
      <c r="C27" t="s">
        <v>0</v>
      </c>
      <c r="D27" t="s">
        <v>290</v>
      </c>
      <c r="E27" t="s">
        <v>290</v>
      </c>
    </row>
    <row r="28" spans="1:5" x14ac:dyDescent="0.35">
      <c r="A28" s="51">
        <v>39575</v>
      </c>
      <c r="B28">
        <f t="shared" si="0"/>
        <v>2008</v>
      </c>
      <c r="C28" t="s">
        <v>4</v>
      </c>
      <c r="D28" t="s">
        <v>5</v>
      </c>
      <c r="E28" t="s">
        <v>4</v>
      </c>
    </row>
    <row r="29" spans="1:5" x14ac:dyDescent="0.35">
      <c r="A29" s="51">
        <v>39576</v>
      </c>
      <c r="B29">
        <f t="shared" si="0"/>
        <v>2008</v>
      </c>
      <c r="C29" t="s">
        <v>2</v>
      </c>
      <c r="D29" t="s">
        <v>291</v>
      </c>
      <c r="E29" t="s">
        <v>2</v>
      </c>
    </row>
    <row r="30" spans="1:5" x14ac:dyDescent="0.35">
      <c r="A30" s="51">
        <v>39576</v>
      </c>
      <c r="B30">
        <f t="shared" si="0"/>
        <v>2008</v>
      </c>
      <c r="C30" t="s">
        <v>292</v>
      </c>
      <c r="D30" t="s">
        <v>0</v>
      </c>
      <c r="E30" t="s">
        <v>0</v>
      </c>
    </row>
    <row r="31" spans="1:5" x14ac:dyDescent="0.35">
      <c r="A31" s="51">
        <v>39577</v>
      </c>
      <c r="B31">
        <f t="shared" si="0"/>
        <v>2008</v>
      </c>
      <c r="C31" t="s">
        <v>5</v>
      </c>
      <c r="D31" t="s">
        <v>290</v>
      </c>
      <c r="E31" t="s">
        <v>5</v>
      </c>
    </row>
    <row r="32" spans="1:5" x14ac:dyDescent="0.35">
      <c r="A32" s="51">
        <v>39578</v>
      </c>
      <c r="B32">
        <f t="shared" si="0"/>
        <v>2008</v>
      </c>
      <c r="C32" t="s">
        <v>0</v>
      </c>
      <c r="D32" t="s">
        <v>260</v>
      </c>
      <c r="E32" t="s">
        <v>0</v>
      </c>
    </row>
    <row r="33" spans="1:5" x14ac:dyDescent="0.35">
      <c r="A33" s="51">
        <v>39579</v>
      </c>
      <c r="B33">
        <f t="shared" si="0"/>
        <v>2008</v>
      </c>
      <c r="C33" t="s">
        <v>5</v>
      </c>
      <c r="D33" t="s">
        <v>292</v>
      </c>
      <c r="E33" t="s">
        <v>5</v>
      </c>
    </row>
    <row r="34" spans="1:5" x14ac:dyDescent="0.35">
      <c r="A34" s="51">
        <v>39579</v>
      </c>
      <c r="B34">
        <f t="shared" si="0"/>
        <v>2008</v>
      </c>
      <c r="C34" t="s">
        <v>290</v>
      </c>
      <c r="D34" t="s">
        <v>2</v>
      </c>
      <c r="E34" t="s">
        <v>2</v>
      </c>
    </row>
    <row r="35" spans="1:5" x14ac:dyDescent="0.35">
      <c r="A35" s="51">
        <v>39580</v>
      </c>
      <c r="B35">
        <f t="shared" si="0"/>
        <v>2008</v>
      </c>
      <c r="C35" t="s">
        <v>260</v>
      </c>
      <c r="D35" t="s">
        <v>291</v>
      </c>
      <c r="E35" t="s">
        <v>260</v>
      </c>
    </row>
    <row r="36" spans="1:5" x14ac:dyDescent="0.35">
      <c r="A36" s="51">
        <v>39581</v>
      </c>
      <c r="B36">
        <f t="shared" si="0"/>
        <v>2008</v>
      </c>
      <c r="C36" t="s">
        <v>2</v>
      </c>
      <c r="D36" t="s">
        <v>292</v>
      </c>
      <c r="E36" t="s">
        <v>2</v>
      </c>
    </row>
    <row r="37" spans="1:5" x14ac:dyDescent="0.35">
      <c r="A37" s="51">
        <v>39582</v>
      </c>
      <c r="B37">
        <f t="shared" si="0"/>
        <v>2008</v>
      </c>
      <c r="C37" t="s">
        <v>4</v>
      </c>
      <c r="D37" t="s">
        <v>0</v>
      </c>
      <c r="E37" t="s">
        <v>4</v>
      </c>
    </row>
    <row r="38" spans="1:5" x14ac:dyDescent="0.35">
      <c r="A38" s="51">
        <v>39583</v>
      </c>
      <c r="B38">
        <f t="shared" si="0"/>
        <v>2008</v>
      </c>
      <c r="C38" t="s">
        <v>292</v>
      </c>
      <c r="D38" t="s">
        <v>290</v>
      </c>
      <c r="E38" t="s">
        <v>292</v>
      </c>
    </row>
    <row r="39" spans="1:5" x14ac:dyDescent="0.35">
      <c r="A39" s="51">
        <v>39584</v>
      </c>
      <c r="B39">
        <f t="shared" si="0"/>
        <v>2008</v>
      </c>
      <c r="C39" t="s">
        <v>4</v>
      </c>
      <c r="D39" t="s">
        <v>2</v>
      </c>
      <c r="E39" t="s">
        <v>4</v>
      </c>
    </row>
    <row r="40" spans="1:5" x14ac:dyDescent="0.35">
      <c r="A40" s="51">
        <v>39585</v>
      </c>
      <c r="B40">
        <f t="shared" si="0"/>
        <v>2008</v>
      </c>
      <c r="C40" t="s">
        <v>292</v>
      </c>
      <c r="D40" t="s">
        <v>260</v>
      </c>
      <c r="E40" t="s">
        <v>260</v>
      </c>
    </row>
    <row r="41" spans="1:5" x14ac:dyDescent="0.35">
      <c r="A41" s="51">
        <v>39585</v>
      </c>
      <c r="B41">
        <f t="shared" si="0"/>
        <v>2008</v>
      </c>
      <c r="C41" t="s">
        <v>5</v>
      </c>
      <c r="D41" t="s">
        <v>291</v>
      </c>
      <c r="E41" t="s">
        <v>5</v>
      </c>
    </row>
    <row r="42" spans="1:5" x14ac:dyDescent="0.35">
      <c r="A42" s="51">
        <v>39586</v>
      </c>
      <c r="B42">
        <f t="shared" si="0"/>
        <v>2008</v>
      </c>
      <c r="C42" t="s">
        <v>2</v>
      </c>
      <c r="D42" t="s">
        <v>0</v>
      </c>
      <c r="E42" t="s">
        <v>0</v>
      </c>
    </row>
    <row r="43" spans="1:5" x14ac:dyDescent="0.35">
      <c r="A43" s="51">
        <v>39586</v>
      </c>
      <c r="B43">
        <f t="shared" si="0"/>
        <v>2008</v>
      </c>
      <c r="C43" t="s">
        <v>290</v>
      </c>
      <c r="D43" t="s">
        <v>4</v>
      </c>
      <c r="E43" t="s">
        <v>4</v>
      </c>
    </row>
    <row r="44" spans="1:5" x14ac:dyDescent="0.35">
      <c r="A44" s="51">
        <v>39587</v>
      </c>
      <c r="B44">
        <f t="shared" si="0"/>
        <v>2008</v>
      </c>
      <c r="C44" t="s">
        <v>291</v>
      </c>
      <c r="D44" t="s">
        <v>292</v>
      </c>
      <c r="E44" t="s">
        <v>292</v>
      </c>
    </row>
    <row r="45" spans="1:5" x14ac:dyDescent="0.35">
      <c r="A45" s="51">
        <v>39588</v>
      </c>
      <c r="B45">
        <f t="shared" si="0"/>
        <v>2008</v>
      </c>
      <c r="C45" t="s">
        <v>2</v>
      </c>
      <c r="D45" t="s">
        <v>5</v>
      </c>
      <c r="E45" t="s">
        <v>5</v>
      </c>
    </row>
    <row r="46" spans="1:5" x14ac:dyDescent="0.35">
      <c r="A46" s="51">
        <v>39589</v>
      </c>
      <c r="B46">
        <f t="shared" si="0"/>
        <v>2008</v>
      </c>
      <c r="C46" t="s">
        <v>0</v>
      </c>
      <c r="D46" t="s">
        <v>291</v>
      </c>
      <c r="E46" t="s">
        <v>291</v>
      </c>
    </row>
    <row r="47" spans="1:5" x14ac:dyDescent="0.35">
      <c r="A47" s="51">
        <v>39589</v>
      </c>
      <c r="B47">
        <f t="shared" si="0"/>
        <v>2008</v>
      </c>
      <c r="C47" t="s">
        <v>4</v>
      </c>
      <c r="D47" t="s">
        <v>260</v>
      </c>
      <c r="E47" t="s">
        <v>260</v>
      </c>
    </row>
    <row r="48" spans="1:5" x14ac:dyDescent="0.35">
      <c r="A48" s="51">
        <v>39591</v>
      </c>
      <c r="B48">
        <f t="shared" si="0"/>
        <v>2008</v>
      </c>
      <c r="C48" t="s">
        <v>260</v>
      </c>
      <c r="D48" t="s">
        <v>290</v>
      </c>
      <c r="E48" t="s">
        <v>260</v>
      </c>
    </row>
    <row r="49" spans="1:5" x14ac:dyDescent="0.35">
      <c r="A49" s="51">
        <v>39592</v>
      </c>
      <c r="B49">
        <f t="shared" si="0"/>
        <v>2008</v>
      </c>
      <c r="C49" t="s">
        <v>0</v>
      </c>
      <c r="D49" t="s">
        <v>5</v>
      </c>
      <c r="E49" t="s">
        <v>5</v>
      </c>
    </row>
    <row r="50" spans="1:5" x14ac:dyDescent="0.35">
      <c r="A50" s="51">
        <v>39592</v>
      </c>
      <c r="B50">
        <f t="shared" si="0"/>
        <v>2008</v>
      </c>
      <c r="C50" t="s">
        <v>292</v>
      </c>
      <c r="D50" t="s">
        <v>4</v>
      </c>
      <c r="E50" t="s">
        <v>292</v>
      </c>
    </row>
    <row r="51" spans="1:5" x14ac:dyDescent="0.35">
      <c r="A51" s="51">
        <v>39593</v>
      </c>
      <c r="B51">
        <f t="shared" si="0"/>
        <v>2008</v>
      </c>
      <c r="C51" t="s">
        <v>2</v>
      </c>
      <c r="D51" t="s">
        <v>260</v>
      </c>
      <c r="E51" t="s">
        <v>2</v>
      </c>
    </row>
    <row r="52" spans="1:5" x14ac:dyDescent="0.35">
      <c r="A52" s="51">
        <v>39593</v>
      </c>
      <c r="B52">
        <f t="shared" si="0"/>
        <v>2008</v>
      </c>
      <c r="C52" t="s">
        <v>290</v>
      </c>
      <c r="D52" t="s">
        <v>291</v>
      </c>
      <c r="E52" t="s">
        <v>291</v>
      </c>
    </row>
    <row r="53" spans="1:5" x14ac:dyDescent="0.35">
      <c r="A53" s="51">
        <v>39594</v>
      </c>
      <c r="B53">
        <f t="shared" si="0"/>
        <v>2008</v>
      </c>
      <c r="C53" t="s">
        <v>5</v>
      </c>
      <c r="D53" t="s">
        <v>4</v>
      </c>
      <c r="E53" t="s">
        <v>5</v>
      </c>
    </row>
    <row r="54" spans="1:5" x14ac:dyDescent="0.35">
      <c r="A54" s="51">
        <v>39595</v>
      </c>
      <c r="B54">
        <f t="shared" si="0"/>
        <v>2008</v>
      </c>
      <c r="C54" t="s">
        <v>290</v>
      </c>
      <c r="D54" t="s">
        <v>0</v>
      </c>
      <c r="E54" t="s">
        <v>0</v>
      </c>
    </row>
    <row r="55" spans="1:5" x14ac:dyDescent="0.35">
      <c r="A55" s="51">
        <v>39596</v>
      </c>
      <c r="B55">
        <f t="shared" si="0"/>
        <v>2008</v>
      </c>
      <c r="C55" t="s">
        <v>291</v>
      </c>
      <c r="D55" t="s">
        <v>4</v>
      </c>
      <c r="E55" t="s">
        <v>4</v>
      </c>
    </row>
    <row r="56" spans="1:5" x14ac:dyDescent="0.35">
      <c r="A56" s="51">
        <v>39596</v>
      </c>
      <c r="B56">
        <f t="shared" si="0"/>
        <v>2008</v>
      </c>
      <c r="C56" t="s">
        <v>260</v>
      </c>
      <c r="D56" t="s">
        <v>5</v>
      </c>
      <c r="E56" t="s">
        <v>260</v>
      </c>
    </row>
    <row r="57" spans="1:5" x14ac:dyDescent="0.35">
      <c r="A57" s="51">
        <v>39598</v>
      </c>
      <c r="B57">
        <f t="shared" si="0"/>
        <v>2008</v>
      </c>
      <c r="C57" t="s">
        <v>292</v>
      </c>
      <c r="D57" t="s">
        <v>5</v>
      </c>
      <c r="E57" t="s">
        <v>5</v>
      </c>
    </row>
    <row r="58" spans="1:5" x14ac:dyDescent="0.35">
      <c r="A58" s="51">
        <v>39599</v>
      </c>
      <c r="B58">
        <f t="shared" si="0"/>
        <v>2008</v>
      </c>
      <c r="C58" t="s">
        <v>0</v>
      </c>
      <c r="D58" t="s">
        <v>260</v>
      </c>
      <c r="E58" t="s">
        <v>0</v>
      </c>
    </row>
    <row r="59" spans="1:5" x14ac:dyDescent="0.35">
      <c r="A59" s="51">
        <v>39600</v>
      </c>
      <c r="B59">
        <f t="shared" si="0"/>
        <v>2008</v>
      </c>
      <c r="C59" t="s">
        <v>0</v>
      </c>
      <c r="D59" t="s">
        <v>5</v>
      </c>
      <c r="E59" t="s">
        <v>5</v>
      </c>
    </row>
    <row r="60" spans="1:5" x14ac:dyDescent="0.35">
      <c r="A60" s="51">
        <v>39921</v>
      </c>
      <c r="B60">
        <f t="shared" si="0"/>
        <v>2009</v>
      </c>
      <c r="C60" t="s">
        <v>291</v>
      </c>
      <c r="D60" t="s">
        <v>5</v>
      </c>
      <c r="E60" t="s">
        <v>291</v>
      </c>
    </row>
    <row r="61" spans="1:5" x14ac:dyDescent="0.35">
      <c r="A61" s="51">
        <v>39921</v>
      </c>
      <c r="B61">
        <f t="shared" si="0"/>
        <v>2009</v>
      </c>
      <c r="C61" t="s">
        <v>0</v>
      </c>
      <c r="D61" t="s">
        <v>4</v>
      </c>
      <c r="E61" t="s">
        <v>4</v>
      </c>
    </row>
    <row r="62" spans="1:5" x14ac:dyDescent="0.35">
      <c r="A62" s="51">
        <v>39922</v>
      </c>
      <c r="B62">
        <f t="shared" si="0"/>
        <v>2009</v>
      </c>
      <c r="C62" t="s">
        <v>290</v>
      </c>
      <c r="D62" t="s">
        <v>2</v>
      </c>
      <c r="E62" t="s">
        <v>290</v>
      </c>
    </row>
    <row r="63" spans="1:5" x14ac:dyDescent="0.35">
      <c r="A63" s="51">
        <v>39922</v>
      </c>
      <c r="B63">
        <f t="shared" si="0"/>
        <v>2009</v>
      </c>
      <c r="C63" t="s">
        <v>292</v>
      </c>
      <c r="D63" t="s">
        <v>260</v>
      </c>
      <c r="E63" t="s">
        <v>292</v>
      </c>
    </row>
    <row r="64" spans="1:5" x14ac:dyDescent="0.35">
      <c r="A64" s="51">
        <v>39923</v>
      </c>
      <c r="B64">
        <f t="shared" si="0"/>
        <v>2009</v>
      </c>
      <c r="C64" t="s">
        <v>291</v>
      </c>
      <c r="D64" t="s">
        <v>0</v>
      </c>
      <c r="E64" t="s">
        <v>0</v>
      </c>
    </row>
    <row r="65" spans="1:5" x14ac:dyDescent="0.35">
      <c r="A65" s="51">
        <v>39924</v>
      </c>
      <c r="B65">
        <f t="shared" si="0"/>
        <v>2009</v>
      </c>
      <c r="C65" t="s">
        <v>260</v>
      </c>
      <c r="D65" t="s">
        <v>2</v>
      </c>
      <c r="E65" t="s">
        <v>2</v>
      </c>
    </row>
    <row r="66" spans="1:5" x14ac:dyDescent="0.35">
      <c r="A66" s="51">
        <v>39925</v>
      </c>
      <c r="B66">
        <f t="shared" ref="B66:B129" si="1">YEAR(A66)</f>
        <v>2009</v>
      </c>
      <c r="C66" t="s">
        <v>291</v>
      </c>
      <c r="D66" t="s">
        <v>290</v>
      </c>
      <c r="E66" t="s">
        <v>290</v>
      </c>
    </row>
    <row r="67" spans="1:5" x14ac:dyDescent="0.35">
      <c r="A67" s="51">
        <v>39926</v>
      </c>
      <c r="B67">
        <f t="shared" si="1"/>
        <v>2009</v>
      </c>
      <c r="C67" t="s">
        <v>2</v>
      </c>
      <c r="D67" t="s">
        <v>5</v>
      </c>
      <c r="E67" t="s">
        <v>5</v>
      </c>
    </row>
    <row r="68" spans="1:5" x14ac:dyDescent="0.35">
      <c r="A68" s="51">
        <v>39926</v>
      </c>
      <c r="B68">
        <f t="shared" si="1"/>
        <v>2009</v>
      </c>
      <c r="C68" t="s">
        <v>0</v>
      </c>
      <c r="D68" t="s">
        <v>292</v>
      </c>
      <c r="E68" t="s">
        <v>292</v>
      </c>
    </row>
    <row r="69" spans="1:5" x14ac:dyDescent="0.35">
      <c r="A69" s="51">
        <v>39927</v>
      </c>
      <c r="B69">
        <f t="shared" si="1"/>
        <v>2009</v>
      </c>
      <c r="C69" t="s">
        <v>291</v>
      </c>
      <c r="D69" t="s">
        <v>260</v>
      </c>
      <c r="E69" t="s">
        <v>260</v>
      </c>
    </row>
    <row r="70" spans="1:5" x14ac:dyDescent="0.35">
      <c r="A70" s="51">
        <v>39928</v>
      </c>
      <c r="B70">
        <f t="shared" si="1"/>
        <v>2009</v>
      </c>
      <c r="C70" t="s">
        <v>290</v>
      </c>
      <c r="D70" t="s">
        <v>4</v>
      </c>
      <c r="E70" t="s">
        <v>290</v>
      </c>
    </row>
    <row r="71" spans="1:5" x14ac:dyDescent="0.35">
      <c r="A71" s="51">
        <v>39929</v>
      </c>
      <c r="B71">
        <f t="shared" si="1"/>
        <v>2009</v>
      </c>
      <c r="C71" t="s">
        <v>260</v>
      </c>
      <c r="D71" t="s">
        <v>5</v>
      </c>
      <c r="E71" t="s">
        <v>260</v>
      </c>
    </row>
    <row r="72" spans="1:5" x14ac:dyDescent="0.35">
      <c r="A72" s="51">
        <v>39929</v>
      </c>
      <c r="B72">
        <f t="shared" si="1"/>
        <v>2009</v>
      </c>
      <c r="C72" t="s">
        <v>291</v>
      </c>
      <c r="D72" t="s">
        <v>292</v>
      </c>
      <c r="E72" t="s">
        <v>292</v>
      </c>
    </row>
    <row r="73" spans="1:5" x14ac:dyDescent="0.35">
      <c r="A73" s="51">
        <v>39930</v>
      </c>
      <c r="B73">
        <f t="shared" si="1"/>
        <v>2009</v>
      </c>
      <c r="C73" t="s">
        <v>0</v>
      </c>
      <c r="D73" t="s">
        <v>290</v>
      </c>
      <c r="E73" t="s">
        <v>290</v>
      </c>
    </row>
    <row r="74" spans="1:5" x14ac:dyDescent="0.35">
      <c r="A74" s="51">
        <v>39930</v>
      </c>
      <c r="B74">
        <f t="shared" si="1"/>
        <v>2009</v>
      </c>
      <c r="C74" t="s">
        <v>2</v>
      </c>
      <c r="D74" t="s">
        <v>4</v>
      </c>
      <c r="E74" t="s">
        <v>4</v>
      </c>
    </row>
    <row r="75" spans="1:5" x14ac:dyDescent="0.35">
      <c r="A75" s="51">
        <v>39931</v>
      </c>
      <c r="B75">
        <f t="shared" si="1"/>
        <v>2009</v>
      </c>
      <c r="C75" t="s">
        <v>292</v>
      </c>
      <c r="D75" t="s">
        <v>5</v>
      </c>
      <c r="E75" t="s">
        <v>5</v>
      </c>
    </row>
    <row r="76" spans="1:5" x14ac:dyDescent="0.35">
      <c r="A76" s="51">
        <v>39932</v>
      </c>
      <c r="B76">
        <f t="shared" si="1"/>
        <v>2009</v>
      </c>
      <c r="C76" t="s">
        <v>260</v>
      </c>
      <c r="D76" t="s">
        <v>4</v>
      </c>
      <c r="E76" t="s">
        <v>260</v>
      </c>
    </row>
    <row r="77" spans="1:5" x14ac:dyDescent="0.35">
      <c r="A77" s="51">
        <v>39932</v>
      </c>
      <c r="B77">
        <f t="shared" si="1"/>
        <v>2009</v>
      </c>
      <c r="C77" t="s">
        <v>291</v>
      </c>
      <c r="D77" t="s">
        <v>2</v>
      </c>
      <c r="E77" t="s">
        <v>291</v>
      </c>
    </row>
    <row r="78" spans="1:5" x14ac:dyDescent="0.35">
      <c r="A78" s="51">
        <v>39933</v>
      </c>
      <c r="B78">
        <f t="shared" si="1"/>
        <v>2009</v>
      </c>
      <c r="C78" t="s">
        <v>290</v>
      </c>
      <c r="D78" t="s">
        <v>292</v>
      </c>
      <c r="E78" t="s">
        <v>292</v>
      </c>
    </row>
    <row r="79" spans="1:5" x14ac:dyDescent="0.35">
      <c r="A79" s="51">
        <v>39933</v>
      </c>
      <c r="B79">
        <f t="shared" si="1"/>
        <v>2009</v>
      </c>
      <c r="C79" t="s">
        <v>0</v>
      </c>
      <c r="D79" t="s">
        <v>5</v>
      </c>
      <c r="E79" t="s">
        <v>0</v>
      </c>
    </row>
    <row r="80" spans="1:5" x14ac:dyDescent="0.35">
      <c r="A80" s="51">
        <v>39934</v>
      </c>
      <c r="B80">
        <f t="shared" si="1"/>
        <v>2009</v>
      </c>
      <c r="C80" t="s">
        <v>2</v>
      </c>
      <c r="D80" t="s">
        <v>4</v>
      </c>
      <c r="E80" t="s">
        <v>4</v>
      </c>
    </row>
    <row r="81" spans="1:5" x14ac:dyDescent="0.35">
      <c r="A81" s="51">
        <v>39934</v>
      </c>
      <c r="B81">
        <f t="shared" si="1"/>
        <v>2009</v>
      </c>
      <c r="C81" t="s">
        <v>291</v>
      </c>
      <c r="D81" t="s">
        <v>260</v>
      </c>
      <c r="E81" t="s">
        <v>291</v>
      </c>
    </row>
    <row r="82" spans="1:5" x14ac:dyDescent="0.35">
      <c r="A82" s="51">
        <v>39935</v>
      </c>
      <c r="B82">
        <f t="shared" si="1"/>
        <v>2009</v>
      </c>
      <c r="C82" t="s">
        <v>0</v>
      </c>
      <c r="D82" t="s">
        <v>292</v>
      </c>
      <c r="E82" t="s">
        <v>0</v>
      </c>
    </row>
    <row r="83" spans="1:5" x14ac:dyDescent="0.35">
      <c r="A83" s="51">
        <v>39935</v>
      </c>
      <c r="B83">
        <f t="shared" si="1"/>
        <v>2009</v>
      </c>
      <c r="C83" t="s">
        <v>290</v>
      </c>
      <c r="D83" t="s">
        <v>5</v>
      </c>
      <c r="E83" t="s">
        <v>5</v>
      </c>
    </row>
    <row r="84" spans="1:5" x14ac:dyDescent="0.35">
      <c r="A84" s="51">
        <v>39936</v>
      </c>
      <c r="B84">
        <f t="shared" si="1"/>
        <v>2009</v>
      </c>
      <c r="C84" t="s">
        <v>291</v>
      </c>
      <c r="D84" t="s">
        <v>4</v>
      </c>
      <c r="E84" t="s">
        <v>291</v>
      </c>
    </row>
    <row r="85" spans="1:5" x14ac:dyDescent="0.35">
      <c r="A85" s="51">
        <v>39936</v>
      </c>
      <c r="B85">
        <f t="shared" si="1"/>
        <v>2009</v>
      </c>
      <c r="C85" t="s">
        <v>260</v>
      </c>
      <c r="D85" t="s">
        <v>2</v>
      </c>
      <c r="E85" t="s">
        <v>260</v>
      </c>
    </row>
    <row r="86" spans="1:5" x14ac:dyDescent="0.35">
      <c r="A86" s="51">
        <v>39937</v>
      </c>
      <c r="B86">
        <f t="shared" si="1"/>
        <v>2009</v>
      </c>
      <c r="C86" t="s">
        <v>0</v>
      </c>
      <c r="D86" t="s">
        <v>290</v>
      </c>
      <c r="E86" t="s">
        <v>0</v>
      </c>
    </row>
    <row r="87" spans="1:5" x14ac:dyDescent="0.35">
      <c r="A87" s="51">
        <v>39938</v>
      </c>
      <c r="B87">
        <f t="shared" si="1"/>
        <v>2009</v>
      </c>
      <c r="C87" t="s">
        <v>292</v>
      </c>
      <c r="D87" t="s">
        <v>2</v>
      </c>
      <c r="E87" t="s">
        <v>292</v>
      </c>
    </row>
    <row r="88" spans="1:5" x14ac:dyDescent="0.35">
      <c r="A88" s="51">
        <v>39938</v>
      </c>
      <c r="B88">
        <f t="shared" si="1"/>
        <v>2009</v>
      </c>
      <c r="C88" t="s">
        <v>260</v>
      </c>
      <c r="D88" t="s">
        <v>5</v>
      </c>
      <c r="E88" t="s">
        <v>5</v>
      </c>
    </row>
    <row r="89" spans="1:5" x14ac:dyDescent="0.35">
      <c r="A89" s="51">
        <v>39939</v>
      </c>
      <c r="B89">
        <f t="shared" si="1"/>
        <v>2009</v>
      </c>
      <c r="C89" t="s">
        <v>290</v>
      </c>
      <c r="D89" t="s">
        <v>4</v>
      </c>
      <c r="E89" t="s">
        <v>290</v>
      </c>
    </row>
    <row r="90" spans="1:5" x14ac:dyDescent="0.35">
      <c r="A90" s="51">
        <v>39940</v>
      </c>
      <c r="B90">
        <f t="shared" si="1"/>
        <v>2009</v>
      </c>
      <c r="C90" t="s">
        <v>0</v>
      </c>
      <c r="D90" t="s">
        <v>260</v>
      </c>
      <c r="E90" t="s">
        <v>0</v>
      </c>
    </row>
    <row r="91" spans="1:5" x14ac:dyDescent="0.35">
      <c r="A91" s="51">
        <v>39940</v>
      </c>
      <c r="B91">
        <f t="shared" si="1"/>
        <v>2009</v>
      </c>
      <c r="C91" t="s">
        <v>291</v>
      </c>
      <c r="D91" t="s">
        <v>5</v>
      </c>
      <c r="E91" t="s">
        <v>5</v>
      </c>
    </row>
    <row r="92" spans="1:5" x14ac:dyDescent="0.35">
      <c r="A92" s="51">
        <v>39941</v>
      </c>
      <c r="B92">
        <f t="shared" si="1"/>
        <v>2009</v>
      </c>
      <c r="C92" t="s">
        <v>292</v>
      </c>
      <c r="D92" t="s">
        <v>4</v>
      </c>
      <c r="E92" t="s">
        <v>292</v>
      </c>
    </row>
    <row r="93" spans="1:5" x14ac:dyDescent="0.35">
      <c r="A93" s="51">
        <v>39942</v>
      </c>
      <c r="B93">
        <f t="shared" si="1"/>
        <v>2009</v>
      </c>
      <c r="C93" t="s">
        <v>290</v>
      </c>
      <c r="D93" t="s">
        <v>260</v>
      </c>
      <c r="E93" t="s">
        <v>260</v>
      </c>
    </row>
    <row r="94" spans="1:5" x14ac:dyDescent="0.35">
      <c r="A94" s="51">
        <v>39942</v>
      </c>
      <c r="B94">
        <f t="shared" si="1"/>
        <v>2009</v>
      </c>
      <c r="C94" t="s">
        <v>0</v>
      </c>
      <c r="D94" t="s">
        <v>5</v>
      </c>
      <c r="E94" t="s">
        <v>0</v>
      </c>
    </row>
    <row r="95" spans="1:5" x14ac:dyDescent="0.35">
      <c r="A95" s="51">
        <v>39943</v>
      </c>
      <c r="B95">
        <f t="shared" si="1"/>
        <v>2009</v>
      </c>
      <c r="C95" t="s">
        <v>292</v>
      </c>
      <c r="D95" t="s">
        <v>2</v>
      </c>
      <c r="E95" t="s">
        <v>292</v>
      </c>
    </row>
    <row r="96" spans="1:5" x14ac:dyDescent="0.35">
      <c r="A96" s="51">
        <v>39943</v>
      </c>
      <c r="B96">
        <f t="shared" si="1"/>
        <v>2009</v>
      </c>
      <c r="C96" t="s">
        <v>291</v>
      </c>
      <c r="D96" t="s">
        <v>4</v>
      </c>
      <c r="E96" t="s">
        <v>4</v>
      </c>
    </row>
    <row r="97" spans="1:5" x14ac:dyDescent="0.35">
      <c r="A97" s="51">
        <v>39944</v>
      </c>
      <c r="B97">
        <f t="shared" si="1"/>
        <v>2009</v>
      </c>
      <c r="C97" t="s">
        <v>290</v>
      </c>
      <c r="D97" t="s">
        <v>5</v>
      </c>
      <c r="E97" t="s">
        <v>290</v>
      </c>
    </row>
    <row r="98" spans="1:5" x14ac:dyDescent="0.35">
      <c r="A98" s="51">
        <v>39945</v>
      </c>
      <c r="B98">
        <f t="shared" si="1"/>
        <v>2009</v>
      </c>
      <c r="C98" t="s">
        <v>260</v>
      </c>
      <c r="D98" t="s">
        <v>4</v>
      </c>
      <c r="E98" t="s">
        <v>4</v>
      </c>
    </row>
    <row r="99" spans="1:5" x14ac:dyDescent="0.35">
      <c r="A99" s="51">
        <v>39945</v>
      </c>
      <c r="B99">
        <f t="shared" si="1"/>
        <v>2009</v>
      </c>
      <c r="C99" t="s">
        <v>291</v>
      </c>
      <c r="D99" t="s">
        <v>2</v>
      </c>
      <c r="E99" t="s">
        <v>291</v>
      </c>
    </row>
    <row r="100" spans="1:5" x14ac:dyDescent="0.35">
      <c r="A100" s="51">
        <v>39946</v>
      </c>
      <c r="B100">
        <f t="shared" si="1"/>
        <v>2009</v>
      </c>
      <c r="C100" t="s">
        <v>290</v>
      </c>
      <c r="D100" t="s">
        <v>292</v>
      </c>
      <c r="E100" t="s">
        <v>292</v>
      </c>
    </row>
    <row r="101" spans="1:5" x14ac:dyDescent="0.35">
      <c r="A101" s="51">
        <v>39947</v>
      </c>
      <c r="B101">
        <f t="shared" si="1"/>
        <v>2009</v>
      </c>
      <c r="C101" t="s">
        <v>4</v>
      </c>
      <c r="D101" t="s">
        <v>5</v>
      </c>
      <c r="E101" t="s">
        <v>5</v>
      </c>
    </row>
    <row r="102" spans="1:5" x14ac:dyDescent="0.35">
      <c r="A102" s="51">
        <v>39947</v>
      </c>
      <c r="B102">
        <f t="shared" si="1"/>
        <v>2009</v>
      </c>
      <c r="C102" t="s">
        <v>291</v>
      </c>
      <c r="D102" t="s">
        <v>0</v>
      </c>
      <c r="E102" t="s">
        <v>291</v>
      </c>
    </row>
    <row r="103" spans="1:5" x14ac:dyDescent="0.35">
      <c r="A103" s="51">
        <v>39948</v>
      </c>
      <c r="B103">
        <f t="shared" si="1"/>
        <v>2009</v>
      </c>
      <c r="C103" t="s">
        <v>292</v>
      </c>
      <c r="D103" t="s">
        <v>260</v>
      </c>
      <c r="E103" t="s">
        <v>260</v>
      </c>
    </row>
    <row r="104" spans="1:5" x14ac:dyDescent="0.35">
      <c r="A104" s="51">
        <v>39949</v>
      </c>
      <c r="B104">
        <f t="shared" si="1"/>
        <v>2009</v>
      </c>
      <c r="C104" t="s">
        <v>290</v>
      </c>
      <c r="D104" t="s">
        <v>2</v>
      </c>
      <c r="E104" t="s">
        <v>290</v>
      </c>
    </row>
    <row r="105" spans="1:5" x14ac:dyDescent="0.35">
      <c r="A105" s="51">
        <v>39949</v>
      </c>
      <c r="B105">
        <f t="shared" si="1"/>
        <v>2009</v>
      </c>
      <c r="C105" t="s">
        <v>0</v>
      </c>
      <c r="D105" t="s">
        <v>4</v>
      </c>
      <c r="E105" t="s">
        <v>0</v>
      </c>
    </row>
    <row r="106" spans="1:5" x14ac:dyDescent="0.35">
      <c r="A106" s="51">
        <v>39950</v>
      </c>
      <c r="B106">
        <f t="shared" si="1"/>
        <v>2009</v>
      </c>
      <c r="C106" t="s">
        <v>292</v>
      </c>
      <c r="D106" t="s">
        <v>5</v>
      </c>
      <c r="E106" t="s">
        <v>292</v>
      </c>
    </row>
    <row r="107" spans="1:5" x14ac:dyDescent="0.35">
      <c r="A107" s="51">
        <v>39950</v>
      </c>
      <c r="B107">
        <f t="shared" si="1"/>
        <v>2009</v>
      </c>
      <c r="C107" t="s">
        <v>290</v>
      </c>
      <c r="D107" t="s">
        <v>260</v>
      </c>
      <c r="E107" t="s">
        <v>260</v>
      </c>
    </row>
    <row r="108" spans="1:5" x14ac:dyDescent="0.35">
      <c r="A108" s="51">
        <v>39951</v>
      </c>
      <c r="B108">
        <f t="shared" si="1"/>
        <v>2009</v>
      </c>
      <c r="C108" t="s">
        <v>0</v>
      </c>
      <c r="D108" t="s">
        <v>2</v>
      </c>
      <c r="E108" t="s">
        <v>2</v>
      </c>
    </row>
    <row r="109" spans="1:5" x14ac:dyDescent="0.35">
      <c r="A109" s="51">
        <v>39952</v>
      </c>
      <c r="B109">
        <f t="shared" si="1"/>
        <v>2009</v>
      </c>
      <c r="C109" t="s">
        <v>291</v>
      </c>
      <c r="D109" t="s">
        <v>292</v>
      </c>
      <c r="E109" t="s">
        <v>291</v>
      </c>
    </row>
    <row r="110" spans="1:5" x14ac:dyDescent="0.35">
      <c r="A110" s="51">
        <v>39953</v>
      </c>
      <c r="B110">
        <f t="shared" si="1"/>
        <v>2009</v>
      </c>
      <c r="C110" t="s">
        <v>0</v>
      </c>
      <c r="D110" t="s">
        <v>260</v>
      </c>
      <c r="E110" t="s">
        <v>0</v>
      </c>
    </row>
    <row r="111" spans="1:5" x14ac:dyDescent="0.35">
      <c r="A111" s="51">
        <v>39953</v>
      </c>
      <c r="B111">
        <f t="shared" si="1"/>
        <v>2009</v>
      </c>
      <c r="C111" t="s">
        <v>2</v>
      </c>
      <c r="D111" t="s">
        <v>5</v>
      </c>
      <c r="E111" t="s">
        <v>2</v>
      </c>
    </row>
    <row r="112" spans="1:5" x14ac:dyDescent="0.35">
      <c r="A112" s="51">
        <v>39954</v>
      </c>
      <c r="B112">
        <f t="shared" si="1"/>
        <v>2009</v>
      </c>
      <c r="C112" t="s">
        <v>291</v>
      </c>
      <c r="D112" t="s">
        <v>290</v>
      </c>
      <c r="E112" t="s">
        <v>291</v>
      </c>
    </row>
    <row r="113" spans="1:5" x14ac:dyDescent="0.35">
      <c r="A113" s="51">
        <v>39954</v>
      </c>
      <c r="B113">
        <f t="shared" si="1"/>
        <v>2009</v>
      </c>
      <c r="C113" t="s">
        <v>292</v>
      </c>
      <c r="D113" t="s">
        <v>4</v>
      </c>
      <c r="E113" t="s">
        <v>292</v>
      </c>
    </row>
    <row r="114" spans="1:5" x14ac:dyDescent="0.35">
      <c r="A114" s="51">
        <v>39955</v>
      </c>
      <c r="B114">
        <f t="shared" si="1"/>
        <v>2009</v>
      </c>
      <c r="C114" t="s">
        <v>292</v>
      </c>
      <c r="D114" t="s">
        <v>290</v>
      </c>
      <c r="E114" t="s">
        <v>290</v>
      </c>
    </row>
    <row r="115" spans="1:5" x14ac:dyDescent="0.35">
      <c r="A115" s="51">
        <v>39956</v>
      </c>
      <c r="B115">
        <f t="shared" si="1"/>
        <v>2009</v>
      </c>
      <c r="C115" t="s">
        <v>291</v>
      </c>
      <c r="D115" t="s">
        <v>0</v>
      </c>
      <c r="E115" t="s">
        <v>291</v>
      </c>
    </row>
    <row r="116" spans="1:5" x14ac:dyDescent="0.35">
      <c r="A116" s="51">
        <v>39957</v>
      </c>
      <c r="B116">
        <f t="shared" si="1"/>
        <v>2009</v>
      </c>
      <c r="C116" t="s">
        <v>291</v>
      </c>
      <c r="D116" t="s">
        <v>290</v>
      </c>
      <c r="E116" t="s">
        <v>290</v>
      </c>
    </row>
    <row r="117" spans="1:5" x14ac:dyDescent="0.35">
      <c r="A117" s="51">
        <v>40249</v>
      </c>
      <c r="B117">
        <f t="shared" si="1"/>
        <v>2010</v>
      </c>
      <c r="C117" t="s">
        <v>290</v>
      </c>
      <c r="D117" t="s">
        <v>2</v>
      </c>
      <c r="E117" t="s">
        <v>2</v>
      </c>
    </row>
    <row r="118" spans="1:5" x14ac:dyDescent="0.35">
      <c r="A118" s="51">
        <v>40250</v>
      </c>
      <c r="B118">
        <f t="shared" si="1"/>
        <v>2010</v>
      </c>
      <c r="C118" t="s">
        <v>260</v>
      </c>
      <c r="D118" t="s">
        <v>292</v>
      </c>
      <c r="E118" t="s">
        <v>292</v>
      </c>
    </row>
    <row r="119" spans="1:5" x14ac:dyDescent="0.35">
      <c r="A119" s="51">
        <v>40250</v>
      </c>
      <c r="B119">
        <f t="shared" si="1"/>
        <v>2010</v>
      </c>
      <c r="C119" t="s">
        <v>4</v>
      </c>
      <c r="D119" t="s">
        <v>5</v>
      </c>
      <c r="E119" t="s">
        <v>4</v>
      </c>
    </row>
    <row r="120" spans="1:5" x14ac:dyDescent="0.35">
      <c r="A120" s="51">
        <v>40251</v>
      </c>
      <c r="B120">
        <f t="shared" si="1"/>
        <v>2010</v>
      </c>
      <c r="C120" t="s">
        <v>0</v>
      </c>
      <c r="D120" t="s">
        <v>290</v>
      </c>
      <c r="E120" t="s">
        <v>290</v>
      </c>
    </row>
    <row r="121" spans="1:5" x14ac:dyDescent="0.35">
      <c r="A121" s="51">
        <v>40251</v>
      </c>
      <c r="B121">
        <f t="shared" si="1"/>
        <v>2010</v>
      </c>
      <c r="C121" t="s">
        <v>2</v>
      </c>
      <c r="D121" t="s">
        <v>291</v>
      </c>
      <c r="E121" t="s">
        <v>2</v>
      </c>
    </row>
    <row r="122" spans="1:5" x14ac:dyDescent="0.35">
      <c r="A122" s="51">
        <v>40252</v>
      </c>
      <c r="B122">
        <f t="shared" si="1"/>
        <v>2010</v>
      </c>
      <c r="C122" t="s">
        <v>5</v>
      </c>
      <c r="D122" t="s">
        <v>292</v>
      </c>
      <c r="E122" t="s">
        <v>292</v>
      </c>
    </row>
    <row r="123" spans="1:5" x14ac:dyDescent="0.35">
      <c r="A123" s="51">
        <v>40253</v>
      </c>
      <c r="B123">
        <f t="shared" si="1"/>
        <v>2010</v>
      </c>
      <c r="C123" t="s">
        <v>2</v>
      </c>
      <c r="D123" t="s">
        <v>0</v>
      </c>
      <c r="E123" t="s">
        <v>0</v>
      </c>
    </row>
    <row r="124" spans="1:5" x14ac:dyDescent="0.35">
      <c r="A124" s="51">
        <v>40253</v>
      </c>
      <c r="B124">
        <f t="shared" si="1"/>
        <v>2010</v>
      </c>
      <c r="C124" t="s">
        <v>291</v>
      </c>
      <c r="D124" t="s">
        <v>260</v>
      </c>
      <c r="E124" t="s">
        <v>291</v>
      </c>
    </row>
    <row r="125" spans="1:5" x14ac:dyDescent="0.35">
      <c r="A125" s="51">
        <v>40254</v>
      </c>
      <c r="B125">
        <f t="shared" si="1"/>
        <v>2010</v>
      </c>
      <c r="C125" t="s">
        <v>292</v>
      </c>
      <c r="D125" t="s">
        <v>4</v>
      </c>
      <c r="E125" t="s">
        <v>4</v>
      </c>
    </row>
    <row r="126" spans="1:5" x14ac:dyDescent="0.35">
      <c r="A126" s="51">
        <v>40255</v>
      </c>
      <c r="B126">
        <f t="shared" si="1"/>
        <v>2010</v>
      </c>
      <c r="C126" t="s">
        <v>291</v>
      </c>
      <c r="D126" t="s">
        <v>5</v>
      </c>
      <c r="E126" t="s">
        <v>291</v>
      </c>
    </row>
    <row r="127" spans="1:5" x14ac:dyDescent="0.35">
      <c r="A127" s="51">
        <v>40256</v>
      </c>
      <c r="B127">
        <f t="shared" si="1"/>
        <v>2010</v>
      </c>
      <c r="C127" t="s">
        <v>292</v>
      </c>
      <c r="D127" t="s">
        <v>0</v>
      </c>
      <c r="E127" t="s">
        <v>0</v>
      </c>
    </row>
    <row r="128" spans="1:5" x14ac:dyDescent="0.35">
      <c r="A128" s="51">
        <v>40256</v>
      </c>
      <c r="B128">
        <f t="shared" si="1"/>
        <v>2010</v>
      </c>
      <c r="C128" t="s">
        <v>290</v>
      </c>
      <c r="D128" t="s">
        <v>260</v>
      </c>
      <c r="E128" t="s">
        <v>290</v>
      </c>
    </row>
    <row r="129" spans="1:5" x14ac:dyDescent="0.35">
      <c r="A129" s="51">
        <v>40257</v>
      </c>
      <c r="B129">
        <f t="shared" si="1"/>
        <v>2010</v>
      </c>
      <c r="C129" t="s">
        <v>5</v>
      </c>
      <c r="D129" t="s">
        <v>2</v>
      </c>
      <c r="E129" t="s">
        <v>5</v>
      </c>
    </row>
    <row r="130" spans="1:5" x14ac:dyDescent="0.35">
      <c r="A130" s="51">
        <v>40257</v>
      </c>
      <c r="B130">
        <f t="shared" ref="B130:B193" si="2">YEAR(A130)</f>
        <v>2010</v>
      </c>
      <c r="C130" t="s">
        <v>4</v>
      </c>
      <c r="D130" t="s">
        <v>291</v>
      </c>
      <c r="E130" t="s">
        <v>291</v>
      </c>
    </row>
    <row r="131" spans="1:5" x14ac:dyDescent="0.35">
      <c r="A131" s="51">
        <v>40258</v>
      </c>
      <c r="B131">
        <f t="shared" si="2"/>
        <v>2010</v>
      </c>
      <c r="C131" t="s">
        <v>0</v>
      </c>
      <c r="D131" t="s">
        <v>260</v>
      </c>
      <c r="E131" t="s">
        <v>260</v>
      </c>
    </row>
    <row r="132" spans="1:5" x14ac:dyDescent="0.35">
      <c r="A132" s="51">
        <v>40258</v>
      </c>
      <c r="B132">
        <f t="shared" si="2"/>
        <v>2010</v>
      </c>
      <c r="C132" t="s">
        <v>290</v>
      </c>
      <c r="D132" t="s">
        <v>292</v>
      </c>
      <c r="E132" t="s">
        <v>290</v>
      </c>
    </row>
    <row r="133" spans="1:5" x14ac:dyDescent="0.35">
      <c r="A133" s="51">
        <v>40259</v>
      </c>
      <c r="B133">
        <f t="shared" si="2"/>
        <v>2010</v>
      </c>
      <c r="C133" t="s">
        <v>4</v>
      </c>
      <c r="D133" t="s">
        <v>2</v>
      </c>
      <c r="E133" t="s">
        <v>4</v>
      </c>
    </row>
    <row r="134" spans="1:5" x14ac:dyDescent="0.35">
      <c r="A134" s="51">
        <v>40260</v>
      </c>
      <c r="B134">
        <f t="shared" si="2"/>
        <v>2010</v>
      </c>
      <c r="C134" t="s">
        <v>291</v>
      </c>
      <c r="D134" t="s">
        <v>0</v>
      </c>
      <c r="E134" t="s">
        <v>291</v>
      </c>
    </row>
    <row r="135" spans="1:5" x14ac:dyDescent="0.35">
      <c r="A135" s="51">
        <v>40261</v>
      </c>
      <c r="B135">
        <f t="shared" si="2"/>
        <v>2010</v>
      </c>
      <c r="C135" t="s">
        <v>260</v>
      </c>
      <c r="D135" t="s">
        <v>5</v>
      </c>
      <c r="E135" t="s">
        <v>5</v>
      </c>
    </row>
    <row r="136" spans="1:5" x14ac:dyDescent="0.35">
      <c r="A136" s="51">
        <v>40262</v>
      </c>
      <c r="B136">
        <f t="shared" si="2"/>
        <v>2010</v>
      </c>
      <c r="C136" t="s">
        <v>291</v>
      </c>
      <c r="D136" t="s">
        <v>292</v>
      </c>
      <c r="E136" t="s">
        <v>292</v>
      </c>
    </row>
    <row r="137" spans="1:5" x14ac:dyDescent="0.35">
      <c r="A137" s="51">
        <v>40262</v>
      </c>
      <c r="B137">
        <f t="shared" si="2"/>
        <v>2010</v>
      </c>
      <c r="C137" t="s">
        <v>0</v>
      </c>
      <c r="D137" t="s">
        <v>4</v>
      </c>
      <c r="E137" t="s">
        <v>4</v>
      </c>
    </row>
    <row r="138" spans="1:5" x14ac:dyDescent="0.35">
      <c r="A138" s="51">
        <v>40263</v>
      </c>
      <c r="B138">
        <f t="shared" si="2"/>
        <v>2010</v>
      </c>
      <c r="C138" t="s">
        <v>5</v>
      </c>
      <c r="D138" t="s">
        <v>290</v>
      </c>
      <c r="E138" t="s">
        <v>5</v>
      </c>
    </row>
    <row r="139" spans="1:5" x14ac:dyDescent="0.35">
      <c r="A139" s="51">
        <v>40264</v>
      </c>
      <c r="B139">
        <f t="shared" si="2"/>
        <v>2010</v>
      </c>
      <c r="C139" t="s">
        <v>260</v>
      </c>
      <c r="D139" t="s">
        <v>2</v>
      </c>
      <c r="E139" t="s">
        <v>2</v>
      </c>
    </row>
    <row r="140" spans="1:5" x14ac:dyDescent="0.35">
      <c r="A140" s="51">
        <v>40265</v>
      </c>
      <c r="B140">
        <f t="shared" si="2"/>
        <v>2010</v>
      </c>
      <c r="C140" t="s">
        <v>290</v>
      </c>
      <c r="D140" t="s">
        <v>4</v>
      </c>
      <c r="E140" t="s">
        <v>4</v>
      </c>
    </row>
    <row r="141" spans="1:5" x14ac:dyDescent="0.35">
      <c r="A141" s="51">
        <v>40265</v>
      </c>
      <c r="B141">
        <f t="shared" si="2"/>
        <v>2010</v>
      </c>
      <c r="C141" t="s">
        <v>5</v>
      </c>
      <c r="D141" t="s">
        <v>0</v>
      </c>
      <c r="E141" t="s">
        <v>5</v>
      </c>
    </row>
    <row r="142" spans="1:5" x14ac:dyDescent="0.35">
      <c r="A142" s="51">
        <v>40266</v>
      </c>
      <c r="B142">
        <f t="shared" si="2"/>
        <v>2010</v>
      </c>
      <c r="C142" t="s">
        <v>292</v>
      </c>
      <c r="D142" t="s">
        <v>2</v>
      </c>
      <c r="E142" t="s">
        <v>292</v>
      </c>
    </row>
    <row r="143" spans="1:5" x14ac:dyDescent="0.35">
      <c r="A143" s="51">
        <v>40267</v>
      </c>
      <c r="B143">
        <f t="shared" si="2"/>
        <v>2010</v>
      </c>
      <c r="C143" t="s">
        <v>4</v>
      </c>
      <c r="D143" t="s">
        <v>260</v>
      </c>
      <c r="E143" t="s">
        <v>4</v>
      </c>
    </row>
    <row r="144" spans="1:5" x14ac:dyDescent="0.35">
      <c r="A144" s="51">
        <v>40268</v>
      </c>
      <c r="B144">
        <f t="shared" si="2"/>
        <v>2010</v>
      </c>
      <c r="C144" t="s">
        <v>292</v>
      </c>
      <c r="D144" t="s">
        <v>5</v>
      </c>
      <c r="E144" t="s">
        <v>292</v>
      </c>
    </row>
    <row r="145" spans="1:5" x14ac:dyDescent="0.35">
      <c r="A145" s="51">
        <v>40268</v>
      </c>
      <c r="B145">
        <f t="shared" si="2"/>
        <v>2010</v>
      </c>
      <c r="C145" t="s">
        <v>0</v>
      </c>
      <c r="D145" t="s">
        <v>291</v>
      </c>
      <c r="E145" t="s">
        <v>0</v>
      </c>
    </row>
    <row r="146" spans="1:5" x14ac:dyDescent="0.35">
      <c r="A146" s="51">
        <v>40269</v>
      </c>
      <c r="B146">
        <f t="shared" si="2"/>
        <v>2010</v>
      </c>
      <c r="C146" t="s">
        <v>2</v>
      </c>
      <c r="D146" t="s">
        <v>290</v>
      </c>
      <c r="E146" t="s">
        <v>2</v>
      </c>
    </row>
    <row r="147" spans="1:5" x14ac:dyDescent="0.35">
      <c r="A147" s="51">
        <v>40270</v>
      </c>
      <c r="B147">
        <f t="shared" si="2"/>
        <v>2010</v>
      </c>
      <c r="C147" t="s">
        <v>260</v>
      </c>
      <c r="D147" t="s">
        <v>291</v>
      </c>
      <c r="E147" t="s">
        <v>291</v>
      </c>
    </row>
    <row r="148" spans="1:5" x14ac:dyDescent="0.35">
      <c r="A148" s="51">
        <v>40271</v>
      </c>
      <c r="B148">
        <f t="shared" si="2"/>
        <v>2010</v>
      </c>
      <c r="C148" t="s">
        <v>4</v>
      </c>
      <c r="D148" t="s">
        <v>290</v>
      </c>
      <c r="E148" t="s">
        <v>4</v>
      </c>
    </row>
    <row r="149" spans="1:5" x14ac:dyDescent="0.35">
      <c r="A149" s="51">
        <v>40271</v>
      </c>
      <c r="B149">
        <f t="shared" si="2"/>
        <v>2010</v>
      </c>
      <c r="C149" t="s">
        <v>0</v>
      </c>
      <c r="D149" t="s">
        <v>5</v>
      </c>
      <c r="E149" t="s">
        <v>0</v>
      </c>
    </row>
    <row r="150" spans="1:5" x14ac:dyDescent="0.35">
      <c r="A150" s="51">
        <v>40272</v>
      </c>
      <c r="B150">
        <f t="shared" si="2"/>
        <v>2010</v>
      </c>
      <c r="C150" t="s">
        <v>292</v>
      </c>
      <c r="D150" t="s">
        <v>291</v>
      </c>
      <c r="E150" t="s">
        <v>292</v>
      </c>
    </row>
    <row r="151" spans="1:5" x14ac:dyDescent="0.35">
      <c r="A151" s="51">
        <v>40272</v>
      </c>
      <c r="B151">
        <f t="shared" si="2"/>
        <v>2010</v>
      </c>
      <c r="C151" t="s">
        <v>2</v>
      </c>
      <c r="D151" t="s">
        <v>260</v>
      </c>
      <c r="E151" t="s">
        <v>260</v>
      </c>
    </row>
    <row r="152" spans="1:5" x14ac:dyDescent="0.35">
      <c r="A152" s="51">
        <v>40273</v>
      </c>
      <c r="B152">
        <f t="shared" si="2"/>
        <v>2010</v>
      </c>
      <c r="C152" t="s">
        <v>290</v>
      </c>
      <c r="D152" t="s">
        <v>5</v>
      </c>
      <c r="E152" t="s">
        <v>5</v>
      </c>
    </row>
    <row r="153" spans="1:5" x14ac:dyDescent="0.35">
      <c r="A153" s="51">
        <v>40274</v>
      </c>
      <c r="B153">
        <f t="shared" si="2"/>
        <v>2010</v>
      </c>
      <c r="C153" t="s">
        <v>0</v>
      </c>
      <c r="D153" t="s">
        <v>4</v>
      </c>
      <c r="E153" t="s">
        <v>0</v>
      </c>
    </row>
    <row r="154" spans="1:5" x14ac:dyDescent="0.35">
      <c r="A154" s="51">
        <v>40275</v>
      </c>
      <c r="B154">
        <f t="shared" si="2"/>
        <v>2010</v>
      </c>
      <c r="C154" t="s">
        <v>2</v>
      </c>
      <c r="D154" t="s">
        <v>292</v>
      </c>
      <c r="E154" t="s">
        <v>2</v>
      </c>
    </row>
    <row r="155" spans="1:5" x14ac:dyDescent="0.35">
      <c r="A155" s="51">
        <v>40275</v>
      </c>
      <c r="B155">
        <f t="shared" si="2"/>
        <v>2010</v>
      </c>
      <c r="C155" t="s">
        <v>5</v>
      </c>
      <c r="D155" t="s">
        <v>260</v>
      </c>
      <c r="E155" t="s">
        <v>5</v>
      </c>
    </row>
    <row r="156" spans="1:5" x14ac:dyDescent="0.35">
      <c r="A156" s="51">
        <v>40276</v>
      </c>
      <c r="B156">
        <f t="shared" si="2"/>
        <v>2010</v>
      </c>
      <c r="C156" t="s">
        <v>291</v>
      </c>
      <c r="D156" t="s">
        <v>290</v>
      </c>
      <c r="E156" t="s">
        <v>290</v>
      </c>
    </row>
    <row r="157" spans="1:5" x14ac:dyDescent="0.35">
      <c r="A157" s="51">
        <v>40277</v>
      </c>
      <c r="B157">
        <f t="shared" si="2"/>
        <v>2010</v>
      </c>
      <c r="C157" t="s">
        <v>260</v>
      </c>
      <c r="D157" t="s">
        <v>4</v>
      </c>
      <c r="E157" t="s">
        <v>260</v>
      </c>
    </row>
    <row r="158" spans="1:5" x14ac:dyDescent="0.35">
      <c r="A158" s="51">
        <v>40278</v>
      </c>
      <c r="B158">
        <f t="shared" si="2"/>
        <v>2010</v>
      </c>
      <c r="C158" t="s">
        <v>291</v>
      </c>
      <c r="D158" t="s">
        <v>2</v>
      </c>
      <c r="E158" t="s">
        <v>291</v>
      </c>
    </row>
    <row r="159" spans="1:5" x14ac:dyDescent="0.35">
      <c r="A159" s="51">
        <v>40278</v>
      </c>
      <c r="B159">
        <f t="shared" si="2"/>
        <v>2010</v>
      </c>
      <c r="C159" t="s">
        <v>290</v>
      </c>
      <c r="D159" t="s">
        <v>0</v>
      </c>
      <c r="E159" t="s">
        <v>290</v>
      </c>
    </row>
    <row r="160" spans="1:5" x14ac:dyDescent="0.35">
      <c r="A160" s="51">
        <v>40279</v>
      </c>
      <c r="B160">
        <f t="shared" si="2"/>
        <v>2010</v>
      </c>
      <c r="C160" t="s">
        <v>292</v>
      </c>
      <c r="D160" t="s">
        <v>260</v>
      </c>
      <c r="E160" t="s">
        <v>260</v>
      </c>
    </row>
    <row r="161" spans="1:5" x14ac:dyDescent="0.35">
      <c r="A161" s="51">
        <v>40279</v>
      </c>
      <c r="B161">
        <f t="shared" si="2"/>
        <v>2010</v>
      </c>
      <c r="C161" t="s">
        <v>5</v>
      </c>
      <c r="D161" t="s">
        <v>4</v>
      </c>
      <c r="E161" t="s">
        <v>4</v>
      </c>
    </row>
    <row r="162" spans="1:5" x14ac:dyDescent="0.35">
      <c r="A162" s="51">
        <v>40280</v>
      </c>
      <c r="B162">
        <f t="shared" si="2"/>
        <v>2010</v>
      </c>
      <c r="C162" t="s">
        <v>290</v>
      </c>
      <c r="D162" t="s">
        <v>291</v>
      </c>
      <c r="E162" t="s">
        <v>290</v>
      </c>
    </row>
    <row r="163" spans="1:5" x14ac:dyDescent="0.35">
      <c r="A163" s="51">
        <v>40281</v>
      </c>
      <c r="B163">
        <f t="shared" si="2"/>
        <v>2010</v>
      </c>
      <c r="C163" t="s">
        <v>0</v>
      </c>
      <c r="D163" t="s">
        <v>2</v>
      </c>
      <c r="E163" t="s">
        <v>0</v>
      </c>
    </row>
    <row r="164" spans="1:5" x14ac:dyDescent="0.35">
      <c r="A164" s="51">
        <v>40281</v>
      </c>
      <c r="B164">
        <f t="shared" si="2"/>
        <v>2010</v>
      </c>
      <c r="C164" t="s">
        <v>4</v>
      </c>
      <c r="D164" t="s">
        <v>292</v>
      </c>
      <c r="E164" t="s">
        <v>4</v>
      </c>
    </row>
    <row r="165" spans="1:5" x14ac:dyDescent="0.35">
      <c r="A165" s="51">
        <v>40282</v>
      </c>
      <c r="B165">
        <f t="shared" si="2"/>
        <v>2010</v>
      </c>
      <c r="C165" t="s">
        <v>5</v>
      </c>
      <c r="D165" t="s">
        <v>291</v>
      </c>
      <c r="E165" t="s">
        <v>291</v>
      </c>
    </row>
    <row r="166" spans="1:5" x14ac:dyDescent="0.35">
      <c r="A166" s="51">
        <v>40283</v>
      </c>
      <c r="B166">
        <f t="shared" si="2"/>
        <v>2010</v>
      </c>
      <c r="C166" t="s">
        <v>0</v>
      </c>
      <c r="D166" t="s">
        <v>292</v>
      </c>
      <c r="E166" t="s">
        <v>292</v>
      </c>
    </row>
    <row r="167" spans="1:5" x14ac:dyDescent="0.35">
      <c r="A167" s="51">
        <v>40284</v>
      </c>
      <c r="B167">
        <f t="shared" si="2"/>
        <v>2010</v>
      </c>
      <c r="C167" t="s">
        <v>260</v>
      </c>
      <c r="D167" t="s">
        <v>290</v>
      </c>
      <c r="E167" t="s">
        <v>290</v>
      </c>
    </row>
    <row r="168" spans="1:5" x14ac:dyDescent="0.35">
      <c r="A168" s="51">
        <v>40285</v>
      </c>
      <c r="B168">
        <f t="shared" si="2"/>
        <v>2010</v>
      </c>
      <c r="C168" t="s">
        <v>2</v>
      </c>
      <c r="D168" t="s">
        <v>5</v>
      </c>
      <c r="E168" t="s">
        <v>2</v>
      </c>
    </row>
    <row r="169" spans="1:5" x14ac:dyDescent="0.35">
      <c r="A169" s="51">
        <v>40285</v>
      </c>
      <c r="B169">
        <f t="shared" si="2"/>
        <v>2010</v>
      </c>
      <c r="C169" t="s">
        <v>291</v>
      </c>
      <c r="D169" t="s">
        <v>4</v>
      </c>
      <c r="E169" t="s">
        <v>4</v>
      </c>
    </row>
    <row r="170" spans="1:5" x14ac:dyDescent="0.35">
      <c r="A170" s="51">
        <v>40286</v>
      </c>
      <c r="B170">
        <f t="shared" si="2"/>
        <v>2010</v>
      </c>
      <c r="C170" t="s">
        <v>292</v>
      </c>
      <c r="D170" t="s">
        <v>290</v>
      </c>
      <c r="E170" t="s">
        <v>290</v>
      </c>
    </row>
    <row r="171" spans="1:5" x14ac:dyDescent="0.35">
      <c r="A171" s="51">
        <v>40286</v>
      </c>
      <c r="B171">
        <f t="shared" si="2"/>
        <v>2010</v>
      </c>
      <c r="C171" t="s">
        <v>260</v>
      </c>
      <c r="D171" t="s">
        <v>0</v>
      </c>
      <c r="E171" t="s">
        <v>0</v>
      </c>
    </row>
    <row r="172" spans="1:5" x14ac:dyDescent="0.35">
      <c r="A172" s="51">
        <v>40287</v>
      </c>
      <c r="B172">
        <f t="shared" si="2"/>
        <v>2010</v>
      </c>
      <c r="C172" t="s">
        <v>2</v>
      </c>
      <c r="D172" t="s">
        <v>4</v>
      </c>
      <c r="E172" t="s">
        <v>2</v>
      </c>
    </row>
    <row r="173" spans="1:5" x14ac:dyDescent="0.35">
      <c r="A173" s="51">
        <v>40289</v>
      </c>
      <c r="B173">
        <f t="shared" si="2"/>
        <v>2010</v>
      </c>
      <c r="C173" t="s">
        <v>291</v>
      </c>
      <c r="D173" t="s">
        <v>4</v>
      </c>
      <c r="E173" t="s">
        <v>4</v>
      </c>
    </row>
    <row r="174" spans="1:5" x14ac:dyDescent="0.35">
      <c r="A174" s="51">
        <v>40290</v>
      </c>
      <c r="B174">
        <f t="shared" si="2"/>
        <v>2010</v>
      </c>
      <c r="C174" t="s">
        <v>0</v>
      </c>
      <c r="D174" t="s">
        <v>290</v>
      </c>
      <c r="E174" t="s">
        <v>0</v>
      </c>
    </row>
    <row r="175" spans="1:5" x14ac:dyDescent="0.35">
      <c r="A175" s="51">
        <v>40292</v>
      </c>
      <c r="B175">
        <f t="shared" si="2"/>
        <v>2010</v>
      </c>
      <c r="C175" t="s">
        <v>291</v>
      </c>
      <c r="D175" t="s">
        <v>290</v>
      </c>
      <c r="E175" t="s">
        <v>291</v>
      </c>
    </row>
    <row r="176" spans="1:5" x14ac:dyDescent="0.35">
      <c r="A176" s="51">
        <v>40293</v>
      </c>
      <c r="B176">
        <f t="shared" si="2"/>
        <v>2010</v>
      </c>
      <c r="C176" t="s">
        <v>0</v>
      </c>
      <c r="D176" t="s">
        <v>4</v>
      </c>
      <c r="E176" t="s">
        <v>0</v>
      </c>
    </row>
    <row r="177" spans="1:5" x14ac:dyDescent="0.35">
      <c r="A177" s="51">
        <v>40641</v>
      </c>
      <c r="B177">
        <f t="shared" si="2"/>
        <v>2011</v>
      </c>
      <c r="C177" t="s">
        <v>0</v>
      </c>
      <c r="D177" t="s">
        <v>2</v>
      </c>
      <c r="E177" t="s">
        <v>0</v>
      </c>
    </row>
    <row r="178" spans="1:5" x14ac:dyDescent="0.35">
      <c r="A178" s="51">
        <v>40642</v>
      </c>
      <c r="B178">
        <f t="shared" si="2"/>
        <v>2011</v>
      </c>
      <c r="C178" t="s">
        <v>337</v>
      </c>
      <c r="D178" t="s">
        <v>291</v>
      </c>
      <c r="E178" t="s">
        <v>291</v>
      </c>
    </row>
    <row r="179" spans="1:5" x14ac:dyDescent="0.35">
      <c r="A179" s="51">
        <v>40642</v>
      </c>
      <c r="B179">
        <f t="shared" si="2"/>
        <v>2011</v>
      </c>
      <c r="C179" t="s">
        <v>290</v>
      </c>
      <c r="D179" t="s">
        <v>5</v>
      </c>
      <c r="E179" t="s">
        <v>5</v>
      </c>
    </row>
    <row r="180" spans="1:5" x14ac:dyDescent="0.35">
      <c r="A180" s="51">
        <v>40643</v>
      </c>
      <c r="B180">
        <f t="shared" si="2"/>
        <v>2011</v>
      </c>
      <c r="C180" t="s">
        <v>292</v>
      </c>
      <c r="D180" t="s">
        <v>4</v>
      </c>
      <c r="E180" t="s">
        <v>4</v>
      </c>
    </row>
    <row r="181" spans="1:5" x14ac:dyDescent="0.35">
      <c r="A181" s="51">
        <v>40643</v>
      </c>
      <c r="B181">
        <f t="shared" si="2"/>
        <v>2011</v>
      </c>
      <c r="C181" t="s">
        <v>338</v>
      </c>
      <c r="D181" t="s">
        <v>260</v>
      </c>
      <c r="E181" t="s">
        <v>338</v>
      </c>
    </row>
    <row r="182" spans="1:5" x14ac:dyDescent="0.35">
      <c r="A182" s="51">
        <v>40644</v>
      </c>
      <c r="B182">
        <f t="shared" si="2"/>
        <v>2011</v>
      </c>
      <c r="C182" t="s">
        <v>2</v>
      </c>
      <c r="D182" t="s">
        <v>290</v>
      </c>
      <c r="E182" t="s">
        <v>2</v>
      </c>
    </row>
    <row r="183" spans="1:5" x14ac:dyDescent="0.35">
      <c r="A183" s="51">
        <v>40645</v>
      </c>
      <c r="B183">
        <f t="shared" si="2"/>
        <v>2011</v>
      </c>
      <c r="C183" t="s">
        <v>291</v>
      </c>
      <c r="D183" t="s">
        <v>4</v>
      </c>
      <c r="E183" t="s">
        <v>4</v>
      </c>
    </row>
    <row r="184" spans="1:5" x14ac:dyDescent="0.35">
      <c r="A184" s="51">
        <v>40645</v>
      </c>
      <c r="B184">
        <f t="shared" si="2"/>
        <v>2011</v>
      </c>
      <c r="C184" t="s">
        <v>5</v>
      </c>
      <c r="D184" t="s">
        <v>292</v>
      </c>
      <c r="E184" t="s">
        <v>5</v>
      </c>
    </row>
    <row r="185" spans="1:5" x14ac:dyDescent="0.35">
      <c r="A185" s="51">
        <v>40646</v>
      </c>
      <c r="B185">
        <f t="shared" si="2"/>
        <v>2011</v>
      </c>
      <c r="C185" t="s">
        <v>338</v>
      </c>
      <c r="D185" t="s">
        <v>337</v>
      </c>
      <c r="E185" t="s">
        <v>338</v>
      </c>
    </row>
    <row r="186" spans="1:5" x14ac:dyDescent="0.35">
      <c r="A186" s="51">
        <v>40646</v>
      </c>
      <c r="B186">
        <f t="shared" si="2"/>
        <v>2011</v>
      </c>
      <c r="C186" t="s">
        <v>260</v>
      </c>
      <c r="D186" t="s">
        <v>0</v>
      </c>
      <c r="E186" t="s">
        <v>260</v>
      </c>
    </row>
    <row r="187" spans="1:5" x14ac:dyDescent="0.35">
      <c r="A187" s="51">
        <v>40647</v>
      </c>
      <c r="B187">
        <f t="shared" si="2"/>
        <v>2011</v>
      </c>
      <c r="C187" t="s">
        <v>290</v>
      </c>
      <c r="D187" t="s">
        <v>291</v>
      </c>
      <c r="E187" t="s">
        <v>290</v>
      </c>
    </row>
    <row r="188" spans="1:5" x14ac:dyDescent="0.35">
      <c r="A188" s="51">
        <v>40648</v>
      </c>
      <c r="B188">
        <f t="shared" si="2"/>
        <v>2011</v>
      </c>
      <c r="C188" t="s">
        <v>4</v>
      </c>
      <c r="D188" t="s">
        <v>337</v>
      </c>
      <c r="E188" t="s">
        <v>337</v>
      </c>
    </row>
    <row r="189" spans="1:5" x14ac:dyDescent="0.35">
      <c r="A189" s="51">
        <v>40648</v>
      </c>
      <c r="B189">
        <f t="shared" si="2"/>
        <v>2011</v>
      </c>
      <c r="C189" t="s">
        <v>5</v>
      </c>
      <c r="D189" t="s">
        <v>2</v>
      </c>
      <c r="E189" t="s">
        <v>2</v>
      </c>
    </row>
    <row r="190" spans="1:5" x14ac:dyDescent="0.35">
      <c r="A190" s="51">
        <v>40649</v>
      </c>
      <c r="B190">
        <f t="shared" si="2"/>
        <v>2011</v>
      </c>
      <c r="C190" t="s">
        <v>290</v>
      </c>
      <c r="D190" t="s">
        <v>260</v>
      </c>
      <c r="E190" t="s">
        <v>260</v>
      </c>
    </row>
    <row r="191" spans="1:5" x14ac:dyDescent="0.35">
      <c r="A191" s="51">
        <v>40649</v>
      </c>
      <c r="B191">
        <f t="shared" si="2"/>
        <v>2011</v>
      </c>
      <c r="C191" t="s">
        <v>0</v>
      </c>
      <c r="D191" t="s">
        <v>291</v>
      </c>
      <c r="E191" t="s">
        <v>0</v>
      </c>
    </row>
    <row r="192" spans="1:5" x14ac:dyDescent="0.35">
      <c r="A192" s="51">
        <v>40650</v>
      </c>
      <c r="B192">
        <f t="shared" si="2"/>
        <v>2011</v>
      </c>
      <c r="C192" t="s">
        <v>2</v>
      </c>
      <c r="D192" t="s">
        <v>5</v>
      </c>
      <c r="E192" t="s">
        <v>2</v>
      </c>
    </row>
    <row r="193" spans="1:5" x14ac:dyDescent="0.35">
      <c r="A193" s="51">
        <v>40650</v>
      </c>
      <c r="B193">
        <f t="shared" si="2"/>
        <v>2011</v>
      </c>
      <c r="C193" t="s">
        <v>338</v>
      </c>
      <c r="D193" t="s">
        <v>292</v>
      </c>
      <c r="E193" t="s">
        <v>292</v>
      </c>
    </row>
    <row r="194" spans="1:5" x14ac:dyDescent="0.35">
      <c r="A194" s="51">
        <v>40651</v>
      </c>
      <c r="B194">
        <f t="shared" ref="B194:B257" si="3">YEAR(A194)</f>
        <v>2011</v>
      </c>
      <c r="C194" t="s">
        <v>337</v>
      </c>
      <c r="D194" t="s">
        <v>0</v>
      </c>
      <c r="E194" t="s">
        <v>337</v>
      </c>
    </row>
    <row r="195" spans="1:5" x14ac:dyDescent="0.35">
      <c r="A195" s="51">
        <v>40652</v>
      </c>
      <c r="B195">
        <f t="shared" si="3"/>
        <v>2011</v>
      </c>
      <c r="C195" t="s">
        <v>292</v>
      </c>
      <c r="D195" t="s">
        <v>290</v>
      </c>
      <c r="E195" t="s">
        <v>290</v>
      </c>
    </row>
    <row r="196" spans="1:5" x14ac:dyDescent="0.35">
      <c r="A196" s="51">
        <v>40653</v>
      </c>
      <c r="B196">
        <f t="shared" si="3"/>
        <v>2011</v>
      </c>
      <c r="C196" t="s">
        <v>4</v>
      </c>
      <c r="D196" t="s">
        <v>338</v>
      </c>
      <c r="E196" t="s">
        <v>4</v>
      </c>
    </row>
    <row r="197" spans="1:5" x14ac:dyDescent="0.35">
      <c r="A197" s="51">
        <v>40653</v>
      </c>
      <c r="B197">
        <f t="shared" si="3"/>
        <v>2011</v>
      </c>
      <c r="C197" t="s">
        <v>2</v>
      </c>
      <c r="D197" t="s">
        <v>337</v>
      </c>
      <c r="E197" t="s">
        <v>337</v>
      </c>
    </row>
    <row r="198" spans="1:5" x14ac:dyDescent="0.35">
      <c r="A198" s="51">
        <v>40654</v>
      </c>
      <c r="B198">
        <f t="shared" si="3"/>
        <v>2011</v>
      </c>
      <c r="C198" t="s">
        <v>260</v>
      </c>
      <c r="D198" t="s">
        <v>5</v>
      </c>
      <c r="E198" t="s">
        <v>260</v>
      </c>
    </row>
    <row r="199" spans="1:5" x14ac:dyDescent="0.35">
      <c r="A199" s="51">
        <v>40655</v>
      </c>
      <c r="B199">
        <f t="shared" si="3"/>
        <v>2011</v>
      </c>
      <c r="C199" t="s">
        <v>2</v>
      </c>
      <c r="D199" t="s">
        <v>291</v>
      </c>
      <c r="E199" t="s">
        <v>291</v>
      </c>
    </row>
    <row r="200" spans="1:5" x14ac:dyDescent="0.35">
      <c r="A200" s="51">
        <v>40655</v>
      </c>
      <c r="B200">
        <f t="shared" si="3"/>
        <v>2011</v>
      </c>
      <c r="C200" t="s">
        <v>4</v>
      </c>
      <c r="D200" t="s">
        <v>0</v>
      </c>
      <c r="E200" t="s">
        <v>4</v>
      </c>
    </row>
    <row r="201" spans="1:5" x14ac:dyDescent="0.35">
      <c r="A201" s="51">
        <v>40656</v>
      </c>
      <c r="B201">
        <f t="shared" si="3"/>
        <v>2011</v>
      </c>
      <c r="C201" t="s">
        <v>292</v>
      </c>
      <c r="D201" t="s">
        <v>260</v>
      </c>
      <c r="E201" t="s">
        <v>292</v>
      </c>
    </row>
    <row r="202" spans="1:5" x14ac:dyDescent="0.35">
      <c r="A202" s="51">
        <v>40657</v>
      </c>
      <c r="B202">
        <f t="shared" si="3"/>
        <v>2011</v>
      </c>
      <c r="C202" t="s">
        <v>5</v>
      </c>
      <c r="D202" t="s">
        <v>337</v>
      </c>
      <c r="E202" t="s">
        <v>5</v>
      </c>
    </row>
    <row r="203" spans="1:5" x14ac:dyDescent="0.35">
      <c r="A203" s="51">
        <v>40657</v>
      </c>
      <c r="B203">
        <f t="shared" si="3"/>
        <v>2011</v>
      </c>
      <c r="C203" t="s">
        <v>290</v>
      </c>
      <c r="D203" t="s">
        <v>4</v>
      </c>
      <c r="E203" t="s">
        <v>4</v>
      </c>
    </row>
    <row r="204" spans="1:5" x14ac:dyDescent="0.35">
      <c r="A204" s="51">
        <v>40658</v>
      </c>
      <c r="B204">
        <f t="shared" si="3"/>
        <v>2011</v>
      </c>
      <c r="C204" t="s">
        <v>0</v>
      </c>
      <c r="D204" t="s">
        <v>338</v>
      </c>
      <c r="E204" t="s">
        <v>0</v>
      </c>
    </row>
    <row r="205" spans="1:5" x14ac:dyDescent="0.35">
      <c r="A205" s="51">
        <v>40659</v>
      </c>
      <c r="B205">
        <f t="shared" si="3"/>
        <v>2011</v>
      </c>
      <c r="C205" t="s">
        <v>292</v>
      </c>
      <c r="D205" t="s">
        <v>291</v>
      </c>
      <c r="E205" t="s">
        <v>291</v>
      </c>
    </row>
    <row r="206" spans="1:5" x14ac:dyDescent="0.35">
      <c r="A206" s="51">
        <v>40660</v>
      </c>
      <c r="B206">
        <f t="shared" si="3"/>
        <v>2011</v>
      </c>
      <c r="C206" t="s">
        <v>337</v>
      </c>
      <c r="D206" t="s">
        <v>290</v>
      </c>
      <c r="E206" t="s">
        <v>290</v>
      </c>
    </row>
    <row r="207" spans="1:5" x14ac:dyDescent="0.35">
      <c r="A207" s="51">
        <v>40660</v>
      </c>
      <c r="B207">
        <f t="shared" si="3"/>
        <v>2011</v>
      </c>
      <c r="C207" t="s">
        <v>338</v>
      </c>
      <c r="D207" t="s">
        <v>0</v>
      </c>
      <c r="E207" t="s">
        <v>0</v>
      </c>
    </row>
    <row r="208" spans="1:5" x14ac:dyDescent="0.35">
      <c r="A208" s="51">
        <v>40661</v>
      </c>
      <c r="B208">
        <f t="shared" si="3"/>
        <v>2011</v>
      </c>
      <c r="C208" t="s">
        <v>292</v>
      </c>
      <c r="D208" t="s">
        <v>2</v>
      </c>
      <c r="E208" t="s">
        <v>2</v>
      </c>
    </row>
    <row r="209" spans="1:5" x14ac:dyDescent="0.35">
      <c r="A209" s="51">
        <v>40662</v>
      </c>
      <c r="B209">
        <f t="shared" si="3"/>
        <v>2011</v>
      </c>
      <c r="C209" t="s">
        <v>5</v>
      </c>
      <c r="D209" t="s">
        <v>4</v>
      </c>
      <c r="E209" t="s">
        <v>5</v>
      </c>
    </row>
    <row r="210" spans="1:5" x14ac:dyDescent="0.35">
      <c r="A210" s="51">
        <v>40662</v>
      </c>
      <c r="B210">
        <f t="shared" si="3"/>
        <v>2011</v>
      </c>
      <c r="C210" t="s">
        <v>291</v>
      </c>
      <c r="D210" t="s">
        <v>338</v>
      </c>
      <c r="E210" t="s">
        <v>291</v>
      </c>
    </row>
    <row r="211" spans="1:5" x14ac:dyDescent="0.35">
      <c r="A211" s="51">
        <v>40663</v>
      </c>
      <c r="B211">
        <f t="shared" si="3"/>
        <v>2011</v>
      </c>
      <c r="C211" t="s">
        <v>2</v>
      </c>
      <c r="D211" t="s">
        <v>260</v>
      </c>
      <c r="E211" t="s">
        <v>2</v>
      </c>
    </row>
    <row r="212" spans="1:5" x14ac:dyDescent="0.35">
      <c r="A212" s="51">
        <v>40663</v>
      </c>
      <c r="B212">
        <f t="shared" si="3"/>
        <v>2011</v>
      </c>
      <c r="C212" t="s">
        <v>337</v>
      </c>
      <c r="D212" t="s">
        <v>292</v>
      </c>
      <c r="E212" t="s">
        <v>292</v>
      </c>
    </row>
    <row r="213" spans="1:5" x14ac:dyDescent="0.35">
      <c r="A213" s="51">
        <v>40664</v>
      </c>
      <c r="B213">
        <f t="shared" si="3"/>
        <v>2011</v>
      </c>
      <c r="C213" t="s">
        <v>0</v>
      </c>
      <c r="D213" t="s">
        <v>290</v>
      </c>
      <c r="E213" t="s">
        <v>0</v>
      </c>
    </row>
    <row r="214" spans="1:5" x14ac:dyDescent="0.35">
      <c r="A214" s="51">
        <v>40664</v>
      </c>
      <c r="B214">
        <f t="shared" si="3"/>
        <v>2011</v>
      </c>
      <c r="C214" t="s">
        <v>5</v>
      </c>
      <c r="D214" t="s">
        <v>338</v>
      </c>
      <c r="E214" t="s">
        <v>5</v>
      </c>
    </row>
    <row r="215" spans="1:5" x14ac:dyDescent="0.35">
      <c r="A215" s="51">
        <v>40665</v>
      </c>
      <c r="B215">
        <f t="shared" si="3"/>
        <v>2011</v>
      </c>
      <c r="C215" t="s">
        <v>292</v>
      </c>
      <c r="D215" t="s">
        <v>337</v>
      </c>
      <c r="E215" t="s">
        <v>337</v>
      </c>
    </row>
    <row r="216" spans="1:5" x14ac:dyDescent="0.35">
      <c r="A216" s="51">
        <v>40665</v>
      </c>
      <c r="B216">
        <f t="shared" si="3"/>
        <v>2011</v>
      </c>
      <c r="C216" t="s">
        <v>4</v>
      </c>
      <c r="D216" t="s">
        <v>260</v>
      </c>
      <c r="E216" t="s">
        <v>4</v>
      </c>
    </row>
    <row r="217" spans="1:5" x14ac:dyDescent="0.35">
      <c r="A217" s="51">
        <v>40666</v>
      </c>
      <c r="B217">
        <f t="shared" si="3"/>
        <v>2011</v>
      </c>
      <c r="C217" t="s">
        <v>290</v>
      </c>
      <c r="D217" t="s">
        <v>2</v>
      </c>
      <c r="E217" t="s">
        <v>2</v>
      </c>
    </row>
    <row r="218" spans="1:5" x14ac:dyDescent="0.35">
      <c r="A218" s="51">
        <v>40667</v>
      </c>
      <c r="B218">
        <f t="shared" si="3"/>
        <v>2011</v>
      </c>
      <c r="C218" t="s">
        <v>338</v>
      </c>
      <c r="D218" t="s">
        <v>4</v>
      </c>
      <c r="E218" t="s">
        <v>4</v>
      </c>
    </row>
    <row r="219" spans="1:5" x14ac:dyDescent="0.35">
      <c r="A219" s="51">
        <v>40667</v>
      </c>
      <c r="B219">
        <f t="shared" si="3"/>
        <v>2011</v>
      </c>
      <c r="C219" t="s">
        <v>0</v>
      </c>
      <c r="D219" t="s">
        <v>5</v>
      </c>
      <c r="E219" t="s">
        <v>0</v>
      </c>
    </row>
    <row r="220" spans="1:5" x14ac:dyDescent="0.35">
      <c r="A220" s="51">
        <v>40668</v>
      </c>
      <c r="B220">
        <f t="shared" si="3"/>
        <v>2011</v>
      </c>
      <c r="C220" t="s">
        <v>290</v>
      </c>
      <c r="D220" t="s">
        <v>292</v>
      </c>
      <c r="E220" t="s">
        <v>292</v>
      </c>
    </row>
    <row r="221" spans="1:5" x14ac:dyDescent="0.35">
      <c r="A221" s="51">
        <v>40668</v>
      </c>
      <c r="B221">
        <f t="shared" si="3"/>
        <v>2011</v>
      </c>
      <c r="C221" t="s">
        <v>337</v>
      </c>
      <c r="D221" t="s">
        <v>2</v>
      </c>
      <c r="E221" t="s">
        <v>337</v>
      </c>
    </row>
    <row r="222" spans="1:5" x14ac:dyDescent="0.35">
      <c r="A222" s="51">
        <v>40669</v>
      </c>
      <c r="B222">
        <f t="shared" si="3"/>
        <v>2011</v>
      </c>
      <c r="C222" t="s">
        <v>291</v>
      </c>
      <c r="D222" t="s">
        <v>260</v>
      </c>
      <c r="E222" t="s">
        <v>291</v>
      </c>
    </row>
    <row r="223" spans="1:5" x14ac:dyDescent="0.35">
      <c r="A223" s="51">
        <v>40670</v>
      </c>
      <c r="B223">
        <f t="shared" si="3"/>
        <v>2011</v>
      </c>
      <c r="C223" t="s">
        <v>4</v>
      </c>
      <c r="D223" t="s">
        <v>292</v>
      </c>
      <c r="E223" t="s">
        <v>4</v>
      </c>
    </row>
    <row r="224" spans="1:5" x14ac:dyDescent="0.35">
      <c r="A224" s="51">
        <v>40670</v>
      </c>
      <c r="B224">
        <f t="shared" si="3"/>
        <v>2011</v>
      </c>
      <c r="C224" t="s">
        <v>2</v>
      </c>
      <c r="D224" t="s">
        <v>0</v>
      </c>
      <c r="E224" t="s">
        <v>2</v>
      </c>
    </row>
    <row r="225" spans="1:5" x14ac:dyDescent="0.35">
      <c r="A225" s="51">
        <v>40671</v>
      </c>
      <c r="B225">
        <f t="shared" si="3"/>
        <v>2011</v>
      </c>
      <c r="C225" t="s">
        <v>260</v>
      </c>
      <c r="D225" t="s">
        <v>338</v>
      </c>
      <c r="E225" t="s">
        <v>338</v>
      </c>
    </row>
    <row r="226" spans="1:5" x14ac:dyDescent="0.35">
      <c r="A226" s="51">
        <v>40671</v>
      </c>
      <c r="B226">
        <f t="shared" si="3"/>
        <v>2011</v>
      </c>
      <c r="C226" t="s">
        <v>291</v>
      </c>
      <c r="D226" t="s">
        <v>337</v>
      </c>
      <c r="E226" t="s">
        <v>291</v>
      </c>
    </row>
    <row r="227" spans="1:5" x14ac:dyDescent="0.35">
      <c r="A227" s="51">
        <v>40672</v>
      </c>
      <c r="B227">
        <f t="shared" si="3"/>
        <v>2011</v>
      </c>
      <c r="C227" t="s">
        <v>5</v>
      </c>
      <c r="D227" t="s">
        <v>0</v>
      </c>
      <c r="E227" t="s">
        <v>0</v>
      </c>
    </row>
    <row r="228" spans="1:5" x14ac:dyDescent="0.35">
      <c r="A228" s="51">
        <v>40673</v>
      </c>
      <c r="B228">
        <f t="shared" si="3"/>
        <v>2011</v>
      </c>
      <c r="C228" t="s">
        <v>260</v>
      </c>
      <c r="D228" t="s">
        <v>4</v>
      </c>
      <c r="E228" t="s">
        <v>260</v>
      </c>
    </row>
    <row r="229" spans="1:5" x14ac:dyDescent="0.35">
      <c r="A229" s="51">
        <v>40673</v>
      </c>
      <c r="B229">
        <f t="shared" si="3"/>
        <v>2011</v>
      </c>
      <c r="C229" t="s">
        <v>290</v>
      </c>
      <c r="D229" t="s">
        <v>338</v>
      </c>
      <c r="E229" t="s">
        <v>338</v>
      </c>
    </row>
    <row r="230" spans="1:5" x14ac:dyDescent="0.35">
      <c r="A230" s="51">
        <v>40674</v>
      </c>
      <c r="B230">
        <f t="shared" si="3"/>
        <v>2011</v>
      </c>
      <c r="C230" t="s">
        <v>5</v>
      </c>
      <c r="D230" t="s">
        <v>291</v>
      </c>
      <c r="E230" t="s">
        <v>291</v>
      </c>
    </row>
    <row r="231" spans="1:5" x14ac:dyDescent="0.35">
      <c r="A231" s="51">
        <v>40675</v>
      </c>
      <c r="B231">
        <f t="shared" si="3"/>
        <v>2011</v>
      </c>
      <c r="C231" t="s">
        <v>0</v>
      </c>
      <c r="D231" t="s">
        <v>292</v>
      </c>
      <c r="E231" t="s">
        <v>0</v>
      </c>
    </row>
    <row r="232" spans="1:5" x14ac:dyDescent="0.35">
      <c r="A232" s="51">
        <v>40676</v>
      </c>
      <c r="B232">
        <f t="shared" si="3"/>
        <v>2011</v>
      </c>
      <c r="C232" t="s">
        <v>337</v>
      </c>
      <c r="D232" t="s">
        <v>260</v>
      </c>
      <c r="E232" t="s">
        <v>260</v>
      </c>
    </row>
    <row r="233" spans="1:5" x14ac:dyDescent="0.35">
      <c r="A233" s="51">
        <v>40677</v>
      </c>
      <c r="B233">
        <f t="shared" si="3"/>
        <v>2011</v>
      </c>
      <c r="C233" t="s">
        <v>4</v>
      </c>
      <c r="D233" t="s">
        <v>290</v>
      </c>
      <c r="E233" t="s">
        <v>290</v>
      </c>
    </row>
    <row r="234" spans="1:5" x14ac:dyDescent="0.35">
      <c r="A234" s="51">
        <v>40677</v>
      </c>
      <c r="B234">
        <f t="shared" si="3"/>
        <v>2011</v>
      </c>
      <c r="C234" t="s">
        <v>291</v>
      </c>
      <c r="D234" t="s">
        <v>2</v>
      </c>
      <c r="E234" t="s">
        <v>291</v>
      </c>
    </row>
    <row r="235" spans="1:5" x14ac:dyDescent="0.35">
      <c r="A235" s="51">
        <v>40678</v>
      </c>
      <c r="B235">
        <f t="shared" si="3"/>
        <v>2011</v>
      </c>
      <c r="C235" t="s">
        <v>337</v>
      </c>
      <c r="D235" t="s">
        <v>5</v>
      </c>
      <c r="E235" t="s">
        <v>337</v>
      </c>
    </row>
    <row r="236" spans="1:5" x14ac:dyDescent="0.35">
      <c r="A236" s="51">
        <v>40678</v>
      </c>
      <c r="B236">
        <f t="shared" si="3"/>
        <v>2011</v>
      </c>
      <c r="C236" t="s">
        <v>260</v>
      </c>
      <c r="D236" t="s">
        <v>292</v>
      </c>
      <c r="E236" t="s">
        <v>260</v>
      </c>
    </row>
    <row r="237" spans="1:5" x14ac:dyDescent="0.35">
      <c r="A237" s="51">
        <v>40679</v>
      </c>
      <c r="B237">
        <f t="shared" si="3"/>
        <v>2011</v>
      </c>
      <c r="C237" t="s">
        <v>338</v>
      </c>
      <c r="D237" t="s">
        <v>290</v>
      </c>
      <c r="E237" t="s">
        <v>290</v>
      </c>
    </row>
    <row r="238" spans="1:5" x14ac:dyDescent="0.35">
      <c r="A238" s="51">
        <v>40680</v>
      </c>
      <c r="B238">
        <f t="shared" si="3"/>
        <v>2011</v>
      </c>
      <c r="C238" t="s">
        <v>260</v>
      </c>
      <c r="D238" t="s">
        <v>291</v>
      </c>
      <c r="E238" t="s">
        <v>260</v>
      </c>
    </row>
    <row r="239" spans="1:5" x14ac:dyDescent="0.35">
      <c r="A239" s="51">
        <v>40681</v>
      </c>
      <c r="B239">
        <f t="shared" si="3"/>
        <v>2011</v>
      </c>
      <c r="C239" t="s">
        <v>0</v>
      </c>
      <c r="D239" t="s">
        <v>337</v>
      </c>
      <c r="E239" t="s">
        <v>0</v>
      </c>
    </row>
    <row r="240" spans="1:5" x14ac:dyDescent="0.35">
      <c r="A240" s="51">
        <v>40682</v>
      </c>
      <c r="B240">
        <f t="shared" si="3"/>
        <v>2011</v>
      </c>
      <c r="C240" t="s">
        <v>338</v>
      </c>
      <c r="D240" t="s">
        <v>2</v>
      </c>
      <c r="E240" t="s">
        <v>2</v>
      </c>
    </row>
    <row r="241" spans="1:5" x14ac:dyDescent="0.35">
      <c r="A241" s="51">
        <v>40683</v>
      </c>
      <c r="B241">
        <f t="shared" si="3"/>
        <v>2011</v>
      </c>
      <c r="C241" t="s">
        <v>4</v>
      </c>
      <c r="D241" t="s">
        <v>5</v>
      </c>
      <c r="E241" t="s">
        <v>5</v>
      </c>
    </row>
    <row r="242" spans="1:5" x14ac:dyDescent="0.35">
      <c r="A242" s="51">
        <v>40684</v>
      </c>
      <c r="B242">
        <f t="shared" si="3"/>
        <v>2011</v>
      </c>
      <c r="C242" t="s">
        <v>292</v>
      </c>
      <c r="D242" t="s">
        <v>338</v>
      </c>
      <c r="E242" t="s">
        <v>261</v>
      </c>
    </row>
    <row r="243" spans="1:5" x14ac:dyDescent="0.35">
      <c r="A243" s="51">
        <v>40684</v>
      </c>
      <c r="B243">
        <f t="shared" si="3"/>
        <v>2011</v>
      </c>
      <c r="C243" t="s">
        <v>260</v>
      </c>
      <c r="D243" t="s">
        <v>290</v>
      </c>
      <c r="E243" t="s">
        <v>290</v>
      </c>
    </row>
    <row r="244" spans="1:5" x14ac:dyDescent="0.35">
      <c r="A244" s="51">
        <v>40685</v>
      </c>
      <c r="B244">
        <f t="shared" si="3"/>
        <v>2011</v>
      </c>
      <c r="C244" t="s">
        <v>2</v>
      </c>
      <c r="D244" t="s">
        <v>4</v>
      </c>
      <c r="E244" t="s">
        <v>4</v>
      </c>
    </row>
    <row r="245" spans="1:5" x14ac:dyDescent="0.35">
      <c r="A245" s="51">
        <v>40685</v>
      </c>
      <c r="B245">
        <f t="shared" si="3"/>
        <v>2011</v>
      </c>
      <c r="C245" t="s">
        <v>291</v>
      </c>
      <c r="D245" t="s">
        <v>0</v>
      </c>
      <c r="E245" t="s">
        <v>291</v>
      </c>
    </row>
    <row r="246" spans="1:5" x14ac:dyDescent="0.35">
      <c r="A246" s="51">
        <v>40687</v>
      </c>
      <c r="B246">
        <f t="shared" si="3"/>
        <v>2011</v>
      </c>
      <c r="C246" t="s">
        <v>291</v>
      </c>
      <c r="D246" t="s">
        <v>0</v>
      </c>
      <c r="E246" t="s">
        <v>0</v>
      </c>
    </row>
    <row r="247" spans="1:5" x14ac:dyDescent="0.35">
      <c r="A247" s="51">
        <v>40688</v>
      </c>
      <c r="B247">
        <f t="shared" si="3"/>
        <v>2011</v>
      </c>
      <c r="C247" t="s">
        <v>4</v>
      </c>
      <c r="D247" t="s">
        <v>2</v>
      </c>
      <c r="E247" t="s">
        <v>4</v>
      </c>
    </row>
    <row r="248" spans="1:5" x14ac:dyDescent="0.35">
      <c r="A248" s="51">
        <v>40690</v>
      </c>
      <c r="B248">
        <f t="shared" si="3"/>
        <v>2011</v>
      </c>
      <c r="C248" t="s">
        <v>291</v>
      </c>
      <c r="D248" t="s">
        <v>4</v>
      </c>
      <c r="E248" t="s">
        <v>291</v>
      </c>
    </row>
    <row r="249" spans="1:5" x14ac:dyDescent="0.35">
      <c r="A249" s="51">
        <v>40691</v>
      </c>
      <c r="B249">
        <f t="shared" si="3"/>
        <v>2011</v>
      </c>
      <c r="C249" t="s">
        <v>0</v>
      </c>
      <c r="D249" t="s">
        <v>291</v>
      </c>
      <c r="E249" t="s">
        <v>0</v>
      </c>
    </row>
    <row r="250" spans="1:5" x14ac:dyDescent="0.35">
      <c r="A250" s="51">
        <v>41003</v>
      </c>
      <c r="B250">
        <f t="shared" si="3"/>
        <v>2012</v>
      </c>
      <c r="C250" t="s">
        <v>0</v>
      </c>
      <c r="D250" t="s">
        <v>4</v>
      </c>
      <c r="E250" t="s">
        <v>4</v>
      </c>
    </row>
    <row r="251" spans="1:5" x14ac:dyDescent="0.35">
      <c r="A251" s="51">
        <v>41004</v>
      </c>
      <c r="B251">
        <f t="shared" si="3"/>
        <v>2012</v>
      </c>
      <c r="C251" t="s">
        <v>2</v>
      </c>
      <c r="D251" t="s">
        <v>292</v>
      </c>
      <c r="E251" t="s">
        <v>292</v>
      </c>
    </row>
    <row r="252" spans="1:5" x14ac:dyDescent="0.35">
      <c r="A252" s="51">
        <v>41005</v>
      </c>
      <c r="B252">
        <f t="shared" si="3"/>
        <v>2012</v>
      </c>
      <c r="C252" t="s">
        <v>5</v>
      </c>
      <c r="D252" t="s">
        <v>260</v>
      </c>
      <c r="E252" t="s">
        <v>5</v>
      </c>
    </row>
    <row r="253" spans="1:5" x14ac:dyDescent="0.35">
      <c r="A253" s="51">
        <v>41005</v>
      </c>
      <c r="B253">
        <f t="shared" si="3"/>
        <v>2012</v>
      </c>
      <c r="C253" t="s">
        <v>4</v>
      </c>
      <c r="D253" t="s">
        <v>338</v>
      </c>
      <c r="E253" t="s">
        <v>338</v>
      </c>
    </row>
    <row r="254" spans="1:5" x14ac:dyDescent="0.35">
      <c r="A254" s="51">
        <v>41006</v>
      </c>
      <c r="B254">
        <f t="shared" si="3"/>
        <v>2012</v>
      </c>
      <c r="C254" t="s">
        <v>291</v>
      </c>
      <c r="D254" t="s">
        <v>292</v>
      </c>
      <c r="E254" t="s">
        <v>291</v>
      </c>
    </row>
    <row r="255" spans="1:5" x14ac:dyDescent="0.35">
      <c r="A255" s="51">
        <v>41006</v>
      </c>
      <c r="B255">
        <f t="shared" si="3"/>
        <v>2012</v>
      </c>
      <c r="C255" t="s">
        <v>290</v>
      </c>
      <c r="D255" t="s">
        <v>0</v>
      </c>
      <c r="E255" t="s">
        <v>0</v>
      </c>
    </row>
    <row r="256" spans="1:5" x14ac:dyDescent="0.35">
      <c r="A256" s="51">
        <v>41007</v>
      </c>
      <c r="B256">
        <f t="shared" si="3"/>
        <v>2012</v>
      </c>
      <c r="C256" t="s">
        <v>338</v>
      </c>
      <c r="D256" t="s">
        <v>260</v>
      </c>
      <c r="E256" t="s">
        <v>338</v>
      </c>
    </row>
    <row r="257" spans="1:5" x14ac:dyDescent="0.35">
      <c r="A257" s="51">
        <v>41007</v>
      </c>
      <c r="B257">
        <f t="shared" si="3"/>
        <v>2012</v>
      </c>
      <c r="C257" t="s">
        <v>5</v>
      </c>
      <c r="D257" t="s">
        <v>2</v>
      </c>
      <c r="E257" t="s">
        <v>5</v>
      </c>
    </row>
    <row r="258" spans="1:5" x14ac:dyDescent="0.35">
      <c r="A258" s="51">
        <v>41008</v>
      </c>
      <c r="B258">
        <f t="shared" ref="B258:B321" si="4">YEAR(A258)</f>
        <v>2012</v>
      </c>
      <c r="C258" t="s">
        <v>290</v>
      </c>
      <c r="D258" t="s">
        <v>4</v>
      </c>
      <c r="E258" t="s">
        <v>4</v>
      </c>
    </row>
    <row r="259" spans="1:5" x14ac:dyDescent="0.35">
      <c r="A259" s="51">
        <v>41009</v>
      </c>
      <c r="B259">
        <f t="shared" si="4"/>
        <v>2012</v>
      </c>
      <c r="C259" t="s">
        <v>292</v>
      </c>
      <c r="D259" t="s">
        <v>0</v>
      </c>
      <c r="E259" t="s">
        <v>292</v>
      </c>
    </row>
    <row r="260" spans="1:5" x14ac:dyDescent="0.35">
      <c r="A260" s="51">
        <v>41009</v>
      </c>
      <c r="B260">
        <f t="shared" si="4"/>
        <v>2012</v>
      </c>
      <c r="C260" t="s">
        <v>291</v>
      </c>
      <c r="D260" t="s">
        <v>2</v>
      </c>
      <c r="E260" t="s">
        <v>2</v>
      </c>
    </row>
    <row r="261" spans="1:5" x14ac:dyDescent="0.35">
      <c r="A261" s="51">
        <v>41010</v>
      </c>
      <c r="B261">
        <f t="shared" si="4"/>
        <v>2012</v>
      </c>
      <c r="C261" t="s">
        <v>4</v>
      </c>
      <c r="D261" t="s">
        <v>5</v>
      </c>
      <c r="E261" t="s">
        <v>4</v>
      </c>
    </row>
    <row r="262" spans="1:5" x14ac:dyDescent="0.35">
      <c r="A262" s="51">
        <v>41011</v>
      </c>
      <c r="B262">
        <f t="shared" si="4"/>
        <v>2012</v>
      </c>
      <c r="C262" t="s">
        <v>260</v>
      </c>
      <c r="D262" t="s">
        <v>338</v>
      </c>
      <c r="E262" t="s">
        <v>260</v>
      </c>
    </row>
    <row r="263" spans="1:5" x14ac:dyDescent="0.35">
      <c r="A263" s="51">
        <v>41011</v>
      </c>
      <c r="B263">
        <f t="shared" si="4"/>
        <v>2012</v>
      </c>
      <c r="C263" t="s">
        <v>0</v>
      </c>
      <c r="D263" t="s">
        <v>291</v>
      </c>
      <c r="E263" t="s">
        <v>0</v>
      </c>
    </row>
    <row r="264" spans="1:5" x14ac:dyDescent="0.35">
      <c r="A264" s="51">
        <v>41012</v>
      </c>
      <c r="B264">
        <f t="shared" si="4"/>
        <v>2012</v>
      </c>
      <c r="C264" t="s">
        <v>2</v>
      </c>
      <c r="D264" t="s">
        <v>5</v>
      </c>
      <c r="E264" t="s">
        <v>2</v>
      </c>
    </row>
    <row r="265" spans="1:5" x14ac:dyDescent="0.35">
      <c r="A265" s="51">
        <v>41013</v>
      </c>
      <c r="B265">
        <f t="shared" si="4"/>
        <v>2012</v>
      </c>
      <c r="C265" t="s">
        <v>338</v>
      </c>
      <c r="D265" t="s">
        <v>0</v>
      </c>
      <c r="E265" t="s">
        <v>338</v>
      </c>
    </row>
    <row r="266" spans="1:5" x14ac:dyDescent="0.35">
      <c r="A266" s="51">
        <v>41014</v>
      </c>
      <c r="B266">
        <f t="shared" si="4"/>
        <v>2012</v>
      </c>
      <c r="C266" t="s">
        <v>291</v>
      </c>
      <c r="D266" t="s">
        <v>5</v>
      </c>
      <c r="E266" t="s">
        <v>5</v>
      </c>
    </row>
    <row r="267" spans="1:5" x14ac:dyDescent="0.35">
      <c r="A267" s="51">
        <v>41014</v>
      </c>
      <c r="B267">
        <f t="shared" si="4"/>
        <v>2012</v>
      </c>
      <c r="C267" t="s">
        <v>2</v>
      </c>
      <c r="D267" t="s">
        <v>260</v>
      </c>
      <c r="E267" t="s">
        <v>260</v>
      </c>
    </row>
    <row r="268" spans="1:5" x14ac:dyDescent="0.35">
      <c r="A268" s="51">
        <v>41015</v>
      </c>
      <c r="B268">
        <f t="shared" si="4"/>
        <v>2012</v>
      </c>
      <c r="C268" t="s">
        <v>4</v>
      </c>
      <c r="D268" t="s">
        <v>292</v>
      </c>
      <c r="E268" t="s">
        <v>292</v>
      </c>
    </row>
    <row r="269" spans="1:5" x14ac:dyDescent="0.35">
      <c r="A269" s="51">
        <v>41016</v>
      </c>
      <c r="B269">
        <f t="shared" si="4"/>
        <v>2012</v>
      </c>
      <c r="C269" t="s">
        <v>5</v>
      </c>
      <c r="D269" t="s">
        <v>290</v>
      </c>
      <c r="E269" t="s">
        <v>5</v>
      </c>
    </row>
    <row r="270" spans="1:5" x14ac:dyDescent="0.35">
      <c r="A270" s="51">
        <v>41016</v>
      </c>
      <c r="B270">
        <f t="shared" si="4"/>
        <v>2012</v>
      </c>
      <c r="C270" t="s">
        <v>291</v>
      </c>
      <c r="D270" t="s">
        <v>338</v>
      </c>
      <c r="E270" t="s">
        <v>291</v>
      </c>
    </row>
    <row r="271" spans="1:5" x14ac:dyDescent="0.35">
      <c r="A271" s="51">
        <v>41017</v>
      </c>
      <c r="B271">
        <f t="shared" si="4"/>
        <v>2012</v>
      </c>
      <c r="C271" t="s">
        <v>260</v>
      </c>
      <c r="D271" t="s">
        <v>2</v>
      </c>
      <c r="E271" t="s">
        <v>2</v>
      </c>
    </row>
    <row r="272" spans="1:5" x14ac:dyDescent="0.35">
      <c r="A272" s="51">
        <v>41018</v>
      </c>
      <c r="B272">
        <f t="shared" si="4"/>
        <v>2012</v>
      </c>
      <c r="C272" t="s">
        <v>0</v>
      </c>
      <c r="D272" t="s">
        <v>338</v>
      </c>
      <c r="E272" t="s">
        <v>0</v>
      </c>
    </row>
    <row r="273" spans="1:5" x14ac:dyDescent="0.35">
      <c r="A273" s="51">
        <v>41018</v>
      </c>
      <c r="B273">
        <f t="shared" si="4"/>
        <v>2012</v>
      </c>
      <c r="C273" t="s">
        <v>292</v>
      </c>
      <c r="D273" t="s">
        <v>290</v>
      </c>
      <c r="E273" t="s">
        <v>292</v>
      </c>
    </row>
    <row r="274" spans="1:5" x14ac:dyDescent="0.35">
      <c r="A274" s="51">
        <v>41019</v>
      </c>
      <c r="B274">
        <f t="shared" si="4"/>
        <v>2012</v>
      </c>
      <c r="C274" t="s">
        <v>260</v>
      </c>
      <c r="D274" t="s">
        <v>291</v>
      </c>
      <c r="E274" t="s">
        <v>291</v>
      </c>
    </row>
    <row r="275" spans="1:5" x14ac:dyDescent="0.35">
      <c r="A275" s="51">
        <v>41020</v>
      </c>
      <c r="B275">
        <f t="shared" si="4"/>
        <v>2012</v>
      </c>
      <c r="C275" t="s">
        <v>292</v>
      </c>
      <c r="D275" t="s">
        <v>338</v>
      </c>
      <c r="E275" t="s">
        <v>338</v>
      </c>
    </row>
    <row r="276" spans="1:5" x14ac:dyDescent="0.35">
      <c r="A276" s="51">
        <v>41020</v>
      </c>
      <c r="B276">
        <f t="shared" si="4"/>
        <v>2012</v>
      </c>
      <c r="C276" t="s">
        <v>0</v>
      </c>
      <c r="D276" t="s">
        <v>5</v>
      </c>
      <c r="E276" t="s">
        <v>0</v>
      </c>
    </row>
    <row r="277" spans="1:5" x14ac:dyDescent="0.35">
      <c r="A277" s="51">
        <v>41021</v>
      </c>
      <c r="B277">
        <f t="shared" si="4"/>
        <v>2012</v>
      </c>
      <c r="C277" t="s">
        <v>290</v>
      </c>
      <c r="D277" t="s">
        <v>2</v>
      </c>
      <c r="E277" t="s">
        <v>2</v>
      </c>
    </row>
    <row r="278" spans="1:5" x14ac:dyDescent="0.35">
      <c r="A278" s="51">
        <v>41021</v>
      </c>
      <c r="B278">
        <f t="shared" si="4"/>
        <v>2012</v>
      </c>
      <c r="C278" t="s">
        <v>4</v>
      </c>
      <c r="D278" t="s">
        <v>260</v>
      </c>
      <c r="E278" t="s">
        <v>260</v>
      </c>
    </row>
    <row r="279" spans="1:5" x14ac:dyDescent="0.35">
      <c r="A279" s="51">
        <v>41022</v>
      </c>
      <c r="B279">
        <f t="shared" si="4"/>
        <v>2012</v>
      </c>
      <c r="C279" t="s">
        <v>5</v>
      </c>
      <c r="D279" t="s">
        <v>291</v>
      </c>
      <c r="E279" t="s">
        <v>291</v>
      </c>
    </row>
    <row r="280" spans="1:5" x14ac:dyDescent="0.35">
      <c r="A280" s="51">
        <v>41023</v>
      </c>
      <c r="B280">
        <f t="shared" si="4"/>
        <v>2012</v>
      </c>
      <c r="C280" t="s">
        <v>338</v>
      </c>
      <c r="D280" t="s">
        <v>292</v>
      </c>
      <c r="E280" t="s">
        <v>292</v>
      </c>
    </row>
    <row r="281" spans="1:5" x14ac:dyDescent="0.35">
      <c r="A281" s="51">
        <v>41024</v>
      </c>
      <c r="B281">
        <f t="shared" si="4"/>
        <v>2012</v>
      </c>
      <c r="C281" t="s">
        <v>260</v>
      </c>
      <c r="D281" t="s">
        <v>4</v>
      </c>
      <c r="E281" t="s">
        <v>4</v>
      </c>
    </row>
    <row r="282" spans="1:5" x14ac:dyDescent="0.35">
      <c r="A282" s="51">
        <v>41025</v>
      </c>
      <c r="B282">
        <f t="shared" si="4"/>
        <v>2012</v>
      </c>
      <c r="C282" t="s">
        <v>338</v>
      </c>
      <c r="D282" t="s">
        <v>290</v>
      </c>
      <c r="E282" t="s">
        <v>290</v>
      </c>
    </row>
    <row r="283" spans="1:5" x14ac:dyDescent="0.35">
      <c r="A283" s="51">
        <v>41026</v>
      </c>
      <c r="B283">
        <f t="shared" si="4"/>
        <v>2012</v>
      </c>
      <c r="C283" t="s">
        <v>292</v>
      </c>
      <c r="D283" t="s">
        <v>4</v>
      </c>
      <c r="E283" t="s">
        <v>292</v>
      </c>
    </row>
    <row r="284" spans="1:5" x14ac:dyDescent="0.35">
      <c r="A284" s="51">
        <v>41027</v>
      </c>
      <c r="B284">
        <f t="shared" si="4"/>
        <v>2012</v>
      </c>
      <c r="C284" t="s">
        <v>2</v>
      </c>
      <c r="D284" t="s">
        <v>291</v>
      </c>
      <c r="E284" t="s">
        <v>2</v>
      </c>
    </row>
    <row r="285" spans="1:5" x14ac:dyDescent="0.35">
      <c r="A285" s="51">
        <v>41027</v>
      </c>
      <c r="B285">
        <f t="shared" si="4"/>
        <v>2012</v>
      </c>
      <c r="C285" t="s">
        <v>0</v>
      </c>
      <c r="D285" t="s">
        <v>260</v>
      </c>
      <c r="E285" t="s">
        <v>260</v>
      </c>
    </row>
    <row r="286" spans="1:5" x14ac:dyDescent="0.35">
      <c r="A286" s="51">
        <v>41028</v>
      </c>
      <c r="B286">
        <f t="shared" si="4"/>
        <v>2012</v>
      </c>
      <c r="C286" t="s">
        <v>4</v>
      </c>
      <c r="D286" t="s">
        <v>290</v>
      </c>
      <c r="E286" t="s">
        <v>4</v>
      </c>
    </row>
    <row r="287" spans="1:5" x14ac:dyDescent="0.35">
      <c r="A287" s="51">
        <v>41028</v>
      </c>
      <c r="B287">
        <f t="shared" si="4"/>
        <v>2012</v>
      </c>
      <c r="C287" t="s">
        <v>292</v>
      </c>
      <c r="D287" t="s">
        <v>5</v>
      </c>
      <c r="E287" t="s">
        <v>292</v>
      </c>
    </row>
    <row r="288" spans="1:5" x14ac:dyDescent="0.35">
      <c r="A288" s="51">
        <v>41029</v>
      </c>
      <c r="B288">
        <f t="shared" si="4"/>
        <v>2012</v>
      </c>
      <c r="C288" t="s">
        <v>0</v>
      </c>
      <c r="D288" t="s">
        <v>2</v>
      </c>
      <c r="E288" t="s">
        <v>2</v>
      </c>
    </row>
    <row r="289" spans="1:5" x14ac:dyDescent="0.35">
      <c r="A289" s="51">
        <v>41030</v>
      </c>
      <c r="B289">
        <f t="shared" si="4"/>
        <v>2012</v>
      </c>
      <c r="C289" t="s">
        <v>5</v>
      </c>
      <c r="D289" t="s">
        <v>292</v>
      </c>
      <c r="E289" t="s">
        <v>292</v>
      </c>
    </row>
    <row r="290" spans="1:5" x14ac:dyDescent="0.35">
      <c r="A290" s="51">
        <v>41030</v>
      </c>
      <c r="B290">
        <f t="shared" si="4"/>
        <v>2012</v>
      </c>
      <c r="C290" t="s">
        <v>290</v>
      </c>
      <c r="D290" t="s">
        <v>338</v>
      </c>
      <c r="E290" t="s">
        <v>290</v>
      </c>
    </row>
    <row r="291" spans="1:5" x14ac:dyDescent="0.35">
      <c r="A291" s="51">
        <v>41031</v>
      </c>
      <c r="B291">
        <f t="shared" si="4"/>
        <v>2012</v>
      </c>
      <c r="C291" t="s">
        <v>291</v>
      </c>
      <c r="D291" t="s">
        <v>260</v>
      </c>
      <c r="E291" t="s">
        <v>260</v>
      </c>
    </row>
    <row r="292" spans="1:5" x14ac:dyDescent="0.35">
      <c r="A292" s="51">
        <v>41032</v>
      </c>
      <c r="B292">
        <f t="shared" si="4"/>
        <v>2012</v>
      </c>
      <c r="C292" t="s">
        <v>338</v>
      </c>
      <c r="D292" t="s">
        <v>4</v>
      </c>
      <c r="E292" t="s">
        <v>4</v>
      </c>
    </row>
    <row r="293" spans="1:5" x14ac:dyDescent="0.35">
      <c r="A293" s="51">
        <v>41033</v>
      </c>
      <c r="B293">
        <f t="shared" si="4"/>
        <v>2012</v>
      </c>
      <c r="C293" t="s">
        <v>0</v>
      </c>
      <c r="D293" t="s">
        <v>290</v>
      </c>
      <c r="E293" t="s">
        <v>0</v>
      </c>
    </row>
    <row r="294" spans="1:5" x14ac:dyDescent="0.35">
      <c r="A294" s="51">
        <v>41034</v>
      </c>
      <c r="B294">
        <f t="shared" si="4"/>
        <v>2012</v>
      </c>
      <c r="C294" t="s">
        <v>260</v>
      </c>
      <c r="D294" t="s">
        <v>5</v>
      </c>
      <c r="E294" t="s">
        <v>5</v>
      </c>
    </row>
    <row r="295" spans="1:5" x14ac:dyDescent="0.35">
      <c r="A295" s="51">
        <v>41034</v>
      </c>
      <c r="B295">
        <f t="shared" si="4"/>
        <v>2012</v>
      </c>
      <c r="C295" t="s">
        <v>2</v>
      </c>
      <c r="D295" t="s">
        <v>338</v>
      </c>
      <c r="E295" t="s">
        <v>2</v>
      </c>
    </row>
    <row r="296" spans="1:5" x14ac:dyDescent="0.35">
      <c r="A296" s="51">
        <v>41035</v>
      </c>
      <c r="B296">
        <f t="shared" si="4"/>
        <v>2012</v>
      </c>
      <c r="C296" t="s">
        <v>291</v>
      </c>
      <c r="D296" t="s">
        <v>290</v>
      </c>
      <c r="E296" t="s">
        <v>291</v>
      </c>
    </row>
    <row r="297" spans="1:5" x14ac:dyDescent="0.35">
      <c r="A297" s="51">
        <v>41035</v>
      </c>
      <c r="B297">
        <f t="shared" si="4"/>
        <v>2012</v>
      </c>
      <c r="C297" t="s">
        <v>4</v>
      </c>
      <c r="D297" t="s">
        <v>0</v>
      </c>
      <c r="E297" t="s">
        <v>4</v>
      </c>
    </row>
    <row r="298" spans="1:5" x14ac:dyDescent="0.35">
      <c r="A298" s="51">
        <v>41036</v>
      </c>
      <c r="B298">
        <f t="shared" si="4"/>
        <v>2012</v>
      </c>
      <c r="C298" t="s">
        <v>292</v>
      </c>
      <c r="D298" t="s">
        <v>2</v>
      </c>
      <c r="E298" t="s">
        <v>2</v>
      </c>
    </row>
    <row r="299" spans="1:5" x14ac:dyDescent="0.35">
      <c r="A299" s="51">
        <v>41037</v>
      </c>
      <c r="B299">
        <f t="shared" si="4"/>
        <v>2012</v>
      </c>
      <c r="C299" t="s">
        <v>290</v>
      </c>
      <c r="D299" t="s">
        <v>260</v>
      </c>
      <c r="E299" t="s">
        <v>260</v>
      </c>
    </row>
    <row r="300" spans="1:5" x14ac:dyDescent="0.35">
      <c r="A300" s="51">
        <v>41037</v>
      </c>
      <c r="B300">
        <f t="shared" si="4"/>
        <v>2012</v>
      </c>
      <c r="C300" t="s">
        <v>338</v>
      </c>
      <c r="D300" t="s">
        <v>5</v>
      </c>
      <c r="E300" t="s">
        <v>5</v>
      </c>
    </row>
    <row r="301" spans="1:5" x14ac:dyDescent="0.35">
      <c r="A301" s="51">
        <v>41038</v>
      </c>
      <c r="B301">
        <f t="shared" si="4"/>
        <v>2012</v>
      </c>
      <c r="C301" t="s">
        <v>4</v>
      </c>
      <c r="D301" t="s">
        <v>291</v>
      </c>
      <c r="E301" t="s">
        <v>291</v>
      </c>
    </row>
    <row r="302" spans="1:5" x14ac:dyDescent="0.35">
      <c r="A302" s="51">
        <v>41039</v>
      </c>
      <c r="B302">
        <f t="shared" si="4"/>
        <v>2012</v>
      </c>
      <c r="C302" t="s">
        <v>5</v>
      </c>
      <c r="D302" t="s">
        <v>0</v>
      </c>
      <c r="E302" t="s">
        <v>0</v>
      </c>
    </row>
    <row r="303" spans="1:5" x14ac:dyDescent="0.35">
      <c r="A303" s="51">
        <v>41039</v>
      </c>
      <c r="B303">
        <f t="shared" si="4"/>
        <v>2012</v>
      </c>
      <c r="C303" t="s">
        <v>290</v>
      </c>
      <c r="D303" t="s">
        <v>292</v>
      </c>
      <c r="E303" t="s">
        <v>292</v>
      </c>
    </row>
    <row r="304" spans="1:5" x14ac:dyDescent="0.35">
      <c r="A304" s="51">
        <v>41040</v>
      </c>
      <c r="B304">
        <f t="shared" si="4"/>
        <v>2012</v>
      </c>
      <c r="C304" t="s">
        <v>338</v>
      </c>
      <c r="D304" t="s">
        <v>291</v>
      </c>
      <c r="E304" t="s">
        <v>291</v>
      </c>
    </row>
    <row r="305" spans="1:5" x14ac:dyDescent="0.35">
      <c r="A305" s="51">
        <v>41041</v>
      </c>
      <c r="B305">
        <f t="shared" si="4"/>
        <v>2012</v>
      </c>
      <c r="C305" t="s">
        <v>0</v>
      </c>
      <c r="D305" t="s">
        <v>292</v>
      </c>
      <c r="E305" t="s">
        <v>0</v>
      </c>
    </row>
    <row r="306" spans="1:5" x14ac:dyDescent="0.35">
      <c r="A306" s="51">
        <v>41041</v>
      </c>
      <c r="B306">
        <f t="shared" si="4"/>
        <v>2012</v>
      </c>
      <c r="C306" t="s">
        <v>2</v>
      </c>
      <c r="D306" t="s">
        <v>4</v>
      </c>
      <c r="E306" t="s">
        <v>4</v>
      </c>
    </row>
    <row r="307" spans="1:5" x14ac:dyDescent="0.35">
      <c r="A307" s="51">
        <v>41042</v>
      </c>
      <c r="B307">
        <f t="shared" si="4"/>
        <v>2012</v>
      </c>
      <c r="C307" t="s">
        <v>260</v>
      </c>
      <c r="D307" t="s">
        <v>290</v>
      </c>
      <c r="E307" t="s">
        <v>260</v>
      </c>
    </row>
    <row r="308" spans="1:5" x14ac:dyDescent="0.35">
      <c r="A308" s="51">
        <v>41042</v>
      </c>
      <c r="B308">
        <f t="shared" si="4"/>
        <v>2012</v>
      </c>
      <c r="C308" t="s">
        <v>5</v>
      </c>
      <c r="D308" t="s">
        <v>338</v>
      </c>
      <c r="E308" t="s">
        <v>5</v>
      </c>
    </row>
    <row r="309" spans="1:5" x14ac:dyDescent="0.35">
      <c r="A309" s="51">
        <v>41043</v>
      </c>
      <c r="B309">
        <f t="shared" si="4"/>
        <v>2012</v>
      </c>
      <c r="C309" t="s">
        <v>2</v>
      </c>
      <c r="D309" t="s">
        <v>0</v>
      </c>
      <c r="E309" t="s">
        <v>0</v>
      </c>
    </row>
    <row r="310" spans="1:5" x14ac:dyDescent="0.35">
      <c r="A310" s="51">
        <v>41043</v>
      </c>
      <c r="B310">
        <f t="shared" si="4"/>
        <v>2012</v>
      </c>
      <c r="C310" t="s">
        <v>291</v>
      </c>
      <c r="D310" t="s">
        <v>4</v>
      </c>
      <c r="E310" t="s">
        <v>4</v>
      </c>
    </row>
    <row r="311" spans="1:5" x14ac:dyDescent="0.35">
      <c r="A311" s="51">
        <v>41044</v>
      </c>
      <c r="B311">
        <f t="shared" si="4"/>
        <v>2012</v>
      </c>
      <c r="C311" t="s">
        <v>292</v>
      </c>
      <c r="D311" t="s">
        <v>260</v>
      </c>
      <c r="E311" t="s">
        <v>292</v>
      </c>
    </row>
    <row r="312" spans="1:5" x14ac:dyDescent="0.35">
      <c r="A312" s="51">
        <v>41045</v>
      </c>
      <c r="B312">
        <f t="shared" si="4"/>
        <v>2012</v>
      </c>
      <c r="C312" t="s">
        <v>4</v>
      </c>
      <c r="D312" t="s">
        <v>2</v>
      </c>
      <c r="E312" t="s">
        <v>2</v>
      </c>
    </row>
    <row r="313" spans="1:5" x14ac:dyDescent="0.35">
      <c r="A313" s="51">
        <v>41046</v>
      </c>
      <c r="B313">
        <f t="shared" si="4"/>
        <v>2012</v>
      </c>
      <c r="C313" t="s">
        <v>260</v>
      </c>
      <c r="D313" t="s">
        <v>0</v>
      </c>
      <c r="E313" t="s">
        <v>260</v>
      </c>
    </row>
    <row r="314" spans="1:5" x14ac:dyDescent="0.35">
      <c r="A314" s="51">
        <v>41046</v>
      </c>
      <c r="B314">
        <f t="shared" si="4"/>
        <v>2012</v>
      </c>
      <c r="C314" t="s">
        <v>292</v>
      </c>
      <c r="D314" t="s">
        <v>291</v>
      </c>
      <c r="E314" t="s">
        <v>291</v>
      </c>
    </row>
    <row r="315" spans="1:5" x14ac:dyDescent="0.35">
      <c r="A315" s="51">
        <v>41047</v>
      </c>
      <c r="B315">
        <f t="shared" si="4"/>
        <v>2012</v>
      </c>
      <c r="C315" t="s">
        <v>290</v>
      </c>
      <c r="D315" t="s">
        <v>5</v>
      </c>
      <c r="E315" t="s">
        <v>290</v>
      </c>
    </row>
    <row r="316" spans="1:5" x14ac:dyDescent="0.35">
      <c r="A316" s="51">
        <v>41048</v>
      </c>
      <c r="B316">
        <f t="shared" si="4"/>
        <v>2012</v>
      </c>
      <c r="C316" t="s">
        <v>338</v>
      </c>
      <c r="D316" t="s">
        <v>2</v>
      </c>
      <c r="E316" t="s">
        <v>2</v>
      </c>
    </row>
    <row r="317" spans="1:5" x14ac:dyDescent="0.35">
      <c r="A317" s="51">
        <v>41048</v>
      </c>
      <c r="B317">
        <f t="shared" si="4"/>
        <v>2012</v>
      </c>
      <c r="C317" t="s">
        <v>260</v>
      </c>
      <c r="D317" t="s">
        <v>292</v>
      </c>
      <c r="E317" t="s">
        <v>292</v>
      </c>
    </row>
    <row r="318" spans="1:5" x14ac:dyDescent="0.35">
      <c r="A318" s="51">
        <v>41049</v>
      </c>
      <c r="B318">
        <f t="shared" si="4"/>
        <v>2012</v>
      </c>
      <c r="C318" t="s">
        <v>5</v>
      </c>
      <c r="D318" t="s">
        <v>4</v>
      </c>
      <c r="E318" t="s">
        <v>4</v>
      </c>
    </row>
    <row r="319" spans="1:5" x14ac:dyDescent="0.35">
      <c r="A319" s="51">
        <v>41049</v>
      </c>
      <c r="B319">
        <f t="shared" si="4"/>
        <v>2012</v>
      </c>
      <c r="C319" t="s">
        <v>290</v>
      </c>
      <c r="D319" t="s">
        <v>291</v>
      </c>
      <c r="E319" t="s">
        <v>290</v>
      </c>
    </row>
    <row r="320" spans="1:5" x14ac:dyDescent="0.35">
      <c r="A320" s="51">
        <v>41051</v>
      </c>
      <c r="B320">
        <f t="shared" si="4"/>
        <v>2012</v>
      </c>
      <c r="C320" t="s">
        <v>292</v>
      </c>
      <c r="D320" t="s">
        <v>2</v>
      </c>
      <c r="E320" t="s">
        <v>2</v>
      </c>
    </row>
    <row r="321" spans="1:5" x14ac:dyDescent="0.35">
      <c r="A321" s="51">
        <v>41052</v>
      </c>
      <c r="B321">
        <f t="shared" si="4"/>
        <v>2012</v>
      </c>
      <c r="C321" t="s">
        <v>0</v>
      </c>
      <c r="D321" t="s">
        <v>4</v>
      </c>
      <c r="E321" t="s">
        <v>0</v>
      </c>
    </row>
    <row r="322" spans="1:5" x14ac:dyDescent="0.35">
      <c r="A322" s="51">
        <v>41054</v>
      </c>
      <c r="B322">
        <f t="shared" ref="B322:B385" si="5">YEAR(A322)</f>
        <v>2012</v>
      </c>
      <c r="C322" t="s">
        <v>292</v>
      </c>
      <c r="D322" t="s">
        <v>0</v>
      </c>
      <c r="E322" t="s">
        <v>0</v>
      </c>
    </row>
    <row r="323" spans="1:5" x14ac:dyDescent="0.35">
      <c r="A323" s="51">
        <v>41056</v>
      </c>
      <c r="B323">
        <f t="shared" si="5"/>
        <v>2012</v>
      </c>
      <c r="C323" t="s">
        <v>2</v>
      </c>
      <c r="D323" t="s">
        <v>0</v>
      </c>
      <c r="E323" t="s">
        <v>2</v>
      </c>
    </row>
    <row r="324" spans="1:5" x14ac:dyDescent="0.35">
      <c r="A324" s="51">
        <v>41367</v>
      </c>
      <c r="B324">
        <f t="shared" si="5"/>
        <v>2013</v>
      </c>
      <c r="C324" t="s">
        <v>2</v>
      </c>
      <c r="D324" t="s">
        <v>292</v>
      </c>
      <c r="E324" t="s">
        <v>2</v>
      </c>
    </row>
    <row r="325" spans="1:5" x14ac:dyDescent="0.35">
      <c r="A325" s="51">
        <v>41368</v>
      </c>
      <c r="B325">
        <f t="shared" si="5"/>
        <v>2013</v>
      </c>
      <c r="C325" t="s">
        <v>291</v>
      </c>
      <c r="D325" t="s">
        <v>4</v>
      </c>
      <c r="E325" t="s">
        <v>291</v>
      </c>
    </row>
    <row r="326" spans="1:5" x14ac:dyDescent="0.35">
      <c r="A326" s="51">
        <v>41369</v>
      </c>
      <c r="B326">
        <f t="shared" si="5"/>
        <v>2013</v>
      </c>
      <c r="C326" t="s">
        <v>290</v>
      </c>
      <c r="D326" t="s">
        <v>338</v>
      </c>
      <c r="E326" t="s">
        <v>290</v>
      </c>
    </row>
    <row r="327" spans="1:5" x14ac:dyDescent="0.35">
      <c r="A327" s="51">
        <v>41370</v>
      </c>
      <c r="B327">
        <f t="shared" si="5"/>
        <v>2013</v>
      </c>
      <c r="C327" t="s">
        <v>0</v>
      </c>
      <c r="D327" t="s">
        <v>4</v>
      </c>
      <c r="E327" t="s">
        <v>4</v>
      </c>
    </row>
    <row r="328" spans="1:5" x14ac:dyDescent="0.35">
      <c r="A328" s="51">
        <v>41370</v>
      </c>
      <c r="B328">
        <f t="shared" si="5"/>
        <v>2013</v>
      </c>
      <c r="C328" t="s">
        <v>292</v>
      </c>
      <c r="D328" t="s">
        <v>5</v>
      </c>
      <c r="E328" t="s">
        <v>5</v>
      </c>
    </row>
    <row r="329" spans="1:5" x14ac:dyDescent="0.35">
      <c r="A329" s="51">
        <v>41371</v>
      </c>
      <c r="B329">
        <f t="shared" si="5"/>
        <v>2013</v>
      </c>
      <c r="C329" t="s">
        <v>290</v>
      </c>
      <c r="D329" t="s">
        <v>291</v>
      </c>
      <c r="E329" t="s">
        <v>290</v>
      </c>
    </row>
    <row r="330" spans="1:5" x14ac:dyDescent="0.35">
      <c r="A330" s="51">
        <v>41371</v>
      </c>
      <c r="B330">
        <f t="shared" si="5"/>
        <v>2013</v>
      </c>
      <c r="C330" t="s">
        <v>338</v>
      </c>
      <c r="D330" t="s">
        <v>260</v>
      </c>
      <c r="E330" t="s">
        <v>260</v>
      </c>
    </row>
    <row r="331" spans="1:5" x14ac:dyDescent="0.35">
      <c r="A331" s="51">
        <v>41372</v>
      </c>
      <c r="B331">
        <f t="shared" si="5"/>
        <v>2013</v>
      </c>
      <c r="C331" t="s">
        <v>5</v>
      </c>
      <c r="D331" t="s">
        <v>2</v>
      </c>
      <c r="E331" t="s">
        <v>5</v>
      </c>
    </row>
    <row r="332" spans="1:5" x14ac:dyDescent="0.35">
      <c r="A332" s="51">
        <v>41373</v>
      </c>
      <c r="B332">
        <f t="shared" si="5"/>
        <v>2013</v>
      </c>
      <c r="C332" t="s">
        <v>4</v>
      </c>
      <c r="D332" t="s">
        <v>292</v>
      </c>
      <c r="E332" t="s">
        <v>4</v>
      </c>
    </row>
    <row r="333" spans="1:5" x14ac:dyDescent="0.35">
      <c r="A333" s="51">
        <v>41373</v>
      </c>
      <c r="B333">
        <f t="shared" si="5"/>
        <v>2013</v>
      </c>
      <c r="C333" t="s">
        <v>291</v>
      </c>
      <c r="D333" t="s">
        <v>290</v>
      </c>
      <c r="E333" t="s">
        <v>291</v>
      </c>
    </row>
    <row r="334" spans="1:5" x14ac:dyDescent="0.35">
      <c r="A334" s="51">
        <v>41374</v>
      </c>
      <c r="B334">
        <f t="shared" si="5"/>
        <v>2013</v>
      </c>
      <c r="C334" t="s">
        <v>260</v>
      </c>
      <c r="D334" t="s">
        <v>0</v>
      </c>
      <c r="E334" t="s">
        <v>0</v>
      </c>
    </row>
    <row r="335" spans="1:5" x14ac:dyDescent="0.35">
      <c r="A335" s="51">
        <v>41375</v>
      </c>
      <c r="B335">
        <f t="shared" si="5"/>
        <v>2013</v>
      </c>
      <c r="C335" t="s">
        <v>291</v>
      </c>
      <c r="D335" t="s">
        <v>2</v>
      </c>
      <c r="E335" t="s">
        <v>291</v>
      </c>
    </row>
    <row r="336" spans="1:5" x14ac:dyDescent="0.35">
      <c r="A336" s="51">
        <v>41375</v>
      </c>
      <c r="B336">
        <f t="shared" si="5"/>
        <v>2013</v>
      </c>
      <c r="C336" t="s">
        <v>338</v>
      </c>
      <c r="D336" t="s">
        <v>5</v>
      </c>
      <c r="E336" t="s">
        <v>338</v>
      </c>
    </row>
    <row r="337" spans="1:5" x14ac:dyDescent="0.35">
      <c r="A337" s="51">
        <v>41376</v>
      </c>
      <c r="B337">
        <f t="shared" si="5"/>
        <v>2013</v>
      </c>
      <c r="C337" t="s">
        <v>292</v>
      </c>
      <c r="D337" t="s">
        <v>290</v>
      </c>
      <c r="E337" t="s">
        <v>290</v>
      </c>
    </row>
    <row r="338" spans="1:5" x14ac:dyDescent="0.35">
      <c r="A338" s="51">
        <v>41377</v>
      </c>
      <c r="B338">
        <f t="shared" si="5"/>
        <v>2013</v>
      </c>
      <c r="C338" t="s">
        <v>0</v>
      </c>
      <c r="D338" t="s">
        <v>291</v>
      </c>
      <c r="E338" t="s">
        <v>0</v>
      </c>
    </row>
    <row r="339" spans="1:5" x14ac:dyDescent="0.35">
      <c r="A339" s="51">
        <v>41377</v>
      </c>
      <c r="B339">
        <f t="shared" si="5"/>
        <v>2013</v>
      </c>
      <c r="C339" t="s">
        <v>4</v>
      </c>
      <c r="D339" t="s">
        <v>338</v>
      </c>
      <c r="E339" t="s">
        <v>4</v>
      </c>
    </row>
    <row r="340" spans="1:5" x14ac:dyDescent="0.35">
      <c r="A340" s="51">
        <v>41378</v>
      </c>
      <c r="B340">
        <f t="shared" si="5"/>
        <v>2013</v>
      </c>
      <c r="C340" t="s">
        <v>5</v>
      </c>
      <c r="D340" t="s">
        <v>260</v>
      </c>
      <c r="E340" t="s">
        <v>5</v>
      </c>
    </row>
    <row r="341" spans="1:5" x14ac:dyDescent="0.35">
      <c r="A341" s="51">
        <v>41378</v>
      </c>
      <c r="B341">
        <f t="shared" si="5"/>
        <v>2013</v>
      </c>
      <c r="C341" t="s">
        <v>2</v>
      </c>
      <c r="D341" t="s">
        <v>290</v>
      </c>
      <c r="E341" t="s">
        <v>2</v>
      </c>
    </row>
    <row r="342" spans="1:5" x14ac:dyDescent="0.35">
      <c r="A342" s="51">
        <v>41379</v>
      </c>
      <c r="B342">
        <f t="shared" si="5"/>
        <v>2013</v>
      </c>
      <c r="C342" t="s">
        <v>0</v>
      </c>
      <c r="D342" t="s">
        <v>338</v>
      </c>
      <c r="E342" t="s">
        <v>338</v>
      </c>
    </row>
    <row r="343" spans="1:5" x14ac:dyDescent="0.35">
      <c r="A343" s="51">
        <v>41380</v>
      </c>
      <c r="B343">
        <f t="shared" si="5"/>
        <v>2013</v>
      </c>
      <c r="C343" t="s">
        <v>260</v>
      </c>
      <c r="D343" t="s">
        <v>2</v>
      </c>
      <c r="E343" t="s">
        <v>260</v>
      </c>
    </row>
    <row r="344" spans="1:5" x14ac:dyDescent="0.35">
      <c r="A344" s="51">
        <v>41380</v>
      </c>
      <c r="B344">
        <f t="shared" si="5"/>
        <v>2013</v>
      </c>
      <c r="C344" t="s">
        <v>291</v>
      </c>
      <c r="D344" t="s">
        <v>292</v>
      </c>
      <c r="E344" t="s">
        <v>291</v>
      </c>
    </row>
    <row r="345" spans="1:5" x14ac:dyDescent="0.35">
      <c r="A345" s="51">
        <v>41381</v>
      </c>
      <c r="B345">
        <f t="shared" si="5"/>
        <v>2013</v>
      </c>
      <c r="C345" t="s">
        <v>5</v>
      </c>
      <c r="D345" t="s">
        <v>4</v>
      </c>
      <c r="E345" t="s">
        <v>5</v>
      </c>
    </row>
    <row r="346" spans="1:5" x14ac:dyDescent="0.35">
      <c r="A346" s="51">
        <v>41381</v>
      </c>
      <c r="B346">
        <f t="shared" si="5"/>
        <v>2013</v>
      </c>
      <c r="C346" t="s">
        <v>338</v>
      </c>
      <c r="D346" t="s">
        <v>290</v>
      </c>
      <c r="E346" t="s">
        <v>290</v>
      </c>
    </row>
    <row r="347" spans="1:5" x14ac:dyDescent="0.35">
      <c r="A347" s="51">
        <v>41382</v>
      </c>
      <c r="B347">
        <f t="shared" si="5"/>
        <v>2013</v>
      </c>
      <c r="C347" t="s">
        <v>292</v>
      </c>
      <c r="D347" t="s">
        <v>0</v>
      </c>
      <c r="E347" t="s">
        <v>0</v>
      </c>
    </row>
    <row r="348" spans="1:5" x14ac:dyDescent="0.35">
      <c r="A348" s="51">
        <v>41383</v>
      </c>
      <c r="B348">
        <f t="shared" si="5"/>
        <v>2013</v>
      </c>
      <c r="C348" t="s">
        <v>290</v>
      </c>
      <c r="D348" t="s">
        <v>260</v>
      </c>
      <c r="E348" t="s">
        <v>290</v>
      </c>
    </row>
    <row r="349" spans="1:5" x14ac:dyDescent="0.35">
      <c r="A349" s="51">
        <v>41384</v>
      </c>
      <c r="B349">
        <f t="shared" si="5"/>
        <v>2013</v>
      </c>
      <c r="C349" t="s">
        <v>291</v>
      </c>
      <c r="D349" t="s">
        <v>5</v>
      </c>
      <c r="E349" t="s">
        <v>291</v>
      </c>
    </row>
    <row r="350" spans="1:5" x14ac:dyDescent="0.35">
      <c r="A350" s="51">
        <v>41384</v>
      </c>
      <c r="B350">
        <f t="shared" si="5"/>
        <v>2013</v>
      </c>
      <c r="C350" t="s">
        <v>2</v>
      </c>
      <c r="D350" t="s">
        <v>0</v>
      </c>
      <c r="E350" t="s">
        <v>0</v>
      </c>
    </row>
    <row r="351" spans="1:5" x14ac:dyDescent="0.35">
      <c r="A351" s="51">
        <v>41385</v>
      </c>
      <c r="B351">
        <f t="shared" si="5"/>
        <v>2013</v>
      </c>
      <c r="C351" t="s">
        <v>260</v>
      </c>
      <c r="D351" t="s">
        <v>338</v>
      </c>
      <c r="E351" t="s">
        <v>260</v>
      </c>
    </row>
    <row r="352" spans="1:5" x14ac:dyDescent="0.35">
      <c r="A352" s="51">
        <v>41385</v>
      </c>
      <c r="B352">
        <f t="shared" si="5"/>
        <v>2013</v>
      </c>
      <c r="C352" t="s">
        <v>292</v>
      </c>
      <c r="D352" t="s">
        <v>4</v>
      </c>
      <c r="E352" t="s">
        <v>292</v>
      </c>
    </row>
    <row r="353" spans="1:5" x14ac:dyDescent="0.35">
      <c r="A353" s="51">
        <v>41386</v>
      </c>
      <c r="B353">
        <f t="shared" si="5"/>
        <v>2013</v>
      </c>
      <c r="C353" t="s">
        <v>0</v>
      </c>
      <c r="D353" t="s">
        <v>5</v>
      </c>
      <c r="E353" t="s">
        <v>0</v>
      </c>
    </row>
    <row r="354" spans="1:5" x14ac:dyDescent="0.35">
      <c r="A354" s="51">
        <v>41387</v>
      </c>
      <c r="B354">
        <f t="shared" si="5"/>
        <v>2013</v>
      </c>
      <c r="C354" t="s">
        <v>291</v>
      </c>
      <c r="D354" t="s">
        <v>338</v>
      </c>
      <c r="E354" t="s">
        <v>291</v>
      </c>
    </row>
    <row r="355" spans="1:5" x14ac:dyDescent="0.35">
      <c r="A355" s="51">
        <v>41387</v>
      </c>
      <c r="B355">
        <f t="shared" si="5"/>
        <v>2013</v>
      </c>
      <c r="C355" t="s">
        <v>292</v>
      </c>
      <c r="D355" t="s">
        <v>260</v>
      </c>
      <c r="E355" t="s">
        <v>260</v>
      </c>
    </row>
    <row r="356" spans="1:5" x14ac:dyDescent="0.35">
      <c r="A356" s="51">
        <v>41388</v>
      </c>
      <c r="B356">
        <f t="shared" si="5"/>
        <v>2013</v>
      </c>
      <c r="C356" t="s">
        <v>2</v>
      </c>
      <c r="D356" t="s">
        <v>4</v>
      </c>
      <c r="E356" t="s">
        <v>4</v>
      </c>
    </row>
    <row r="357" spans="1:5" x14ac:dyDescent="0.35">
      <c r="A357" s="51">
        <v>41389</v>
      </c>
      <c r="B357">
        <f t="shared" si="5"/>
        <v>2013</v>
      </c>
      <c r="C357" t="s">
        <v>0</v>
      </c>
      <c r="D357" t="s">
        <v>290</v>
      </c>
      <c r="E357" t="s">
        <v>0</v>
      </c>
    </row>
    <row r="358" spans="1:5" x14ac:dyDescent="0.35">
      <c r="A358" s="51">
        <v>41390</v>
      </c>
      <c r="B358">
        <f t="shared" si="5"/>
        <v>2013</v>
      </c>
      <c r="C358" t="s">
        <v>2</v>
      </c>
      <c r="D358" t="s">
        <v>260</v>
      </c>
      <c r="E358" t="s">
        <v>2</v>
      </c>
    </row>
    <row r="359" spans="1:5" x14ac:dyDescent="0.35">
      <c r="A359" s="51">
        <v>41391</v>
      </c>
      <c r="B359">
        <f t="shared" si="5"/>
        <v>2013</v>
      </c>
      <c r="C359" t="s">
        <v>4</v>
      </c>
      <c r="D359" t="s">
        <v>291</v>
      </c>
      <c r="E359" t="s">
        <v>4</v>
      </c>
    </row>
    <row r="360" spans="1:5" x14ac:dyDescent="0.35">
      <c r="A360" s="51">
        <v>41391</v>
      </c>
      <c r="B360">
        <f t="shared" si="5"/>
        <v>2013</v>
      </c>
      <c r="C360" t="s">
        <v>5</v>
      </c>
      <c r="D360" t="s">
        <v>290</v>
      </c>
      <c r="E360" t="s">
        <v>5</v>
      </c>
    </row>
    <row r="361" spans="1:5" x14ac:dyDescent="0.35">
      <c r="A361" s="51">
        <v>41392</v>
      </c>
      <c r="B361">
        <f t="shared" si="5"/>
        <v>2013</v>
      </c>
      <c r="C361" t="s">
        <v>0</v>
      </c>
      <c r="D361" t="s">
        <v>2</v>
      </c>
      <c r="E361" t="s">
        <v>0</v>
      </c>
    </row>
    <row r="362" spans="1:5" x14ac:dyDescent="0.35">
      <c r="A362" s="51">
        <v>41392</v>
      </c>
      <c r="B362">
        <f t="shared" si="5"/>
        <v>2013</v>
      </c>
      <c r="C362" t="s">
        <v>292</v>
      </c>
      <c r="D362" t="s">
        <v>338</v>
      </c>
      <c r="E362" t="s">
        <v>292</v>
      </c>
    </row>
    <row r="363" spans="1:5" x14ac:dyDescent="0.35">
      <c r="A363" s="51">
        <v>41393</v>
      </c>
      <c r="B363">
        <f t="shared" si="5"/>
        <v>2013</v>
      </c>
      <c r="C363" t="s">
        <v>4</v>
      </c>
      <c r="D363" t="s">
        <v>260</v>
      </c>
      <c r="E363" t="s">
        <v>4</v>
      </c>
    </row>
    <row r="364" spans="1:5" x14ac:dyDescent="0.35">
      <c r="A364" s="51">
        <v>41393</v>
      </c>
      <c r="B364">
        <f t="shared" si="5"/>
        <v>2013</v>
      </c>
      <c r="C364" t="s">
        <v>5</v>
      </c>
      <c r="D364" t="s">
        <v>291</v>
      </c>
      <c r="E364" t="s">
        <v>5</v>
      </c>
    </row>
    <row r="365" spans="1:5" x14ac:dyDescent="0.35">
      <c r="A365" s="51">
        <v>41394</v>
      </c>
      <c r="B365">
        <f t="shared" si="5"/>
        <v>2013</v>
      </c>
      <c r="C365" t="s">
        <v>338</v>
      </c>
      <c r="D365" t="s">
        <v>0</v>
      </c>
      <c r="E365" t="s">
        <v>0</v>
      </c>
    </row>
    <row r="366" spans="1:5" x14ac:dyDescent="0.35">
      <c r="A366" s="51">
        <v>41395</v>
      </c>
      <c r="B366">
        <f t="shared" si="5"/>
        <v>2013</v>
      </c>
      <c r="C366" t="s">
        <v>292</v>
      </c>
      <c r="D366" t="s">
        <v>2</v>
      </c>
      <c r="E366" t="s">
        <v>292</v>
      </c>
    </row>
    <row r="367" spans="1:5" x14ac:dyDescent="0.35">
      <c r="A367" s="51">
        <v>41395</v>
      </c>
      <c r="B367">
        <f t="shared" si="5"/>
        <v>2013</v>
      </c>
      <c r="C367" t="s">
        <v>290</v>
      </c>
      <c r="D367" t="s">
        <v>4</v>
      </c>
      <c r="E367" t="s">
        <v>290</v>
      </c>
    </row>
    <row r="368" spans="1:5" x14ac:dyDescent="0.35">
      <c r="A368" s="51">
        <v>41396</v>
      </c>
      <c r="B368">
        <f t="shared" si="5"/>
        <v>2013</v>
      </c>
      <c r="C368" t="s">
        <v>338</v>
      </c>
      <c r="D368" t="s">
        <v>291</v>
      </c>
      <c r="E368" t="s">
        <v>291</v>
      </c>
    </row>
    <row r="369" spans="1:5" x14ac:dyDescent="0.35">
      <c r="A369" s="51">
        <v>41396</v>
      </c>
      <c r="B369">
        <f t="shared" si="5"/>
        <v>2013</v>
      </c>
      <c r="C369" t="s">
        <v>0</v>
      </c>
      <c r="D369" t="s">
        <v>260</v>
      </c>
      <c r="E369" t="s">
        <v>0</v>
      </c>
    </row>
    <row r="370" spans="1:5" x14ac:dyDescent="0.35">
      <c r="A370" s="51">
        <v>41397</v>
      </c>
      <c r="B370">
        <f t="shared" si="5"/>
        <v>2013</v>
      </c>
      <c r="C370" t="s">
        <v>2</v>
      </c>
      <c r="D370" t="s">
        <v>5</v>
      </c>
      <c r="E370" t="s">
        <v>2</v>
      </c>
    </row>
    <row r="371" spans="1:5" x14ac:dyDescent="0.35">
      <c r="A371" s="51">
        <v>41398</v>
      </c>
      <c r="B371">
        <f t="shared" si="5"/>
        <v>2013</v>
      </c>
      <c r="C371" t="s">
        <v>290</v>
      </c>
      <c r="D371" t="s">
        <v>292</v>
      </c>
      <c r="E371" t="s">
        <v>290</v>
      </c>
    </row>
    <row r="372" spans="1:5" x14ac:dyDescent="0.35">
      <c r="A372" s="51">
        <v>41399</v>
      </c>
      <c r="B372">
        <f t="shared" si="5"/>
        <v>2013</v>
      </c>
      <c r="C372" t="s">
        <v>5</v>
      </c>
      <c r="D372" t="s">
        <v>338</v>
      </c>
      <c r="E372" t="s">
        <v>5</v>
      </c>
    </row>
    <row r="373" spans="1:5" x14ac:dyDescent="0.35">
      <c r="A373" s="51">
        <v>41399</v>
      </c>
      <c r="B373">
        <f t="shared" si="5"/>
        <v>2013</v>
      </c>
      <c r="C373" t="s">
        <v>4</v>
      </c>
      <c r="D373" t="s">
        <v>0</v>
      </c>
      <c r="E373" t="s">
        <v>4</v>
      </c>
    </row>
    <row r="374" spans="1:5" x14ac:dyDescent="0.35">
      <c r="A374" s="51">
        <v>41400</v>
      </c>
      <c r="B374">
        <f t="shared" si="5"/>
        <v>2013</v>
      </c>
      <c r="C374" t="s">
        <v>260</v>
      </c>
      <c r="D374" t="s">
        <v>291</v>
      </c>
      <c r="E374" t="s">
        <v>260</v>
      </c>
    </row>
    <row r="375" spans="1:5" x14ac:dyDescent="0.35">
      <c r="A375" s="51">
        <v>41401</v>
      </c>
      <c r="B375">
        <f t="shared" si="5"/>
        <v>2013</v>
      </c>
      <c r="C375" t="s">
        <v>5</v>
      </c>
      <c r="D375" t="s">
        <v>292</v>
      </c>
      <c r="E375" t="s">
        <v>5</v>
      </c>
    </row>
    <row r="376" spans="1:5" x14ac:dyDescent="0.35">
      <c r="A376" s="51">
        <v>41401</v>
      </c>
      <c r="B376">
        <f t="shared" si="5"/>
        <v>2013</v>
      </c>
      <c r="C376" t="s">
        <v>4</v>
      </c>
      <c r="D376" t="s">
        <v>2</v>
      </c>
      <c r="E376" t="s">
        <v>4</v>
      </c>
    </row>
    <row r="377" spans="1:5" x14ac:dyDescent="0.35">
      <c r="A377" s="51">
        <v>41402</v>
      </c>
      <c r="B377">
        <f t="shared" si="5"/>
        <v>2013</v>
      </c>
      <c r="C377" t="s">
        <v>290</v>
      </c>
      <c r="D377" t="s">
        <v>0</v>
      </c>
      <c r="E377" t="s">
        <v>0</v>
      </c>
    </row>
    <row r="378" spans="1:5" x14ac:dyDescent="0.35">
      <c r="A378" s="51">
        <v>41403</v>
      </c>
      <c r="B378">
        <f t="shared" si="5"/>
        <v>2013</v>
      </c>
      <c r="C378" t="s">
        <v>338</v>
      </c>
      <c r="D378" t="s">
        <v>2</v>
      </c>
      <c r="E378" t="s">
        <v>2</v>
      </c>
    </row>
    <row r="379" spans="1:5" x14ac:dyDescent="0.35">
      <c r="A379" s="51">
        <v>41403</v>
      </c>
      <c r="B379">
        <f t="shared" si="5"/>
        <v>2013</v>
      </c>
      <c r="C379" t="s">
        <v>260</v>
      </c>
      <c r="D379" t="s">
        <v>5</v>
      </c>
      <c r="E379" t="s">
        <v>5</v>
      </c>
    </row>
    <row r="380" spans="1:5" x14ac:dyDescent="0.35">
      <c r="A380" s="51">
        <v>41404</v>
      </c>
      <c r="B380">
        <f t="shared" si="5"/>
        <v>2013</v>
      </c>
      <c r="C380" t="s">
        <v>292</v>
      </c>
      <c r="D380" t="s">
        <v>291</v>
      </c>
      <c r="E380" t="s">
        <v>291</v>
      </c>
    </row>
    <row r="381" spans="1:5" x14ac:dyDescent="0.35">
      <c r="A381" s="51">
        <v>41405</v>
      </c>
      <c r="B381">
        <f t="shared" si="5"/>
        <v>2013</v>
      </c>
      <c r="C381" t="s">
        <v>260</v>
      </c>
      <c r="D381" t="s">
        <v>290</v>
      </c>
      <c r="E381" t="s">
        <v>290</v>
      </c>
    </row>
    <row r="382" spans="1:5" x14ac:dyDescent="0.35">
      <c r="A382" s="51">
        <v>41405</v>
      </c>
      <c r="B382">
        <f t="shared" si="5"/>
        <v>2013</v>
      </c>
      <c r="C382" t="s">
        <v>338</v>
      </c>
      <c r="D382" t="s">
        <v>4</v>
      </c>
      <c r="E382" t="s">
        <v>4</v>
      </c>
    </row>
    <row r="383" spans="1:5" x14ac:dyDescent="0.35">
      <c r="A383" s="51">
        <v>41406</v>
      </c>
      <c r="B383">
        <f t="shared" si="5"/>
        <v>2013</v>
      </c>
      <c r="C383" t="s">
        <v>5</v>
      </c>
      <c r="D383" t="s">
        <v>0</v>
      </c>
      <c r="E383" t="s">
        <v>5</v>
      </c>
    </row>
    <row r="384" spans="1:5" x14ac:dyDescent="0.35">
      <c r="A384" s="51">
        <v>41406</v>
      </c>
      <c r="B384">
        <f t="shared" si="5"/>
        <v>2013</v>
      </c>
      <c r="C384" t="s">
        <v>2</v>
      </c>
      <c r="D384" t="s">
        <v>291</v>
      </c>
      <c r="E384" t="s">
        <v>2</v>
      </c>
    </row>
    <row r="385" spans="1:5" x14ac:dyDescent="0.35">
      <c r="A385" s="51">
        <v>41407</v>
      </c>
      <c r="B385">
        <f t="shared" si="5"/>
        <v>2013</v>
      </c>
      <c r="C385" t="s">
        <v>4</v>
      </c>
      <c r="D385" t="s">
        <v>290</v>
      </c>
      <c r="E385" t="s">
        <v>4</v>
      </c>
    </row>
    <row r="386" spans="1:5" x14ac:dyDescent="0.35">
      <c r="A386" s="51">
        <v>41408</v>
      </c>
      <c r="B386">
        <f t="shared" ref="B386:B449" si="6">YEAR(A386)</f>
        <v>2013</v>
      </c>
      <c r="C386" t="s">
        <v>291</v>
      </c>
      <c r="D386" t="s">
        <v>260</v>
      </c>
      <c r="E386" t="s">
        <v>260</v>
      </c>
    </row>
    <row r="387" spans="1:5" x14ac:dyDescent="0.35">
      <c r="A387" s="51">
        <v>41408</v>
      </c>
      <c r="B387">
        <f t="shared" si="6"/>
        <v>2013</v>
      </c>
      <c r="C387" t="s">
        <v>0</v>
      </c>
      <c r="D387" t="s">
        <v>292</v>
      </c>
      <c r="E387" t="s">
        <v>0</v>
      </c>
    </row>
    <row r="388" spans="1:5" x14ac:dyDescent="0.35">
      <c r="A388" s="51">
        <v>41409</v>
      </c>
      <c r="B388">
        <f t="shared" si="6"/>
        <v>2013</v>
      </c>
      <c r="C388" t="s">
        <v>4</v>
      </c>
      <c r="D388" t="s">
        <v>5</v>
      </c>
      <c r="E388" t="s">
        <v>4</v>
      </c>
    </row>
    <row r="389" spans="1:5" x14ac:dyDescent="0.35">
      <c r="A389" s="51">
        <v>41409</v>
      </c>
      <c r="B389">
        <f t="shared" si="6"/>
        <v>2013</v>
      </c>
      <c r="C389" t="s">
        <v>2</v>
      </c>
      <c r="D389" t="s">
        <v>338</v>
      </c>
      <c r="E389" t="s">
        <v>338</v>
      </c>
    </row>
    <row r="390" spans="1:5" x14ac:dyDescent="0.35">
      <c r="A390" s="51">
        <v>41410</v>
      </c>
      <c r="B390">
        <f t="shared" si="6"/>
        <v>2013</v>
      </c>
      <c r="C390" t="s">
        <v>260</v>
      </c>
      <c r="D390" t="s">
        <v>292</v>
      </c>
      <c r="E390" t="s">
        <v>260</v>
      </c>
    </row>
    <row r="391" spans="1:5" x14ac:dyDescent="0.35">
      <c r="A391" s="51">
        <v>41411</v>
      </c>
      <c r="B391">
        <f t="shared" si="6"/>
        <v>2013</v>
      </c>
      <c r="C391" t="s">
        <v>290</v>
      </c>
      <c r="D391" t="s">
        <v>5</v>
      </c>
      <c r="E391" t="s">
        <v>290</v>
      </c>
    </row>
    <row r="392" spans="1:5" x14ac:dyDescent="0.35">
      <c r="A392" s="51">
        <v>41412</v>
      </c>
      <c r="B392">
        <f t="shared" si="6"/>
        <v>2013</v>
      </c>
      <c r="C392" t="s">
        <v>291</v>
      </c>
      <c r="D392" t="s">
        <v>0</v>
      </c>
      <c r="E392" t="s">
        <v>291</v>
      </c>
    </row>
    <row r="393" spans="1:5" x14ac:dyDescent="0.35">
      <c r="A393" s="51">
        <v>41412</v>
      </c>
      <c r="B393">
        <f t="shared" si="6"/>
        <v>2013</v>
      </c>
      <c r="C393" t="s">
        <v>260</v>
      </c>
      <c r="D393" t="s">
        <v>4</v>
      </c>
      <c r="E393" t="s">
        <v>260</v>
      </c>
    </row>
    <row r="394" spans="1:5" x14ac:dyDescent="0.35">
      <c r="A394" s="51">
        <v>41413</v>
      </c>
      <c r="B394">
        <f t="shared" si="6"/>
        <v>2013</v>
      </c>
      <c r="C394" t="s">
        <v>290</v>
      </c>
      <c r="D394" t="s">
        <v>2</v>
      </c>
      <c r="E394" t="s">
        <v>290</v>
      </c>
    </row>
    <row r="395" spans="1:5" x14ac:dyDescent="0.35">
      <c r="A395" s="51">
        <v>41413</v>
      </c>
      <c r="B395">
        <f t="shared" si="6"/>
        <v>2013</v>
      </c>
      <c r="C395" t="s">
        <v>338</v>
      </c>
      <c r="D395" t="s">
        <v>292</v>
      </c>
      <c r="E395" t="s">
        <v>338</v>
      </c>
    </row>
    <row r="396" spans="1:5" x14ac:dyDescent="0.35">
      <c r="A396" s="51">
        <v>41415</v>
      </c>
      <c r="B396">
        <f t="shared" si="6"/>
        <v>2013</v>
      </c>
      <c r="C396" t="s">
        <v>0</v>
      </c>
      <c r="D396" t="s">
        <v>4</v>
      </c>
      <c r="E396" t="s">
        <v>0</v>
      </c>
    </row>
    <row r="397" spans="1:5" x14ac:dyDescent="0.35">
      <c r="A397" s="51">
        <v>41416</v>
      </c>
      <c r="B397">
        <f t="shared" si="6"/>
        <v>2013</v>
      </c>
      <c r="C397" t="s">
        <v>5</v>
      </c>
      <c r="D397" t="s">
        <v>290</v>
      </c>
      <c r="E397" t="s">
        <v>5</v>
      </c>
    </row>
    <row r="398" spans="1:5" x14ac:dyDescent="0.35">
      <c r="A398" s="51">
        <v>41418</v>
      </c>
      <c r="B398">
        <f t="shared" si="6"/>
        <v>2013</v>
      </c>
      <c r="C398" t="s">
        <v>4</v>
      </c>
      <c r="D398" t="s">
        <v>5</v>
      </c>
      <c r="E398" t="s">
        <v>4</v>
      </c>
    </row>
    <row r="399" spans="1:5" x14ac:dyDescent="0.35">
      <c r="A399" s="51">
        <v>41420</v>
      </c>
      <c r="B399">
        <f t="shared" si="6"/>
        <v>2013</v>
      </c>
      <c r="C399" t="s">
        <v>0</v>
      </c>
      <c r="D399" t="s">
        <v>4</v>
      </c>
      <c r="E399" t="s">
        <v>4</v>
      </c>
    </row>
    <row r="400" spans="1:5" x14ac:dyDescent="0.35">
      <c r="A400" s="51">
        <v>41745</v>
      </c>
      <c r="B400">
        <f t="shared" si="6"/>
        <v>2014</v>
      </c>
      <c r="C400" t="s">
        <v>4</v>
      </c>
      <c r="D400" t="s">
        <v>2</v>
      </c>
      <c r="E400" t="s">
        <v>2</v>
      </c>
    </row>
    <row r="401" spans="1:5" x14ac:dyDescent="0.35">
      <c r="A401" s="51">
        <v>41746</v>
      </c>
      <c r="B401">
        <f t="shared" si="6"/>
        <v>2014</v>
      </c>
      <c r="C401" t="s">
        <v>292</v>
      </c>
      <c r="D401" t="s">
        <v>291</v>
      </c>
      <c r="E401" t="s">
        <v>291</v>
      </c>
    </row>
    <row r="402" spans="1:5" x14ac:dyDescent="0.35">
      <c r="A402" s="51">
        <v>41747</v>
      </c>
      <c r="B402">
        <f t="shared" si="6"/>
        <v>2014</v>
      </c>
      <c r="C402" t="s">
        <v>290</v>
      </c>
      <c r="D402" t="s">
        <v>5</v>
      </c>
      <c r="E402" t="s">
        <v>5</v>
      </c>
    </row>
    <row r="403" spans="1:5" x14ac:dyDescent="0.35">
      <c r="A403" s="51">
        <v>41747</v>
      </c>
      <c r="B403">
        <f t="shared" si="6"/>
        <v>2014</v>
      </c>
      <c r="C403" t="s">
        <v>0</v>
      </c>
      <c r="D403" t="s">
        <v>260</v>
      </c>
      <c r="E403" t="s">
        <v>260</v>
      </c>
    </row>
    <row r="404" spans="1:5" x14ac:dyDescent="0.35">
      <c r="A404" s="51">
        <v>41748</v>
      </c>
      <c r="B404">
        <f t="shared" si="6"/>
        <v>2014</v>
      </c>
      <c r="C404" t="s">
        <v>2</v>
      </c>
      <c r="D404" t="s">
        <v>292</v>
      </c>
      <c r="E404" t="s">
        <v>292</v>
      </c>
    </row>
    <row r="405" spans="1:5" x14ac:dyDescent="0.35">
      <c r="A405" s="51">
        <v>41748</v>
      </c>
      <c r="B405">
        <f t="shared" si="6"/>
        <v>2014</v>
      </c>
      <c r="C405" t="s">
        <v>291</v>
      </c>
      <c r="D405" t="s">
        <v>4</v>
      </c>
      <c r="E405" t="s">
        <v>291</v>
      </c>
    </row>
    <row r="406" spans="1:5" x14ac:dyDescent="0.35">
      <c r="A406" s="51">
        <v>41749</v>
      </c>
      <c r="B406">
        <f t="shared" si="6"/>
        <v>2014</v>
      </c>
      <c r="C406" t="s">
        <v>5</v>
      </c>
      <c r="D406" t="s">
        <v>260</v>
      </c>
      <c r="E406" t="s">
        <v>260</v>
      </c>
    </row>
    <row r="407" spans="1:5" x14ac:dyDescent="0.35">
      <c r="A407" s="51">
        <v>41750</v>
      </c>
      <c r="B407">
        <f t="shared" si="6"/>
        <v>2014</v>
      </c>
      <c r="C407" t="s">
        <v>0</v>
      </c>
      <c r="D407" t="s">
        <v>292</v>
      </c>
      <c r="E407" t="s">
        <v>0</v>
      </c>
    </row>
    <row r="408" spans="1:5" x14ac:dyDescent="0.35">
      <c r="A408" s="51">
        <v>41751</v>
      </c>
      <c r="B408">
        <f t="shared" si="6"/>
        <v>2014</v>
      </c>
      <c r="C408" t="s">
        <v>260</v>
      </c>
      <c r="D408" t="s">
        <v>290</v>
      </c>
      <c r="E408" t="s">
        <v>260</v>
      </c>
    </row>
    <row r="409" spans="1:5" x14ac:dyDescent="0.35">
      <c r="A409" s="51">
        <v>41752</v>
      </c>
      <c r="B409">
        <f t="shared" si="6"/>
        <v>2014</v>
      </c>
      <c r="C409" t="s">
        <v>5</v>
      </c>
      <c r="D409" t="s">
        <v>0</v>
      </c>
      <c r="E409" t="s">
        <v>0</v>
      </c>
    </row>
    <row r="410" spans="1:5" x14ac:dyDescent="0.35">
      <c r="A410" s="51">
        <v>41753</v>
      </c>
      <c r="B410">
        <f t="shared" si="6"/>
        <v>2014</v>
      </c>
      <c r="C410" t="s">
        <v>291</v>
      </c>
      <c r="D410" t="s">
        <v>2</v>
      </c>
      <c r="E410" t="s">
        <v>2</v>
      </c>
    </row>
    <row r="411" spans="1:5" x14ac:dyDescent="0.35">
      <c r="A411" s="51">
        <v>41754</v>
      </c>
      <c r="B411">
        <f t="shared" si="6"/>
        <v>2014</v>
      </c>
      <c r="C411" t="s">
        <v>290</v>
      </c>
      <c r="D411" t="s">
        <v>292</v>
      </c>
      <c r="E411" t="s">
        <v>290</v>
      </c>
    </row>
    <row r="412" spans="1:5" x14ac:dyDescent="0.35">
      <c r="A412" s="51">
        <v>41754</v>
      </c>
      <c r="B412">
        <f t="shared" si="6"/>
        <v>2014</v>
      </c>
      <c r="C412" t="s">
        <v>0</v>
      </c>
      <c r="D412" t="s">
        <v>4</v>
      </c>
      <c r="E412" t="s">
        <v>0</v>
      </c>
    </row>
    <row r="413" spans="1:5" x14ac:dyDescent="0.35">
      <c r="A413" s="51">
        <v>41755</v>
      </c>
      <c r="B413">
        <f t="shared" si="6"/>
        <v>2014</v>
      </c>
      <c r="C413" t="s">
        <v>2</v>
      </c>
      <c r="D413" t="s">
        <v>260</v>
      </c>
      <c r="E413" t="s">
        <v>260</v>
      </c>
    </row>
    <row r="414" spans="1:5" x14ac:dyDescent="0.35">
      <c r="A414" s="51">
        <v>41755</v>
      </c>
      <c r="B414">
        <f t="shared" si="6"/>
        <v>2014</v>
      </c>
      <c r="C414" t="s">
        <v>5</v>
      </c>
      <c r="D414" t="s">
        <v>291</v>
      </c>
      <c r="E414" t="s">
        <v>5</v>
      </c>
    </row>
    <row r="415" spans="1:5" x14ac:dyDescent="0.35">
      <c r="A415" s="51">
        <v>41756</v>
      </c>
      <c r="B415">
        <f t="shared" si="6"/>
        <v>2014</v>
      </c>
      <c r="C415" t="s">
        <v>290</v>
      </c>
      <c r="D415" t="s">
        <v>0</v>
      </c>
      <c r="E415" t="s">
        <v>0</v>
      </c>
    </row>
    <row r="416" spans="1:5" x14ac:dyDescent="0.35">
      <c r="A416" s="51">
        <v>41756</v>
      </c>
      <c r="B416">
        <f t="shared" si="6"/>
        <v>2014</v>
      </c>
      <c r="C416" t="s">
        <v>292</v>
      </c>
      <c r="D416" t="s">
        <v>4</v>
      </c>
      <c r="E416" t="s">
        <v>292</v>
      </c>
    </row>
    <row r="417" spans="1:5" x14ac:dyDescent="0.35">
      <c r="A417" s="51">
        <v>41757</v>
      </c>
      <c r="B417">
        <f t="shared" si="6"/>
        <v>2014</v>
      </c>
      <c r="C417" t="s">
        <v>260</v>
      </c>
      <c r="D417" t="s">
        <v>291</v>
      </c>
      <c r="E417" t="s">
        <v>260</v>
      </c>
    </row>
    <row r="418" spans="1:5" x14ac:dyDescent="0.35">
      <c r="A418" s="51">
        <v>41758</v>
      </c>
      <c r="B418">
        <f t="shared" si="6"/>
        <v>2014</v>
      </c>
      <c r="C418" t="s">
        <v>2</v>
      </c>
      <c r="D418" t="s">
        <v>5</v>
      </c>
      <c r="E418" t="s">
        <v>5</v>
      </c>
    </row>
    <row r="419" spans="1:5" x14ac:dyDescent="0.35">
      <c r="A419" s="51">
        <v>41759</v>
      </c>
      <c r="B419">
        <f t="shared" si="6"/>
        <v>2014</v>
      </c>
      <c r="C419" t="s">
        <v>4</v>
      </c>
      <c r="D419" t="s">
        <v>290</v>
      </c>
      <c r="E419" t="s">
        <v>290</v>
      </c>
    </row>
    <row r="420" spans="1:5" x14ac:dyDescent="0.35">
      <c r="A420" s="51">
        <v>41761</v>
      </c>
      <c r="B420">
        <f t="shared" si="6"/>
        <v>2014</v>
      </c>
      <c r="C420" t="s">
        <v>0</v>
      </c>
      <c r="D420" t="s">
        <v>2</v>
      </c>
      <c r="E420" t="s">
        <v>0</v>
      </c>
    </row>
    <row r="421" spans="1:5" x14ac:dyDescent="0.35">
      <c r="A421" s="51">
        <v>41762</v>
      </c>
      <c r="B421">
        <f t="shared" si="6"/>
        <v>2014</v>
      </c>
      <c r="C421" t="s">
        <v>292</v>
      </c>
      <c r="D421" t="s">
        <v>5</v>
      </c>
      <c r="E421" t="s">
        <v>5</v>
      </c>
    </row>
    <row r="422" spans="1:5" x14ac:dyDescent="0.35">
      <c r="A422" s="51">
        <v>41762</v>
      </c>
      <c r="B422">
        <f t="shared" si="6"/>
        <v>2014</v>
      </c>
      <c r="C422" t="s">
        <v>4</v>
      </c>
      <c r="D422" t="s">
        <v>260</v>
      </c>
      <c r="E422" t="s">
        <v>4</v>
      </c>
    </row>
    <row r="423" spans="1:5" x14ac:dyDescent="0.35">
      <c r="A423" s="51">
        <v>41763</v>
      </c>
      <c r="B423">
        <f t="shared" si="6"/>
        <v>2014</v>
      </c>
      <c r="C423" t="s">
        <v>291</v>
      </c>
      <c r="D423" t="s">
        <v>290</v>
      </c>
      <c r="E423" t="s">
        <v>291</v>
      </c>
    </row>
    <row r="424" spans="1:5" x14ac:dyDescent="0.35">
      <c r="A424" s="51">
        <v>41764</v>
      </c>
      <c r="B424">
        <f t="shared" si="6"/>
        <v>2014</v>
      </c>
      <c r="C424" t="s">
        <v>292</v>
      </c>
      <c r="D424" t="s">
        <v>0</v>
      </c>
      <c r="E424" t="s">
        <v>0</v>
      </c>
    </row>
    <row r="425" spans="1:5" x14ac:dyDescent="0.35">
      <c r="A425" s="51">
        <v>41764</v>
      </c>
      <c r="B425">
        <f t="shared" si="6"/>
        <v>2014</v>
      </c>
      <c r="C425" t="s">
        <v>5</v>
      </c>
      <c r="D425" t="s">
        <v>2</v>
      </c>
      <c r="E425" t="s">
        <v>5</v>
      </c>
    </row>
    <row r="426" spans="1:5" x14ac:dyDescent="0.35">
      <c r="A426" s="51">
        <v>41765</v>
      </c>
      <c r="B426">
        <f t="shared" si="6"/>
        <v>2014</v>
      </c>
      <c r="C426" t="s">
        <v>4</v>
      </c>
      <c r="D426" t="s">
        <v>291</v>
      </c>
      <c r="E426" t="s">
        <v>4</v>
      </c>
    </row>
    <row r="427" spans="1:5" x14ac:dyDescent="0.35">
      <c r="A427" s="51">
        <v>41766</v>
      </c>
      <c r="B427">
        <f t="shared" si="6"/>
        <v>2014</v>
      </c>
      <c r="C427" t="s">
        <v>292</v>
      </c>
      <c r="D427" t="s">
        <v>2</v>
      </c>
      <c r="E427" t="s">
        <v>2</v>
      </c>
    </row>
    <row r="428" spans="1:5" x14ac:dyDescent="0.35">
      <c r="A428" s="51">
        <v>41766</v>
      </c>
      <c r="B428">
        <f t="shared" si="6"/>
        <v>2014</v>
      </c>
      <c r="C428" t="s">
        <v>260</v>
      </c>
      <c r="D428" t="s">
        <v>0</v>
      </c>
      <c r="E428" t="s">
        <v>260</v>
      </c>
    </row>
    <row r="429" spans="1:5" x14ac:dyDescent="0.35">
      <c r="A429" s="51">
        <v>41767</v>
      </c>
      <c r="B429">
        <f t="shared" si="6"/>
        <v>2014</v>
      </c>
      <c r="C429" t="s">
        <v>5</v>
      </c>
      <c r="D429" t="s">
        <v>290</v>
      </c>
      <c r="E429" t="s">
        <v>290</v>
      </c>
    </row>
    <row r="430" spans="1:5" x14ac:dyDescent="0.35">
      <c r="A430" s="51">
        <v>41768</v>
      </c>
      <c r="B430">
        <f t="shared" si="6"/>
        <v>2014</v>
      </c>
      <c r="C430" t="s">
        <v>291</v>
      </c>
      <c r="D430" t="s">
        <v>260</v>
      </c>
      <c r="E430" t="s">
        <v>260</v>
      </c>
    </row>
    <row r="431" spans="1:5" x14ac:dyDescent="0.35">
      <c r="A431" s="51">
        <v>41769</v>
      </c>
      <c r="B431">
        <f t="shared" si="6"/>
        <v>2014</v>
      </c>
      <c r="C431" t="s">
        <v>4</v>
      </c>
      <c r="D431" t="s">
        <v>0</v>
      </c>
      <c r="E431" t="s">
        <v>0</v>
      </c>
    </row>
    <row r="432" spans="1:5" x14ac:dyDescent="0.35">
      <c r="A432" s="51">
        <v>41769</v>
      </c>
      <c r="B432">
        <f t="shared" si="6"/>
        <v>2014</v>
      </c>
      <c r="C432" t="s">
        <v>292</v>
      </c>
      <c r="D432" t="s">
        <v>290</v>
      </c>
      <c r="E432" t="s">
        <v>290</v>
      </c>
    </row>
    <row r="433" spans="1:5" x14ac:dyDescent="0.35">
      <c r="A433" s="51">
        <v>41770</v>
      </c>
      <c r="B433">
        <f t="shared" si="6"/>
        <v>2014</v>
      </c>
      <c r="C433" t="s">
        <v>260</v>
      </c>
      <c r="D433" t="s">
        <v>2</v>
      </c>
      <c r="E433" t="s">
        <v>2</v>
      </c>
    </row>
    <row r="434" spans="1:5" x14ac:dyDescent="0.35">
      <c r="A434" s="51">
        <v>41770</v>
      </c>
      <c r="B434">
        <f t="shared" si="6"/>
        <v>2014</v>
      </c>
      <c r="C434" t="s">
        <v>291</v>
      </c>
      <c r="D434" t="s">
        <v>5</v>
      </c>
      <c r="E434" t="s">
        <v>5</v>
      </c>
    </row>
    <row r="435" spans="1:5" x14ac:dyDescent="0.35">
      <c r="A435" s="51">
        <v>41771</v>
      </c>
      <c r="B435">
        <f t="shared" si="6"/>
        <v>2014</v>
      </c>
      <c r="C435" t="s">
        <v>290</v>
      </c>
      <c r="D435" t="s">
        <v>4</v>
      </c>
      <c r="E435" t="s">
        <v>4</v>
      </c>
    </row>
    <row r="436" spans="1:5" x14ac:dyDescent="0.35">
      <c r="A436" s="51">
        <v>41772</v>
      </c>
      <c r="B436">
        <f t="shared" si="6"/>
        <v>2014</v>
      </c>
      <c r="C436" t="s">
        <v>291</v>
      </c>
      <c r="D436" t="s">
        <v>292</v>
      </c>
      <c r="E436" t="s">
        <v>291</v>
      </c>
    </row>
    <row r="437" spans="1:5" x14ac:dyDescent="0.35">
      <c r="A437" s="51">
        <v>41772</v>
      </c>
      <c r="B437">
        <f t="shared" si="6"/>
        <v>2014</v>
      </c>
      <c r="C437" t="s">
        <v>0</v>
      </c>
      <c r="D437" t="s">
        <v>5</v>
      </c>
      <c r="E437" t="s">
        <v>0</v>
      </c>
    </row>
    <row r="438" spans="1:5" x14ac:dyDescent="0.35">
      <c r="A438" s="51">
        <v>41773</v>
      </c>
      <c r="B438">
        <f t="shared" si="6"/>
        <v>2014</v>
      </c>
      <c r="C438" t="s">
        <v>290</v>
      </c>
      <c r="D438" t="s">
        <v>260</v>
      </c>
      <c r="E438" t="s">
        <v>260</v>
      </c>
    </row>
    <row r="439" spans="1:5" x14ac:dyDescent="0.35">
      <c r="A439" s="51">
        <v>41773</v>
      </c>
      <c r="B439">
        <f t="shared" si="6"/>
        <v>2014</v>
      </c>
      <c r="C439" t="s">
        <v>2</v>
      </c>
      <c r="D439" t="s">
        <v>4</v>
      </c>
      <c r="E439" t="s">
        <v>2</v>
      </c>
    </row>
    <row r="440" spans="1:5" x14ac:dyDescent="0.35">
      <c r="A440" s="51">
        <v>41774</v>
      </c>
      <c r="B440">
        <f t="shared" si="6"/>
        <v>2014</v>
      </c>
      <c r="C440" t="s">
        <v>5</v>
      </c>
      <c r="D440" t="s">
        <v>292</v>
      </c>
      <c r="E440" t="s">
        <v>5</v>
      </c>
    </row>
    <row r="441" spans="1:5" x14ac:dyDescent="0.35">
      <c r="A441" s="51">
        <v>41777</v>
      </c>
      <c r="B441">
        <f t="shared" si="6"/>
        <v>2014</v>
      </c>
      <c r="C441" t="s">
        <v>0</v>
      </c>
      <c r="D441" t="s">
        <v>291</v>
      </c>
      <c r="E441" t="s">
        <v>291</v>
      </c>
    </row>
    <row r="442" spans="1:5" x14ac:dyDescent="0.35">
      <c r="A442" s="51">
        <v>41777</v>
      </c>
      <c r="B442">
        <f t="shared" si="6"/>
        <v>2014</v>
      </c>
      <c r="C442" t="s">
        <v>290</v>
      </c>
      <c r="D442" t="s">
        <v>2</v>
      </c>
      <c r="E442" t="s">
        <v>2</v>
      </c>
    </row>
    <row r="443" spans="1:5" x14ac:dyDescent="0.35">
      <c r="A443" s="51">
        <v>41778</v>
      </c>
      <c r="B443">
        <f t="shared" si="6"/>
        <v>2014</v>
      </c>
      <c r="C443" t="s">
        <v>292</v>
      </c>
      <c r="D443" t="s">
        <v>260</v>
      </c>
      <c r="E443" t="s">
        <v>260</v>
      </c>
    </row>
    <row r="444" spans="1:5" x14ac:dyDescent="0.35">
      <c r="A444" s="51">
        <v>41778</v>
      </c>
      <c r="B444">
        <f t="shared" si="6"/>
        <v>2014</v>
      </c>
      <c r="C444" t="s">
        <v>5</v>
      </c>
      <c r="D444" t="s">
        <v>4</v>
      </c>
      <c r="E444" t="s">
        <v>4</v>
      </c>
    </row>
    <row r="445" spans="1:5" x14ac:dyDescent="0.35">
      <c r="A445" s="51">
        <v>41779</v>
      </c>
      <c r="B445">
        <f t="shared" si="6"/>
        <v>2014</v>
      </c>
      <c r="C445" t="s">
        <v>2</v>
      </c>
      <c r="D445" t="s">
        <v>0</v>
      </c>
      <c r="E445" t="s">
        <v>2</v>
      </c>
    </row>
    <row r="446" spans="1:5" x14ac:dyDescent="0.35">
      <c r="A446" s="51">
        <v>41779</v>
      </c>
      <c r="B446">
        <f t="shared" si="6"/>
        <v>2014</v>
      </c>
      <c r="C446" t="s">
        <v>290</v>
      </c>
      <c r="D446" t="s">
        <v>291</v>
      </c>
      <c r="E446" t="s">
        <v>290</v>
      </c>
    </row>
    <row r="447" spans="1:5" x14ac:dyDescent="0.35">
      <c r="A447" s="51">
        <v>41780</v>
      </c>
      <c r="B447">
        <f t="shared" si="6"/>
        <v>2014</v>
      </c>
      <c r="C447" t="s">
        <v>260</v>
      </c>
      <c r="D447" t="s">
        <v>4</v>
      </c>
      <c r="E447" t="s">
        <v>4</v>
      </c>
    </row>
    <row r="448" spans="1:5" x14ac:dyDescent="0.35">
      <c r="A448" s="51">
        <v>41781</v>
      </c>
      <c r="B448">
        <f t="shared" si="6"/>
        <v>2014</v>
      </c>
      <c r="C448" t="s">
        <v>0</v>
      </c>
      <c r="D448" t="s">
        <v>290</v>
      </c>
      <c r="E448" t="s">
        <v>290</v>
      </c>
    </row>
    <row r="449" spans="1:5" x14ac:dyDescent="0.35">
      <c r="A449" s="51">
        <v>41781</v>
      </c>
      <c r="B449">
        <f t="shared" si="6"/>
        <v>2014</v>
      </c>
      <c r="C449" t="s">
        <v>2</v>
      </c>
      <c r="D449" t="s">
        <v>291</v>
      </c>
      <c r="E449" t="s">
        <v>2</v>
      </c>
    </row>
    <row r="450" spans="1:5" x14ac:dyDescent="0.35">
      <c r="A450" s="51">
        <v>41782</v>
      </c>
      <c r="B450">
        <f t="shared" ref="B450:B513" si="7">YEAR(A450)</f>
        <v>2014</v>
      </c>
      <c r="C450" t="s">
        <v>260</v>
      </c>
      <c r="D450" t="s">
        <v>5</v>
      </c>
      <c r="E450" t="s">
        <v>260</v>
      </c>
    </row>
    <row r="451" spans="1:5" x14ac:dyDescent="0.35">
      <c r="A451" s="51">
        <v>41782</v>
      </c>
      <c r="B451">
        <f t="shared" si="7"/>
        <v>2014</v>
      </c>
      <c r="C451" t="s">
        <v>4</v>
      </c>
      <c r="D451" t="s">
        <v>292</v>
      </c>
      <c r="E451" t="s">
        <v>4</v>
      </c>
    </row>
    <row r="452" spans="1:5" x14ac:dyDescent="0.35">
      <c r="A452" s="51">
        <v>41783</v>
      </c>
      <c r="B452">
        <f t="shared" si="7"/>
        <v>2014</v>
      </c>
      <c r="C452" t="s">
        <v>2</v>
      </c>
      <c r="D452" t="s">
        <v>290</v>
      </c>
      <c r="E452" t="s">
        <v>2</v>
      </c>
    </row>
    <row r="453" spans="1:5" x14ac:dyDescent="0.35">
      <c r="A453" s="51">
        <v>41783</v>
      </c>
      <c r="B453">
        <f t="shared" si="7"/>
        <v>2014</v>
      </c>
      <c r="C453" t="s">
        <v>291</v>
      </c>
      <c r="D453" t="s">
        <v>0</v>
      </c>
      <c r="E453" t="s">
        <v>0</v>
      </c>
    </row>
    <row r="454" spans="1:5" x14ac:dyDescent="0.35">
      <c r="A454" s="51">
        <v>41784</v>
      </c>
      <c r="B454">
        <f t="shared" si="7"/>
        <v>2014</v>
      </c>
      <c r="C454" t="s">
        <v>4</v>
      </c>
      <c r="D454" t="s">
        <v>5</v>
      </c>
      <c r="E454" t="s">
        <v>4</v>
      </c>
    </row>
    <row r="455" spans="1:5" x14ac:dyDescent="0.35">
      <c r="A455" s="51">
        <v>41784</v>
      </c>
      <c r="B455">
        <f t="shared" si="7"/>
        <v>2014</v>
      </c>
      <c r="C455" t="s">
        <v>260</v>
      </c>
      <c r="D455" t="s">
        <v>292</v>
      </c>
      <c r="E455" t="s">
        <v>260</v>
      </c>
    </row>
    <row r="456" spans="1:5" x14ac:dyDescent="0.35">
      <c r="A456" s="51">
        <v>41786</v>
      </c>
      <c r="B456">
        <f t="shared" si="7"/>
        <v>2014</v>
      </c>
      <c r="C456" t="s">
        <v>260</v>
      </c>
      <c r="D456" t="s">
        <v>2</v>
      </c>
      <c r="E456" t="s">
        <v>2</v>
      </c>
    </row>
    <row r="457" spans="1:5" x14ac:dyDescent="0.35">
      <c r="A457" s="51">
        <v>41787</v>
      </c>
      <c r="B457">
        <f t="shared" si="7"/>
        <v>2014</v>
      </c>
      <c r="C457" t="s">
        <v>0</v>
      </c>
      <c r="D457" t="s">
        <v>4</v>
      </c>
      <c r="E457" t="s">
        <v>0</v>
      </c>
    </row>
    <row r="458" spans="1:5" x14ac:dyDescent="0.35">
      <c r="A458" s="51">
        <v>41789</v>
      </c>
      <c r="B458">
        <f t="shared" si="7"/>
        <v>2014</v>
      </c>
      <c r="C458" t="s">
        <v>0</v>
      </c>
      <c r="D458" t="s">
        <v>260</v>
      </c>
      <c r="E458" t="s">
        <v>260</v>
      </c>
    </row>
    <row r="459" spans="1:5" x14ac:dyDescent="0.35">
      <c r="A459" s="51">
        <v>41791</v>
      </c>
      <c r="B459">
        <f t="shared" si="7"/>
        <v>2014</v>
      </c>
      <c r="C459" t="s">
        <v>2</v>
      </c>
      <c r="D459" t="s">
        <v>260</v>
      </c>
      <c r="E459" t="s">
        <v>2</v>
      </c>
    </row>
    <row r="460" spans="1:5" x14ac:dyDescent="0.35">
      <c r="A460" s="51">
        <v>42102</v>
      </c>
      <c r="B460">
        <f t="shared" si="7"/>
        <v>2015</v>
      </c>
      <c r="C460" t="s">
        <v>2</v>
      </c>
      <c r="D460" t="s">
        <v>4</v>
      </c>
      <c r="E460" t="s">
        <v>2</v>
      </c>
    </row>
    <row r="461" spans="1:5" x14ac:dyDescent="0.35">
      <c r="A461" s="51">
        <v>42103</v>
      </c>
      <c r="B461">
        <f t="shared" si="7"/>
        <v>2015</v>
      </c>
      <c r="C461" t="s">
        <v>0</v>
      </c>
      <c r="D461" t="s">
        <v>292</v>
      </c>
      <c r="E461" t="s">
        <v>0</v>
      </c>
    </row>
    <row r="462" spans="1:5" x14ac:dyDescent="0.35">
      <c r="A462" s="51">
        <v>42104</v>
      </c>
      <c r="B462">
        <f t="shared" si="7"/>
        <v>2015</v>
      </c>
      <c r="C462" t="s">
        <v>260</v>
      </c>
      <c r="D462" t="s">
        <v>5</v>
      </c>
      <c r="E462" t="s">
        <v>5</v>
      </c>
    </row>
    <row r="463" spans="1:5" x14ac:dyDescent="0.35">
      <c r="A463" s="51">
        <v>42105</v>
      </c>
      <c r="B463">
        <f t="shared" si="7"/>
        <v>2015</v>
      </c>
      <c r="C463" t="s">
        <v>2</v>
      </c>
      <c r="D463" t="s">
        <v>291</v>
      </c>
      <c r="E463" t="s">
        <v>291</v>
      </c>
    </row>
    <row r="464" spans="1:5" x14ac:dyDescent="0.35">
      <c r="A464" s="51">
        <v>42105</v>
      </c>
      <c r="B464">
        <f t="shared" si="7"/>
        <v>2015</v>
      </c>
      <c r="C464" t="s">
        <v>0</v>
      </c>
      <c r="D464" t="s">
        <v>290</v>
      </c>
      <c r="E464" t="s">
        <v>0</v>
      </c>
    </row>
    <row r="465" spans="1:5" x14ac:dyDescent="0.35">
      <c r="A465" s="51">
        <v>42106</v>
      </c>
      <c r="B465">
        <f t="shared" si="7"/>
        <v>2015</v>
      </c>
      <c r="C465" t="s">
        <v>4</v>
      </c>
      <c r="D465" t="s">
        <v>260</v>
      </c>
      <c r="E465" t="s">
        <v>260</v>
      </c>
    </row>
    <row r="466" spans="1:5" x14ac:dyDescent="0.35">
      <c r="A466" s="51">
        <v>42106</v>
      </c>
      <c r="B466">
        <f t="shared" si="7"/>
        <v>2015</v>
      </c>
      <c r="C466" t="s">
        <v>292</v>
      </c>
      <c r="D466" t="s">
        <v>5</v>
      </c>
      <c r="E466" t="s">
        <v>5</v>
      </c>
    </row>
    <row r="467" spans="1:5" x14ac:dyDescent="0.35">
      <c r="A467" s="51">
        <v>42107</v>
      </c>
      <c r="B467">
        <f t="shared" si="7"/>
        <v>2015</v>
      </c>
      <c r="C467" t="s">
        <v>291</v>
      </c>
      <c r="D467" t="s">
        <v>290</v>
      </c>
      <c r="E467" t="s">
        <v>290</v>
      </c>
    </row>
    <row r="468" spans="1:5" x14ac:dyDescent="0.35">
      <c r="A468" s="51">
        <v>42108</v>
      </c>
      <c r="B468">
        <f t="shared" si="7"/>
        <v>2015</v>
      </c>
      <c r="C468" t="s">
        <v>5</v>
      </c>
      <c r="D468" t="s">
        <v>4</v>
      </c>
      <c r="E468" t="s">
        <v>5</v>
      </c>
    </row>
    <row r="469" spans="1:5" x14ac:dyDescent="0.35">
      <c r="A469" s="51">
        <v>42109</v>
      </c>
      <c r="B469">
        <f t="shared" si="7"/>
        <v>2015</v>
      </c>
      <c r="C469" t="s">
        <v>260</v>
      </c>
      <c r="D469" t="s">
        <v>292</v>
      </c>
      <c r="E469" t="s">
        <v>292</v>
      </c>
    </row>
    <row r="470" spans="1:5" x14ac:dyDescent="0.35">
      <c r="A470" s="51">
        <v>42110</v>
      </c>
      <c r="B470">
        <f t="shared" si="7"/>
        <v>2015</v>
      </c>
      <c r="C470" t="s">
        <v>290</v>
      </c>
      <c r="D470" t="s">
        <v>5</v>
      </c>
      <c r="E470" t="s">
        <v>5</v>
      </c>
    </row>
    <row r="471" spans="1:5" x14ac:dyDescent="0.35">
      <c r="A471" s="51">
        <v>42111</v>
      </c>
      <c r="B471">
        <f t="shared" si="7"/>
        <v>2015</v>
      </c>
      <c r="C471" t="s">
        <v>4</v>
      </c>
      <c r="D471" t="s">
        <v>0</v>
      </c>
      <c r="E471" t="s">
        <v>0</v>
      </c>
    </row>
    <row r="472" spans="1:5" x14ac:dyDescent="0.35">
      <c r="A472" s="51">
        <v>42112</v>
      </c>
      <c r="B472">
        <f t="shared" si="7"/>
        <v>2015</v>
      </c>
      <c r="C472" t="s">
        <v>290</v>
      </c>
      <c r="D472" t="s">
        <v>292</v>
      </c>
      <c r="E472" t="s">
        <v>292</v>
      </c>
    </row>
    <row r="473" spans="1:5" x14ac:dyDescent="0.35">
      <c r="A473" s="51">
        <v>42112</v>
      </c>
      <c r="B473">
        <f t="shared" si="7"/>
        <v>2015</v>
      </c>
      <c r="C473" t="s">
        <v>260</v>
      </c>
      <c r="D473" t="s">
        <v>2</v>
      </c>
      <c r="E473" t="s">
        <v>2</v>
      </c>
    </row>
    <row r="474" spans="1:5" x14ac:dyDescent="0.35">
      <c r="A474" s="51">
        <v>42113</v>
      </c>
      <c r="B474">
        <f t="shared" si="7"/>
        <v>2015</v>
      </c>
      <c r="C474" t="s">
        <v>291</v>
      </c>
      <c r="D474" t="s">
        <v>4</v>
      </c>
      <c r="E474" t="s">
        <v>4</v>
      </c>
    </row>
    <row r="475" spans="1:5" x14ac:dyDescent="0.35">
      <c r="A475" s="51">
        <v>42113</v>
      </c>
      <c r="B475">
        <f t="shared" si="7"/>
        <v>2015</v>
      </c>
      <c r="C475" t="s">
        <v>5</v>
      </c>
      <c r="D475" t="s">
        <v>0</v>
      </c>
      <c r="E475" t="s">
        <v>5</v>
      </c>
    </row>
    <row r="476" spans="1:5" x14ac:dyDescent="0.35">
      <c r="A476" s="51">
        <v>42114</v>
      </c>
      <c r="B476">
        <f t="shared" si="7"/>
        <v>2015</v>
      </c>
      <c r="C476" t="s">
        <v>292</v>
      </c>
      <c r="D476" t="s">
        <v>2</v>
      </c>
      <c r="E476" t="s">
        <v>2</v>
      </c>
    </row>
    <row r="477" spans="1:5" x14ac:dyDescent="0.35">
      <c r="A477" s="51">
        <v>42115</v>
      </c>
      <c r="B477">
        <f t="shared" si="7"/>
        <v>2015</v>
      </c>
      <c r="C477" t="s">
        <v>5</v>
      </c>
      <c r="D477" t="s">
        <v>260</v>
      </c>
      <c r="E477" t="s">
        <v>260</v>
      </c>
    </row>
    <row r="478" spans="1:5" x14ac:dyDescent="0.35">
      <c r="A478" s="51">
        <v>42116</v>
      </c>
      <c r="B478">
        <f t="shared" si="7"/>
        <v>2015</v>
      </c>
      <c r="C478" t="s">
        <v>291</v>
      </c>
      <c r="D478" t="s">
        <v>0</v>
      </c>
      <c r="E478" t="s">
        <v>0</v>
      </c>
    </row>
    <row r="479" spans="1:5" x14ac:dyDescent="0.35">
      <c r="A479" s="51">
        <v>42116</v>
      </c>
      <c r="B479">
        <f t="shared" si="7"/>
        <v>2015</v>
      </c>
      <c r="C479" t="s">
        <v>290</v>
      </c>
      <c r="D479" t="s">
        <v>2</v>
      </c>
      <c r="E479" t="s">
        <v>290</v>
      </c>
    </row>
    <row r="480" spans="1:5" x14ac:dyDescent="0.35">
      <c r="A480" s="51">
        <v>42117</v>
      </c>
      <c r="B480">
        <f t="shared" si="7"/>
        <v>2015</v>
      </c>
      <c r="C480" t="s">
        <v>292</v>
      </c>
      <c r="D480" t="s">
        <v>4</v>
      </c>
      <c r="E480" t="s">
        <v>292</v>
      </c>
    </row>
    <row r="481" spans="1:5" x14ac:dyDescent="0.35">
      <c r="A481" s="51">
        <v>42118</v>
      </c>
      <c r="B481">
        <f t="shared" si="7"/>
        <v>2015</v>
      </c>
      <c r="C481" t="s">
        <v>5</v>
      </c>
      <c r="D481" t="s">
        <v>291</v>
      </c>
      <c r="E481" t="s">
        <v>291</v>
      </c>
    </row>
    <row r="482" spans="1:5" x14ac:dyDescent="0.35">
      <c r="A482" s="51">
        <v>42119</v>
      </c>
      <c r="B482">
        <f t="shared" si="7"/>
        <v>2015</v>
      </c>
      <c r="C482" t="s">
        <v>0</v>
      </c>
      <c r="D482" t="s">
        <v>260</v>
      </c>
      <c r="E482" t="s">
        <v>0</v>
      </c>
    </row>
    <row r="483" spans="1:5" x14ac:dyDescent="0.35">
      <c r="A483" s="51">
        <v>42119</v>
      </c>
      <c r="B483">
        <f t="shared" si="7"/>
        <v>2015</v>
      </c>
      <c r="C483" t="s">
        <v>4</v>
      </c>
      <c r="D483" t="s">
        <v>290</v>
      </c>
      <c r="E483" t="s">
        <v>4</v>
      </c>
    </row>
    <row r="484" spans="1:5" x14ac:dyDescent="0.35">
      <c r="A484" s="51">
        <v>42120</v>
      </c>
      <c r="B484">
        <f t="shared" si="7"/>
        <v>2015</v>
      </c>
      <c r="C484" t="s">
        <v>292</v>
      </c>
      <c r="D484" t="s">
        <v>291</v>
      </c>
      <c r="E484" t="s">
        <v>291</v>
      </c>
    </row>
    <row r="485" spans="1:5" x14ac:dyDescent="0.35">
      <c r="A485" s="51">
        <v>42121</v>
      </c>
      <c r="B485">
        <f t="shared" si="7"/>
        <v>2015</v>
      </c>
      <c r="C485" t="s">
        <v>260</v>
      </c>
      <c r="D485" t="s">
        <v>290</v>
      </c>
      <c r="E485" t="s">
        <v>290</v>
      </c>
    </row>
    <row r="486" spans="1:5" x14ac:dyDescent="0.35">
      <c r="A486" s="51">
        <v>42122</v>
      </c>
      <c r="B486">
        <f t="shared" si="7"/>
        <v>2015</v>
      </c>
      <c r="C486" t="s">
        <v>0</v>
      </c>
      <c r="D486" t="s">
        <v>2</v>
      </c>
      <c r="E486" t="s">
        <v>0</v>
      </c>
    </row>
    <row r="487" spans="1:5" x14ac:dyDescent="0.35">
      <c r="A487" s="51">
        <v>42123</v>
      </c>
      <c r="B487">
        <f t="shared" si="7"/>
        <v>2015</v>
      </c>
      <c r="C487" t="s">
        <v>291</v>
      </c>
      <c r="D487" t="s">
        <v>5</v>
      </c>
      <c r="E487" t="s">
        <v>261</v>
      </c>
    </row>
    <row r="488" spans="1:5" x14ac:dyDescent="0.35">
      <c r="A488" s="51">
        <v>42124</v>
      </c>
      <c r="B488">
        <f t="shared" si="7"/>
        <v>2015</v>
      </c>
      <c r="C488" t="s">
        <v>2</v>
      </c>
      <c r="D488" t="s">
        <v>0</v>
      </c>
      <c r="E488" t="s">
        <v>2</v>
      </c>
    </row>
    <row r="489" spans="1:5" x14ac:dyDescent="0.35">
      <c r="A489" s="51">
        <v>42125</v>
      </c>
      <c r="B489">
        <f t="shared" si="7"/>
        <v>2015</v>
      </c>
      <c r="C489" t="s">
        <v>292</v>
      </c>
      <c r="D489" t="s">
        <v>260</v>
      </c>
      <c r="E489" t="s">
        <v>292</v>
      </c>
    </row>
    <row r="490" spans="1:5" x14ac:dyDescent="0.35">
      <c r="A490" s="51">
        <v>42125</v>
      </c>
      <c r="B490">
        <f t="shared" si="7"/>
        <v>2015</v>
      </c>
      <c r="C490" t="s">
        <v>4</v>
      </c>
      <c r="D490" t="s">
        <v>5</v>
      </c>
      <c r="E490" t="s">
        <v>4</v>
      </c>
    </row>
    <row r="491" spans="1:5" x14ac:dyDescent="0.35">
      <c r="A491" s="51">
        <v>42126</v>
      </c>
      <c r="B491">
        <f t="shared" si="7"/>
        <v>2015</v>
      </c>
      <c r="C491" t="s">
        <v>291</v>
      </c>
      <c r="D491" t="s">
        <v>2</v>
      </c>
      <c r="E491" t="s">
        <v>291</v>
      </c>
    </row>
    <row r="492" spans="1:5" x14ac:dyDescent="0.35">
      <c r="A492" s="51">
        <v>42126</v>
      </c>
      <c r="B492">
        <f t="shared" si="7"/>
        <v>2015</v>
      </c>
      <c r="C492" t="s">
        <v>290</v>
      </c>
      <c r="D492" t="s">
        <v>0</v>
      </c>
      <c r="E492" t="s">
        <v>290</v>
      </c>
    </row>
    <row r="493" spans="1:5" x14ac:dyDescent="0.35">
      <c r="A493" s="51">
        <v>42127</v>
      </c>
      <c r="B493">
        <f t="shared" si="7"/>
        <v>2015</v>
      </c>
      <c r="C493" t="s">
        <v>5</v>
      </c>
      <c r="D493" t="s">
        <v>292</v>
      </c>
      <c r="E493" t="s">
        <v>5</v>
      </c>
    </row>
    <row r="494" spans="1:5" x14ac:dyDescent="0.35">
      <c r="A494" s="51">
        <v>42127</v>
      </c>
      <c r="B494">
        <f t="shared" si="7"/>
        <v>2015</v>
      </c>
      <c r="C494" t="s">
        <v>260</v>
      </c>
      <c r="D494" t="s">
        <v>4</v>
      </c>
      <c r="E494" t="s">
        <v>4</v>
      </c>
    </row>
    <row r="495" spans="1:5" x14ac:dyDescent="0.35">
      <c r="A495" s="51">
        <v>42128</v>
      </c>
      <c r="B495">
        <f t="shared" si="7"/>
        <v>2015</v>
      </c>
      <c r="C495" t="s">
        <v>2</v>
      </c>
      <c r="D495" t="s">
        <v>290</v>
      </c>
      <c r="E495" t="s">
        <v>2</v>
      </c>
    </row>
    <row r="496" spans="1:5" x14ac:dyDescent="0.35">
      <c r="A496" s="51">
        <v>42128</v>
      </c>
      <c r="B496">
        <f t="shared" si="7"/>
        <v>2015</v>
      </c>
      <c r="C496" t="s">
        <v>0</v>
      </c>
      <c r="D496" t="s">
        <v>291</v>
      </c>
      <c r="E496" t="s">
        <v>0</v>
      </c>
    </row>
    <row r="497" spans="1:5" x14ac:dyDescent="0.35">
      <c r="A497" s="51">
        <v>42129</v>
      </c>
      <c r="B497">
        <f t="shared" si="7"/>
        <v>2015</v>
      </c>
      <c r="C497" t="s">
        <v>4</v>
      </c>
      <c r="D497" t="s">
        <v>292</v>
      </c>
      <c r="E497" t="s">
        <v>4</v>
      </c>
    </row>
    <row r="498" spans="1:5" x14ac:dyDescent="0.35">
      <c r="A498" s="51">
        <v>42130</v>
      </c>
      <c r="B498">
        <f t="shared" si="7"/>
        <v>2015</v>
      </c>
      <c r="C498" t="s">
        <v>291</v>
      </c>
      <c r="D498" t="s">
        <v>260</v>
      </c>
      <c r="E498" t="s">
        <v>291</v>
      </c>
    </row>
    <row r="499" spans="1:5" x14ac:dyDescent="0.35">
      <c r="A499" s="51">
        <v>42131</v>
      </c>
      <c r="B499">
        <f t="shared" si="7"/>
        <v>2015</v>
      </c>
      <c r="C499" t="s">
        <v>5</v>
      </c>
      <c r="D499" t="s">
        <v>290</v>
      </c>
      <c r="E499" t="s">
        <v>290</v>
      </c>
    </row>
    <row r="500" spans="1:5" x14ac:dyDescent="0.35">
      <c r="A500" s="51">
        <v>42131</v>
      </c>
      <c r="B500">
        <f t="shared" si="7"/>
        <v>2015</v>
      </c>
      <c r="C500" t="s">
        <v>2</v>
      </c>
      <c r="D500" t="s">
        <v>292</v>
      </c>
      <c r="E500" t="s">
        <v>2</v>
      </c>
    </row>
    <row r="501" spans="1:5" x14ac:dyDescent="0.35">
      <c r="A501" s="51">
        <v>42132</v>
      </c>
      <c r="B501">
        <f t="shared" si="7"/>
        <v>2015</v>
      </c>
      <c r="C501" t="s">
        <v>0</v>
      </c>
      <c r="D501" t="s">
        <v>4</v>
      </c>
      <c r="E501" t="s">
        <v>4</v>
      </c>
    </row>
    <row r="502" spans="1:5" x14ac:dyDescent="0.35">
      <c r="A502" s="51">
        <v>42133</v>
      </c>
      <c r="B502">
        <f t="shared" si="7"/>
        <v>2015</v>
      </c>
      <c r="C502" t="s">
        <v>292</v>
      </c>
      <c r="D502" t="s">
        <v>290</v>
      </c>
      <c r="E502" t="s">
        <v>290</v>
      </c>
    </row>
    <row r="503" spans="1:5" x14ac:dyDescent="0.35">
      <c r="A503" s="51">
        <v>42133</v>
      </c>
      <c r="B503">
        <f t="shared" si="7"/>
        <v>2015</v>
      </c>
      <c r="C503" t="s">
        <v>2</v>
      </c>
      <c r="D503" t="s">
        <v>260</v>
      </c>
      <c r="E503" t="s">
        <v>2</v>
      </c>
    </row>
    <row r="504" spans="1:5" x14ac:dyDescent="0.35">
      <c r="A504" s="51">
        <v>42134</v>
      </c>
      <c r="B504">
        <f t="shared" si="7"/>
        <v>2015</v>
      </c>
      <c r="C504" t="s">
        <v>0</v>
      </c>
      <c r="D504" t="s">
        <v>5</v>
      </c>
      <c r="E504" t="s">
        <v>0</v>
      </c>
    </row>
    <row r="505" spans="1:5" x14ac:dyDescent="0.35">
      <c r="A505" s="51">
        <v>42134</v>
      </c>
      <c r="B505">
        <f t="shared" si="7"/>
        <v>2015</v>
      </c>
      <c r="C505" t="s">
        <v>4</v>
      </c>
      <c r="D505" t="s">
        <v>291</v>
      </c>
      <c r="E505" t="s">
        <v>291</v>
      </c>
    </row>
    <row r="506" spans="1:5" x14ac:dyDescent="0.35">
      <c r="A506" s="51">
        <v>42135</v>
      </c>
      <c r="B506">
        <f t="shared" si="7"/>
        <v>2015</v>
      </c>
      <c r="C506" t="s">
        <v>290</v>
      </c>
      <c r="D506" t="s">
        <v>260</v>
      </c>
      <c r="E506" t="s">
        <v>290</v>
      </c>
    </row>
    <row r="507" spans="1:5" x14ac:dyDescent="0.35">
      <c r="A507" s="51">
        <v>42136</v>
      </c>
      <c r="B507">
        <f t="shared" si="7"/>
        <v>2015</v>
      </c>
      <c r="C507" t="s">
        <v>292</v>
      </c>
      <c r="D507" t="s">
        <v>0</v>
      </c>
      <c r="E507" t="s">
        <v>292</v>
      </c>
    </row>
    <row r="508" spans="1:5" ht="13.25" customHeight="1" x14ac:dyDescent="0.35">
      <c r="A508" s="51">
        <v>42137</v>
      </c>
      <c r="B508">
        <f t="shared" si="7"/>
        <v>2015</v>
      </c>
      <c r="C508" t="s">
        <v>260</v>
      </c>
      <c r="D508" t="s">
        <v>291</v>
      </c>
      <c r="E508" t="s">
        <v>260</v>
      </c>
    </row>
    <row r="509" spans="1:5" x14ac:dyDescent="0.35">
      <c r="A509" s="51">
        <v>42138</v>
      </c>
      <c r="B509">
        <f t="shared" si="7"/>
        <v>2015</v>
      </c>
      <c r="C509" t="s">
        <v>4</v>
      </c>
      <c r="D509" t="s">
        <v>2</v>
      </c>
      <c r="E509" t="s">
        <v>4</v>
      </c>
    </row>
    <row r="510" spans="1:5" x14ac:dyDescent="0.35">
      <c r="A510" s="51">
        <v>42139</v>
      </c>
      <c r="B510">
        <f t="shared" si="7"/>
        <v>2015</v>
      </c>
      <c r="C510" t="s">
        <v>290</v>
      </c>
      <c r="D510" t="s">
        <v>291</v>
      </c>
      <c r="E510" t="s">
        <v>291</v>
      </c>
    </row>
    <row r="511" spans="1:5" x14ac:dyDescent="0.35">
      <c r="A511" s="51">
        <v>42140</v>
      </c>
      <c r="B511">
        <f t="shared" si="7"/>
        <v>2015</v>
      </c>
      <c r="C511" t="s">
        <v>5</v>
      </c>
      <c r="D511" t="s">
        <v>2</v>
      </c>
      <c r="E511" t="s">
        <v>5</v>
      </c>
    </row>
    <row r="512" spans="1:5" x14ac:dyDescent="0.35">
      <c r="A512" s="51">
        <v>42140</v>
      </c>
      <c r="B512">
        <f t="shared" si="7"/>
        <v>2015</v>
      </c>
      <c r="C512" t="s">
        <v>260</v>
      </c>
      <c r="D512" t="s">
        <v>0</v>
      </c>
      <c r="E512" t="s">
        <v>0</v>
      </c>
    </row>
    <row r="513" spans="1:5" x14ac:dyDescent="0.35">
      <c r="A513" s="51">
        <v>42141</v>
      </c>
      <c r="B513">
        <f t="shared" si="7"/>
        <v>2015</v>
      </c>
      <c r="C513" t="s">
        <v>290</v>
      </c>
      <c r="D513" t="s">
        <v>4</v>
      </c>
      <c r="E513" t="s">
        <v>4</v>
      </c>
    </row>
    <row r="514" spans="1:5" x14ac:dyDescent="0.35">
      <c r="A514" s="51">
        <v>42141</v>
      </c>
      <c r="B514">
        <f t="shared" ref="B514:B577" si="8">YEAR(A514)</f>
        <v>2015</v>
      </c>
      <c r="C514" t="s">
        <v>291</v>
      </c>
      <c r="D514" t="s">
        <v>292</v>
      </c>
      <c r="E514" t="s">
        <v>261</v>
      </c>
    </row>
    <row r="515" spans="1:5" x14ac:dyDescent="0.35">
      <c r="A515" s="51">
        <v>42143</v>
      </c>
      <c r="B515">
        <f t="shared" si="8"/>
        <v>2015</v>
      </c>
      <c r="C515" t="s">
        <v>0</v>
      </c>
      <c r="D515" t="s">
        <v>4</v>
      </c>
      <c r="E515" t="s">
        <v>4</v>
      </c>
    </row>
    <row r="516" spans="1:5" x14ac:dyDescent="0.35">
      <c r="A516" s="51">
        <v>42144</v>
      </c>
      <c r="B516">
        <f t="shared" si="8"/>
        <v>2015</v>
      </c>
      <c r="C516" t="s">
        <v>291</v>
      </c>
      <c r="D516" t="s">
        <v>5</v>
      </c>
      <c r="E516" t="s">
        <v>291</v>
      </c>
    </row>
    <row r="517" spans="1:5" x14ac:dyDescent="0.35">
      <c r="A517" s="51">
        <v>42146</v>
      </c>
      <c r="B517">
        <f t="shared" si="8"/>
        <v>2015</v>
      </c>
      <c r="C517" t="s">
        <v>0</v>
      </c>
      <c r="D517" t="s">
        <v>291</v>
      </c>
      <c r="E517" t="s">
        <v>0</v>
      </c>
    </row>
    <row r="518" spans="1:5" x14ac:dyDescent="0.35">
      <c r="A518" s="51">
        <v>42148</v>
      </c>
      <c r="B518">
        <f t="shared" si="8"/>
        <v>2015</v>
      </c>
      <c r="C518" t="s">
        <v>4</v>
      </c>
      <c r="D518" t="s">
        <v>0</v>
      </c>
      <c r="E518" t="s">
        <v>4</v>
      </c>
    </row>
    <row r="519" spans="1:5" x14ac:dyDescent="0.35">
      <c r="A519" s="51">
        <v>42469</v>
      </c>
      <c r="B519">
        <f t="shared" si="8"/>
        <v>2016</v>
      </c>
      <c r="C519" t="s">
        <v>4</v>
      </c>
      <c r="D519" t="s">
        <v>339</v>
      </c>
      <c r="E519" t="s">
        <v>339</v>
      </c>
    </row>
    <row r="520" spans="1:5" x14ac:dyDescent="0.35">
      <c r="A520" s="51">
        <v>42470</v>
      </c>
      <c r="B520">
        <f t="shared" si="8"/>
        <v>2016</v>
      </c>
      <c r="C520" t="s">
        <v>2</v>
      </c>
      <c r="D520" t="s">
        <v>292</v>
      </c>
      <c r="E520" t="s">
        <v>2</v>
      </c>
    </row>
    <row r="521" spans="1:5" x14ac:dyDescent="0.35">
      <c r="A521" s="51">
        <v>42471</v>
      </c>
      <c r="B521">
        <f t="shared" si="8"/>
        <v>2016</v>
      </c>
      <c r="C521" t="s">
        <v>260</v>
      </c>
      <c r="D521" t="s">
        <v>340</v>
      </c>
      <c r="E521" t="s">
        <v>340</v>
      </c>
    </row>
    <row r="522" spans="1:5" x14ac:dyDescent="0.35">
      <c r="A522" s="51">
        <v>42472</v>
      </c>
      <c r="B522">
        <f t="shared" si="8"/>
        <v>2016</v>
      </c>
      <c r="C522" t="s">
        <v>291</v>
      </c>
      <c r="D522" t="s">
        <v>290</v>
      </c>
      <c r="E522" t="s">
        <v>291</v>
      </c>
    </row>
    <row r="523" spans="1:5" x14ac:dyDescent="0.35">
      <c r="A523" s="51">
        <v>42473</v>
      </c>
      <c r="B523">
        <f t="shared" si="8"/>
        <v>2016</v>
      </c>
      <c r="C523" t="s">
        <v>2</v>
      </c>
      <c r="D523" t="s">
        <v>4</v>
      </c>
      <c r="E523" t="s">
        <v>4</v>
      </c>
    </row>
    <row r="524" spans="1:5" x14ac:dyDescent="0.35">
      <c r="A524" s="51">
        <v>42474</v>
      </c>
      <c r="B524">
        <f t="shared" si="8"/>
        <v>2016</v>
      </c>
      <c r="C524" t="s">
        <v>340</v>
      </c>
      <c r="D524" t="s">
        <v>339</v>
      </c>
      <c r="E524" t="s">
        <v>340</v>
      </c>
    </row>
    <row r="525" spans="1:5" x14ac:dyDescent="0.35">
      <c r="A525" s="51">
        <v>42475</v>
      </c>
      <c r="B525">
        <f t="shared" si="8"/>
        <v>2016</v>
      </c>
      <c r="C525" t="s">
        <v>292</v>
      </c>
      <c r="D525" t="s">
        <v>260</v>
      </c>
      <c r="E525" t="s">
        <v>292</v>
      </c>
    </row>
    <row r="526" spans="1:5" x14ac:dyDescent="0.35">
      <c r="A526" s="51">
        <v>42476</v>
      </c>
      <c r="B526">
        <f t="shared" si="8"/>
        <v>2016</v>
      </c>
      <c r="C526" t="s">
        <v>4</v>
      </c>
      <c r="D526" t="s">
        <v>340</v>
      </c>
      <c r="E526" t="s">
        <v>340</v>
      </c>
    </row>
    <row r="527" spans="1:5" x14ac:dyDescent="0.35">
      <c r="A527" s="51">
        <v>42476</v>
      </c>
      <c r="B527">
        <f t="shared" si="8"/>
        <v>2016</v>
      </c>
      <c r="C527" t="s">
        <v>290</v>
      </c>
      <c r="D527" t="s">
        <v>2</v>
      </c>
      <c r="E527" t="s">
        <v>2</v>
      </c>
    </row>
    <row r="528" spans="1:5" x14ac:dyDescent="0.35">
      <c r="A528" s="51">
        <v>42477</v>
      </c>
      <c r="B528">
        <f t="shared" si="8"/>
        <v>2016</v>
      </c>
      <c r="C528" t="s">
        <v>260</v>
      </c>
      <c r="D528" t="s">
        <v>339</v>
      </c>
      <c r="E528" t="s">
        <v>260</v>
      </c>
    </row>
    <row r="529" spans="1:5" x14ac:dyDescent="0.35">
      <c r="A529" s="51">
        <v>42477</v>
      </c>
      <c r="B529">
        <f t="shared" si="8"/>
        <v>2016</v>
      </c>
      <c r="C529" t="s">
        <v>291</v>
      </c>
      <c r="D529" t="s">
        <v>292</v>
      </c>
      <c r="E529" t="s">
        <v>292</v>
      </c>
    </row>
    <row r="530" spans="1:5" x14ac:dyDescent="0.35">
      <c r="A530" s="51">
        <v>42478</v>
      </c>
      <c r="B530">
        <f t="shared" si="8"/>
        <v>2016</v>
      </c>
      <c r="C530" t="s">
        <v>290</v>
      </c>
      <c r="D530" t="s">
        <v>4</v>
      </c>
      <c r="E530" t="s">
        <v>290</v>
      </c>
    </row>
    <row r="531" spans="1:5" x14ac:dyDescent="0.35">
      <c r="A531" s="51">
        <v>42479</v>
      </c>
      <c r="B531">
        <f t="shared" si="8"/>
        <v>2016</v>
      </c>
      <c r="C531" t="s">
        <v>260</v>
      </c>
      <c r="D531" t="s">
        <v>2</v>
      </c>
      <c r="E531" t="s">
        <v>2</v>
      </c>
    </row>
    <row r="532" spans="1:5" x14ac:dyDescent="0.35">
      <c r="A532" s="51">
        <v>42480</v>
      </c>
      <c r="B532">
        <f t="shared" si="8"/>
        <v>2016</v>
      </c>
      <c r="C532" t="s">
        <v>4</v>
      </c>
      <c r="D532" t="s">
        <v>291</v>
      </c>
      <c r="E532" t="s">
        <v>4</v>
      </c>
    </row>
    <row r="533" spans="1:5" x14ac:dyDescent="0.35">
      <c r="A533" s="51">
        <v>42481</v>
      </c>
      <c r="B533">
        <f t="shared" si="8"/>
        <v>2016</v>
      </c>
      <c r="C533" t="s">
        <v>340</v>
      </c>
      <c r="D533" t="s">
        <v>290</v>
      </c>
      <c r="E533" t="s">
        <v>290</v>
      </c>
    </row>
    <row r="534" spans="1:5" x14ac:dyDescent="0.35">
      <c r="A534" s="51">
        <v>42482</v>
      </c>
      <c r="B534">
        <f t="shared" si="8"/>
        <v>2016</v>
      </c>
      <c r="C534" t="s">
        <v>339</v>
      </c>
      <c r="D534" t="s">
        <v>291</v>
      </c>
      <c r="E534" t="s">
        <v>291</v>
      </c>
    </row>
    <row r="535" spans="1:5" x14ac:dyDescent="0.35">
      <c r="A535" s="51">
        <v>42483</v>
      </c>
      <c r="B535">
        <f t="shared" si="8"/>
        <v>2016</v>
      </c>
      <c r="C535" t="s">
        <v>290</v>
      </c>
      <c r="D535" t="s">
        <v>260</v>
      </c>
      <c r="E535" t="s">
        <v>290</v>
      </c>
    </row>
    <row r="536" spans="1:5" x14ac:dyDescent="0.35">
      <c r="A536" s="51">
        <v>42483</v>
      </c>
      <c r="B536">
        <f t="shared" si="8"/>
        <v>2016</v>
      </c>
      <c r="C536" t="s">
        <v>292</v>
      </c>
      <c r="D536" t="s">
        <v>4</v>
      </c>
      <c r="E536" t="s">
        <v>292</v>
      </c>
    </row>
    <row r="537" spans="1:5" x14ac:dyDescent="0.35">
      <c r="A537" s="51">
        <v>42484</v>
      </c>
      <c r="B537">
        <f t="shared" si="8"/>
        <v>2016</v>
      </c>
      <c r="C537" t="s">
        <v>339</v>
      </c>
      <c r="D537" t="s">
        <v>2</v>
      </c>
      <c r="E537" t="s">
        <v>2</v>
      </c>
    </row>
    <row r="538" spans="1:5" x14ac:dyDescent="0.35">
      <c r="A538" s="51">
        <v>42484</v>
      </c>
      <c r="B538">
        <f t="shared" si="8"/>
        <v>2016</v>
      </c>
      <c r="C538" t="s">
        <v>340</v>
      </c>
      <c r="D538" t="s">
        <v>291</v>
      </c>
      <c r="E538" t="s">
        <v>340</v>
      </c>
    </row>
    <row r="539" spans="1:5" x14ac:dyDescent="0.35">
      <c r="A539" s="51">
        <v>42485</v>
      </c>
      <c r="B539">
        <f t="shared" si="8"/>
        <v>2016</v>
      </c>
      <c r="C539" t="s">
        <v>260</v>
      </c>
      <c r="D539" t="s">
        <v>4</v>
      </c>
      <c r="E539" t="s">
        <v>4</v>
      </c>
    </row>
    <row r="540" spans="1:5" x14ac:dyDescent="0.35">
      <c r="A540" s="51">
        <v>42486</v>
      </c>
      <c r="B540">
        <f t="shared" si="8"/>
        <v>2016</v>
      </c>
      <c r="C540" t="s">
        <v>290</v>
      </c>
      <c r="D540" t="s">
        <v>339</v>
      </c>
      <c r="E540" t="s">
        <v>339</v>
      </c>
    </row>
    <row r="541" spans="1:5" x14ac:dyDescent="0.35">
      <c r="A541" s="51">
        <v>42487</v>
      </c>
      <c r="B541">
        <f t="shared" si="8"/>
        <v>2016</v>
      </c>
      <c r="C541" t="s">
        <v>292</v>
      </c>
      <c r="D541" t="s">
        <v>340</v>
      </c>
      <c r="E541" t="s">
        <v>340</v>
      </c>
    </row>
    <row r="542" spans="1:5" x14ac:dyDescent="0.35">
      <c r="A542" s="51">
        <v>42488</v>
      </c>
      <c r="B542">
        <f t="shared" si="8"/>
        <v>2016</v>
      </c>
      <c r="C542" t="s">
        <v>4</v>
      </c>
      <c r="D542" t="s">
        <v>2</v>
      </c>
      <c r="E542" t="s">
        <v>4</v>
      </c>
    </row>
    <row r="543" spans="1:5" x14ac:dyDescent="0.35">
      <c r="A543" s="51">
        <v>42489</v>
      </c>
      <c r="B543">
        <f t="shared" si="8"/>
        <v>2016</v>
      </c>
      <c r="C543" t="s">
        <v>339</v>
      </c>
      <c r="D543" t="s">
        <v>340</v>
      </c>
      <c r="E543" t="s">
        <v>340</v>
      </c>
    </row>
    <row r="544" spans="1:5" x14ac:dyDescent="0.35">
      <c r="A544" s="51">
        <v>42490</v>
      </c>
      <c r="B544">
        <f t="shared" si="8"/>
        <v>2016</v>
      </c>
      <c r="C544" t="s">
        <v>292</v>
      </c>
      <c r="D544" t="s">
        <v>2</v>
      </c>
      <c r="E544" t="s">
        <v>292</v>
      </c>
    </row>
    <row r="545" spans="1:5" x14ac:dyDescent="0.35">
      <c r="A545" s="51">
        <v>42490</v>
      </c>
      <c r="B545">
        <f t="shared" si="8"/>
        <v>2016</v>
      </c>
      <c r="C545" t="s">
        <v>290</v>
      </c>
      <c r="D545" t="s">
        <v>291</v>
      </c>
      <c r="E545" t="s">
        <v>290</v>
      </c>
    </row>
    <row r="546" spans="1:5" x14ac:dyDescent="0.35">
      <c r="A546" s="51">
        <v>42491</v>
      </c>
      <c r="B546">
        <f t="shared" si="8"/>
        <v>2016</v>
      </c>
      <c r="C546" t="s">
        <v>340</v>
      </c>
      <c r="D546" t="s">
        <v>260</v>
      </c>
      <c r="E546" t="s">
        <v>260</v>
      </c>
    </row>
    <row r="547" spans="1:5" x14ac:dyDescent="0.35">
      <c r="A547" s="51">
        <v>42491</v>
      </c>
      <c r="B547">
        <f t="shared" si="8"/>
        <v>2016</v>
      </c>
      <c r="C547" t="s">
        <v>339</v>
      </c>
      <c r="D547" t="s">
        <v>4</v>
      </c>
      <c r="E547" t="s">
        <v>4</v>
      </c>
    </row>
    <row r="548" spans="1:5" x14ac:dyDescent="0.35">
      <c r="A548" s="51">
        <v>42492</v>
      </c>
      <c r="B548">
        <f t="shared" si="8"/>
        <v>2016</v>
      </c>
      <c r="C548" t="s">
        <v>291</v>
      </c>
      <c r="D548" t="s">
        <v>2</v>
      </c>
      <c r="E548" t="s">
        <v>2</v>
      </c>
    </row>
    <row r="549" spans="1:5" x14ac:dyDescent="0.35">
      <c r="A549" s="51">
        <v>42493</v>
      </c>
      <c r="B549">
        <f t="shared" si="8"/>
        <v>2016</v>
      </c>
      <c r="C549" t="s">
        <v>340</v>
      </c>
      <c r="D549" t="s">
        <v>292</v>
      </c>
      <c r="E549" t="s">
        <v>292</v>
      </c>
    </row>
    <row r="550" spans="1:5" x14ac:dyDescent="0.35">
      <c r="A550" s="51">
        <v>42494</v>
      </c>
      <c r="B550">
        <f t="shared" si="8"/>
        <v>2016</v>
      </c>
      <c r="C550" t="s">
        <v>2</v>
      </c>
      <c r="D550" t="s">
        <v>260</v>
      </c>
      <c r="E550" t="s">
        <v>2</v>
      </c>
    </row>
    <row r="551" spans="1:5" x14ac:dyDescent="0.35">
      <c r="A551" s="51">
        <v>42495</v>
      </c>
      <c r="B551">
        <f t="shared" si="8"/>
        <v>2016</v>
      </c>
      <c r="C551" t="s">
        <v>292</v>
      </c>
      <c r="D551" t="s">
        <v>339</v>
      </c>
      <c r="E551" t="s">
        <v>339</v>
      </c>
    </row>
    <row r="552" spans="1:5" x14ac:dyDescent="0.35">
      <c r="A552" s="51">
        <v>42496</v>
      </c>
      <c r="B552">
        <f t="shared" si="8"/>
        <v>2016</v>
      </c>
      <c r="C552" t="s">
        <v>290</v>
      </c>
      <c r="D552" t="s">
        <v>340</v>
      </c>
      <c r="E552" t="s">
        <v>290</v>
      </c>
    </row>
    <row r="553" spans="1:5" x14ac:dyDescent="0.35">
      <c r="A553" s="51">
        <v>42497</v>
      </c>
      <c r="B553">
        <f t="shared" si="8"/>
        <v>2016</v>
      </c>
      <c r="C553" t="s">
        <v>260</v>
      </c>
      <c r="D553" t="s">
        <v>292</v>
      </c>
      <c r="E553" t="s">
        <v>260</v>
      </c>
    </row>
    <row r="554" spans="1:5" x14ac:dyDescent="0.35">
      <c r="A554" s="51">
        <v>42497</v>
      </c>
      <c r="B554">
        <f t="shared" si="8"/>
        <v>2016</v>
      </c>
      <c r="C554" t="s">
        <v>291</v>
      </c>
      <c r="D554" t="s">
        <v>339</v>
      </c>
      <c r="E554" t="s">
        <v>291</v>
      </c>
    </row>
    <row r="555" spans="1:5" x14ac:dyDescent="0.35">
      <c r="A555" s="51">
        <v>42498</v>
      </c>
      <c r="B555">
        <f t="shared" si="8"/>
        <v>2016</v>
      </c>
      <c r="C555" t="s">
        <v>2</v>
      </c>
      <c r="D555" t="s">
        <v>340</v>
      </c>
      <c r="E555" t="s">
        <v>340</v>
      </c>
    </row>
    <row r="556" spans="1:5" x14ac:dyDescent="0.35">
      <c r="A556" s="51">
        <v>42498</v>
      </c>
      <c r="B556">
        <f t="shared" si="8"/>
        <v>2016</v>
      </c>
      <c r="C556" t="s">
        <v>4</v>
      </c>
      <c r="D556" t="s">
        <v>290</v>
      </c>
      <c r="E556" t="s">
        <v>290</v>
      </c>
    </row>
    <row r="557" spans="1:5" x14ac:dyDescent="0.35">
      <c r="A557" s="51">
        <v>42499</v>
      </c>
      <c r="B557">
        <f t="shared" si="8"/>
        <v>2016</v>
      </c>
      <c r="C557" t="s">
        <v>260</v>
      </c>
      <c r="D557" t="s">
        <v>291</v>
      </c>
      <c r="E557" t="s">
        <v>291</v>
      </c>
    </row>
    <row r="558" spans="1:5" x14ac:dyDescent="0.35">
      <c r="A558" s="51">
        <v>42500</v>
      </c>
      <c r="B558">
        <f t="shared" si="8"/>
        <v>2016</v>
      </c>
      <c r="C558" t="s">
        <v>339</v>
      </c>
      <c r="D558" t="s">
        <v>290</v>
      </c>
      <c r="E558" t="s">
        <v>290</v>
      </c>
    </row>
    <row r="559" spans="1:5" x14ac:dyDescent="0.35">
      <c r="A559" s="51">
        <v>42501</v>
      </c>
      <c r="B559">
        <f t="shared" si="8"/>
        <v>2016</v>
      </c>
      <c r="C559" t="s">
        <v>291</v>
      </c>
      <c r="D559" t="s">
        <v>4</v>
      </c>
      <c r="E559" t="s">
        <v>4</v>
      </c>
    </row>
    <row r="560" spans="1:5" x14ac:dyDescent="0.35">
      <c r="A560" s="51">
        <v>42502</v>
      </c>
      <c r="B560">
        <f t="shared" si="8"/>
        <v>2016</v>
      </c>
      <c r="C560" t="s">
        <v>290</v>
      </c>
      <c r="D560" t="s">
        <v>292</v>
      </c>
      <c r="E560" t="s">
        <v>292</v>
      </c>
    </row>
    <row r="561" spans="1:5" x14ac:dyDescent="0.35">
      <c r="A561" s="51">
        <v>42503</v>
      </c>
      <c r="B561">
        <f t="shared" si="8"/>
        <v>2016</v>
      </c>
      <c r="C561" t="s">
        <v>4</v>
      </c>
      <c r="D561" t="s">
        <v>260</v>
      </c>
      <c r="E561" t="s">
        <v>260</v>
      </c>
    </row>
    <row r="562" spans="1:5" x14ac:dyDescent="0.35">
      <c r="A562" s="51">
        <v>42504</v>
      </c>
      <c r="B562">
        <f t="shared" si="8"/>
        <v>2016</v>
      </c>
      <c r="C562" t="s">
        <v>291</v>
      </c>
      <c r="D562" t="s">
        <v>340</v>
      </c>
      <c r="E562" t="s">
        <v>291</v>
      </c>
    </row>
    <row r="563" spans="1:5" x14ac:dyDescent="0.35">
      <c r="A563" s="51">
        <v>42504</v>
      </c>
      <c r="B563">
        <f t="shared" si="8"/>
        <v>2016</v>
      </c>
      <c r="C563" t="s">
        <v>2</v>
      </c>
      <c r="D563" t="s">
        <v>339</v>
      </c>
      <c r="E563" t="s">
        <v>2</v>
      </c>
    </row>
    <row r="564" spans="1:5" x14ac:dyDescent="0.35">
      <c r="A564" s="51">
        <v>42505</v>
      </c>
      <c r="B564">
        <f t="shared" si="8"/>
        <v>2016</v>
      </c>
      <c r="C564" t="s">
        <v>260</v>
      </c>
      <c r="D564" t="s">
        <v>290</v>
      </c>
      <c r="E564" t="s">
        <v>290</v>
      </c>
    </row>
    <row r="565" spans="1:5" x14ac:dyDescent="0.35">
      <c r="A565" s="51">
        <v>42505</v>
      </c>
      <c r="B565">
        <f t="shared" si="8"/>
        <v>2016</v>
      </c>
      <c r="C565" t="s">
        <v>4</v>
      </c>
      <c r="D565" t="s">
        <v>292</v>
      </c>
      <c r="E565" t="s">
        <v>4</v>
      </c>
    </row>
    <row r="566" spans="1:5" x14ac:dyDescent="0.35">
      <c r="A566" s="51">
        <v>42506</v>
      </c>
      <c r="B566">
        <f t="shared" si="8"/>
        <v>2016</v>
      </c>
      <c r="C566" t="s">
        <v>2</v>
      </c>
      <c r="D566" t="s">
        <v>291</v>
      </c>
      <c r="E566" t="s">
        <v>291</v>
      </c>
    </row>
    <row r="567" spans="1:5" x14ac:dyDescent="0.35">
      <c r="A567" s="51">
        <v>42507</v>
      </c>
      <c r="B567">
        <f t="shared" si="8"/>
        <v>2016</v>
      </c>
      <c r="C567" t="s">
        <v>339</v>
      </c>
      <c r="D567" t="s">
        <v>292</v>
      </c>
      <c r="E567" t="s">
        <v>339</v>
      </c>
    </row>
    <row r="568" spans="1:5" x14ac:dyDescent="0.35">
      <c r="A568" s="51">
        <v>42508</v>
      </c>
      <c r="B568">
        <f t="shared" si="8"/>
        <v>2016</v>
      </c>
      <c r="C568" t="s">
        <v>291</v>
      </c>
      <c r="D568" t="s">
        <v>260</v>
      </c>
      <c r="E568" t="s">
        <v>291</v>
      </c>
    </row>
    <row r="569" spans="1:5" x14ac:dyDescent="0.35">
      <c r="A569" s="51">
        <v>42509</v>
      </c>
      <c r="B569">
        <f t="shared" si="8"/>
        <v>2016</v>
      </c>
      <c r="C569" t="s">
        <v>340</v>
      </c>
      <c r="D569" t="s">
        <v>2</v>
      </c>
      <c r="E569" t="s">
        <v>340</v>
      </c>
    </row>
    <row r="570" spans="1:5" x14ac:dyDescent="0.35">
      <c r="A570" s="51">
        <v>42510</v>
      </c>
      <c r="B570">
        <f t="shared" si="8"/>
        <v>2016</v>
      </c>
      <c r="C570" t="s">
        <v>292</v>
      </c>
      <c r="D570" t="s">
        <v>290</v>
      </c>
      <c r="E570" t="s">
        <v>292</v>
      </c>
    </row>
    <row r="571" spans="1:5" x14ac:dyDescent="0.35">
      <c r="A571" s="51">
        <v>42511</v>
      </c>
      <c r="B571">
        <f t="shared" si="8"/>
        <v>2016</v>
      </c>
      <c r="C571" t="s">
        <v>340</v>
      </c>
      <c r="D571" t="s">
        <v>4</v>
      </c>
      <c r="E571" t="s">
        <v>340</v>
      </c>
    </row>
    <row r="572" spans="1:5" x14ac:dyDescent="0.35">
      <c r="A572" s="51">
        <v>42511</v>
      </c>
      <c r="B572">
        <f t="shared" si="8"/>
        <v>2016</v>
      </c>
      <c r="C572" t="s">
        <v>339</v>
      </c>
      <c r="D572" t="s">
        <v>260</v>
      </c>
      <c r="E572" t="s">
        <v>339</v>
      </c>
    </row>
    <row r="573" spans="1:5" x14ac:dyDescent="0.35">
      <c r="A573" s="51">
        <v>42512</v>
      </c>
      <c r="B573">
        <f t="shared" si="8"/>
        <v>2016</v>
      </c>
      <c r="C573" t="s">
        <v>292</v>
      </c>
      <c r="D573" t="s">
        <v>291</v>
      </c>
      <c r="E573" t="s">
        <v>291</v>
      </c>
    </row>
    <row r="574" spans="1:5" x14ac:dyDescent="0.35">
      <c r="A574" s="51">
        <v>42512</v>
      </c>
      <c r="B574">
        <f t="shared" si="8"/>
        <v>2016</v>
      </c>
      <c r="C574" t="s">
        <v>2</v>
      </c>
      <c r="D574" t="s">
        <v>290</v>
      </c>
      <c r="E574" t="s">
        <v>2</v>
      </c>
    </row>
    <row r="575" spans="1:5" x14ac:dyDescent="0.35">
      <c r="A575" s="51">
        <v>42514</v>
      </c>
      <c r="B575">
        <f t="shared" si="8"/>
        <v>2016</v>
      </c>
      <c r="C575" t="s">
        <v>340</v>
      </c>
      <c r="D575" t="s">
        <v>291</v>
      </c>
      <c r="E575" t="s">
        <v>291</v>
      </c>
    </row>
    <row r="576" spans="1:5" x14ac:dyDescent="0.35">
      <c r="A576" s="51">
        <v>42515</v>
      </c>
      <c r="B576">
        <f t="shared" si="8"/>
        <v>2016</v>
      </c>
      <c r="C576" t="s">
        <v>290</v>
      </c>
      <c r="D576" t="s">
        <v>2</v>
      </c>
      <c r="E576" t="s">
        <v>290</v>
      </c>
    </row>
    <row r="577" spans="1:5" x14ac:dyDescent="0.35">
      <c r="A577" s="51">
        <v>42517</v>
      </c>
      <c r="B577">
        <f t="shared" si="8"/>
        <v>2016</v>
      </c>
      <c r="C577" t="s">
        <v>340</v>
      </c>
      <c r="D577" t="s">
        <v>290</v>
      </c>
      <c r="E577" t="s">
        <v>290</v>
      </c>
    </row>
    <row r="578" spans="1:5" x14ac:dyDescent="0.35">
      <c r="A578" s="51">
        <v>42519</v>
      </c>
      <c r="B578">
        <f t="shared" ref="B578:B641" si="9">YEAR(A578)</f>
        <v>2016</v>
      </c>
      <c r="C578" t="s">
        <v>291</v>
      </c>
      <c r="D578" t="s">
        <v>290</v>
      </c>
      <c r="E578" t="s">
        <v>290</v>
      </c>
    </row>
    <row r="579" spans="1:5" x14ac:dyDescent="0.35">
      <c r="A579" s="51">
        <v>42830</v>
      </c>
      <c r="B579">
        <f t="shared" si="9"/>
        <v>2017</v>
      </c>
      <c r="C579" t="s">
        <v>290</v>
      </c>
      <c r="D579" t="s">
        <v>291</v>
      </c>
      <c r="E579" t="s">
        <v>290</v>
      </c>
    </row>
    <row r="580" spans="1:5" x14ac:dyDescent="0.35">
      <c r="A580" s="51">
        <v>42831</v>
      </c>
      <c r="B580">
        <f t="shared" si="9"/>
        <v>2017</v>
      </c>
      <c r="C580" t="s">
        <v>341</v>
      </c>
      <c r="D580" t="s">
        <v>4</v>
      </c>
      <c r="E580" t="s">
        <v>341</v>
      </c>
    </row>
    <row r="581" spans="1:5" x14ac:dyDescent="0.35">
      <c r="A581" s="51">
        <v>42832</v>
      </c>
      <c r="B581">
        <f t="shared" si="9"/>
        <v>2017</v>
      </c>
      <c r="C581" t="s">
        <v>340</v>
      </c>
      <c r="D581" t="s">
        <v>2</v>
      </c>
      <c r="E581" t="s">
        <v>2</v>
      </c>
    </row>
    <row r="582" spans="1:5" x14ac:dyDescent="0.35">
      <c r="A582" s="51">
        <v>42833</v>
      </c>
      <c r="B582">
        <f t="shared" si="9"/>
        <v>2017</v>
      </c>
      <c r="C582" t="s">
        <v>291</v>
      </c>
      <c r="D582" t="s">
        <v>292</v>
      </c>
      <c r="E582" t="s">
        <v>291</v>
      </c>
    </row>
    <row r="583" spans="1:5" x14ac:dyDescent="0.35">
      <c r="A583" s="51">
        <v>42833</v>
      </c>
      <c r="B583">
        <f t="shared" si="9"/>
        <v>2017</v>
      </c>
      <c r="C583" t="s">
        <v>260</v>
      </c>
      <c r="D583" t="s">
        <v>341</v>
      </c>
      <c r="E583" t="s">
        <v>260</v>
      </c>
    </row>
    <row r="584" spans="1:5" x14ac:dyDescent="0.35">
      <c r="A584" s="51">
        <v>42834</v>
      </c>
      <c r="B584">
        <f t="shared" si="9"/>
        <v>2017</v>
      </c>
      <c r="C584" t="s">
        <v>4</v>
      </c>
      <c r="D584" t="s">
        <v>2</v>
      </c>
      <c r="E584" t="s">
        <v>4</v>
      </c>
    </row>
    <row r="585" spans="1:5" x14ac:dyDescent="0.35">
      <c r="A585" s="51">
        <v>42834</v>
      </c>
      <c r="B585">
        <f t="shared" si="9"/>
        <v>2017</v>
      </c>
      <c r="C585" t="s">
        <v>290</v>
      </c>
      <c r="D585" t="s">
        <v>340</v>
      </c>
      <c r="E585" t="s">
        <v>290</v>
      </c>
    </row>
    <row r="586" spans="1:5" x14ac:dyDescent="0.35">
      <c r="A586" s="51">
        <v>42835</v>
      </c>
      <c r="B586">
        <f t="shared" si="9"/>
        <v>2017</v>
      </c>
      <c r="C586" t="s">
        <v>260</v>
      </c>
      <c r="D586" t="s">
        <v>291</v>
      </c>
      <c r="E586" t="s">
        <v>260</v>
      </c>
    </row>
    <row r="587" spans="1:5" x14ac:dyDescent="0.35">
      <c r="A587" s="51">
        <v>42836</v>
      </c>
      <c r="B587">
        <f t="shared" si="9"/>
        <v>2017</v>
      </c>
      <c r="C587" t="s">
        <v>341</v>
      </c>
      <c r="D587" t="s">
        <v>292</v>
      </c>
      <c r="E587" t="s">
        <v>292</v>
      </c>
    </row>
    <row r="588" spans="1:5" x14ac:dyDescent="0.35">
      <c r="A588" s="51">
        <v>42837</v>
      </c>
      <c r="B588">
        <f t="shared" si="9"/>
        <v>2017</v>
      </c>
      <c r="C588" t="s">
        <v>4</v>
      </c>
      <c r="D588" t="s">
        <v>290</v>
      </c>
      <c r="E588" t="s">
        <v>4</v>
      </c>
    </row>
    <row r="589" spans="1:5" x14ac:dyDescent="0.35">
      <c r="A589" s="51">
        <v>42838</v>
      </c>
      <c r="B589">
        <f t="shared" si="9"/>
        <v>2017</v>
      </c>
      <c r="C589" t="s">
        <v>2</v>
      </c>
      <c r="D589" t="s">
        <v>260</v>
      </c>
      <c r="E589" t="s">
        <v>2</v>
      </c>
    </row>
    <row r="590" spans="1:5" x14ac:dyDescent="0.35">
      <c r="A590" s="51">
        <v>42839</v>
      </c>
      <c r="B590">
        <f t="shared" si="9"/>
        <v>2017</v>
      </c>
      <c r="C590" t="s">
        <v>340</v>
      </c>
      <c r="D590" t="s">
        <v>341</v>
      </c>
      <c r="E590" t="s">
        <v>340</v>
      </c>
    </row>
    <row r="591" spans="1:5" x14ac:dyDescent="0.35">
      <c r="A591" s="51">
        <v>42839</v>
      </c>
      <c r="B591">
        <f t="shared" si="9"/>
        <v>2017</v>
      </c>
      <c r="C591" t="s">
        <v>291</v>
      </c>
      <c r="D591" t="s">
        <v>4</v>
      </c>
      <c r="E591" t="s">
        <v>4</v>
      </c>
    </row>
    <row r="592" spans="1:5" x14ac:dyDescent="0.35">
      <c r="A592" s="51">
        <v>42840</v>
      </c>
      <c r="B592">
        <f t="shared" si="9"/>
        <v>2017</v>
      </c>
      <c r="C592" t="s">
        <v>292</v>
      </c>
      <c r="D592" t="s">
        <v>260</v>
      </c>
      <c r="E592" t="s">
        <v>292</v>
      </c>
    </row>
    <row r="593" spans="1:5" x14ac:dyDescent="0.35">
      <c r="A593" s="51">
        <v>42840</v>
      </c>
      <c r="B593">
        <f t="shared" si="9"/>
        <v>2017</v>
      </c>
      <c r="C593" t="s">
        <v>2</v>
      </c>
      <c r="D593" t="s">
        <v>290</v>
      </c>
      <c r="E593" t="s">
        <v>2</v>
      </c>
    </row>
    <row r="594" spans="1:5" x14ac:dyDescent="0.35">
      <c r="A594" s="51">
        <v>42841</v>
      </c>
      <c r="B594">
        <f t="shared" si="9"/>
        <v>2017</v>
      </c>
      <c r="C594" t="s">
        <v>291</v>
      </c>
      <c r="D594" t="s">
        <v>341</v>
      </c>
      <c r="E594" t="s">
        <v>341</v>
      </c>
    </row>
    <row r="595" spans="1:5" x14ac:dyDescent="0.35">
      <c r="A595" s="51">
        <v>42841</v>
      </c>
      <c r="B595">
        <f t="shared" si="9"/>
        <v>2017</v>
      </c>
      <c r="C595" t="s">
        <v>4</v>
      </c>
      <c r="D595" t="s">
        <v>340</v>
      </c>
      <c r="E595" t="s">
        <v>4</v>
      </c>
    </row>
    <row r="596" spans="1:5" x14ac:dyDescent="0.35">
      <c r="A596" s="51">
        <v>42842</v>
      </c>
      <c r="B596">
        <f t="shared" si="9"/>
        <v>2017</v>
      </c>
      <c r="C596" t="s">
        <v>290</v>
      </c>
      <c r="D596" t="s">
        <v>260</v>
      </c>
      <c r="E596" t="s">
        <v>290</v>
      </c>
    </row>
    <row r="597" spans="1:5" x14ac:dyDescent="0.35">
      <c r="A597" s="51">
        <v>42842</v>
      </c>
      <c r="B597">
        <f t="shared" si="9"/>
        <v>2017</v>
      </c>
      <c r="C597" t="s">
        <v>292</v>
      </c>
      <c r="D597" t="s">
        <v>2</v>
      </c>
      <c r="E597" t="s">
        <v>2</v>
      </c>
    </row>
    <row r="598" spans="1:5" x14ac:dyDescent="0.35">
      <c r="A598" s="51">
        <v>42843</v>
      </c>
      <c r="B598">
        <f t="shared" si="9"/>
        <v>2017</v>
      </c>
      <c r="C598" t="s">
        <v>340</v>
      </c>
      <c r="D598" t="s">
        <v>291</v>
      </c>
      <c r="E598" t="s">
        <v>291</v>
      </c>
    </row>
    <row r="599" spans="1:5" x14ac:dyDescent="0.35">
      <c r="A599" s="51">
        <v>42844</v>
      </c>
      <c r="B599">
        <f t="shared" si="9"/>
        <v>2017</v>
      </c>
      <c r="C599" t="s">
        <v>290</v>
      </c>
      <c r="D599" t="s">
        <v>292</v>
      </c>
      <c r="E599" t="s">
        <v>290</v>
      </c>
    </row>
    <row r="600" spans="1:5" x14ac:dyDescent="0.35">
      <c r="A600" s="51">
        <v>42845</v>
      </c>
      <c r="B600">
        <f t="shared" si="9"/>
        <v>2017</v>
      </c>
      <c r="C600" t="s">
        <v>260</v>
      </c>
      <c r="D600" t="s">
        <v>4</v>
      </c>
      <c r="E600" t="s">
        <v>4</v>
      </c>
    </row>
    <row r="601" spans="1:5" x14ac:dyDescent="0.35">
      <c r="A601" s="51">
        <v>42846</v>
      </c>
      <c r="B601">
        <f t="shared" si="9"/>
        <v>2017</v>
      </c>
      <c r="C601" t="s">
        <v>2</v>
      </c>
      <c r="D601" t="s">
        <v>340</v>
      </c>
      <c r="E601" t="s">
        <v>340</v>
      </c>
    </row>
    <row r="602" spans="1:5" x14ac:dyDescent="0.35">
      <c r="A602" s="51">
        <v>42847</v>
      </c>
      <c r="B602">
        <f t="shared" si="9"/>
        <v>2017</v>
      </c>
      <c r="C602" t="s">
        <v>4</v>
      </c>
      <c r="D602" t="s">
        <v>292</v>
      </c>
      <c r="E602" t="s">
        <v>4</v>
      </c>
    </row>
    <row r="603" spans="1:5" x14ac:dyDescent="0.35">
      <c r="A603" s="51">
        <v>42847</v>
      </c>
      <c r="B603">
        <f t="shared" si="9"/>
        <v>2017</v>
      </c>
      <c r="C603" t="s">
        <v>341</v>
      </c>
      <c r="D603" t="s">
        <v>290</v>
      </c>
      <c r="E603" t="s">
        <v>341</v>
      </c>
    </row>
    <row r="604" spans="1:5" x14ac:dyDescent="0.35">
      <c r="A604" s="51">
        <v>42848</v>
      </c>
      <c r="B604">
        <f t="shared" si="9"/>
        <v>2017</v>
      </c>
      <c r="C604" t="s">
        <v>2</v>
      </c>
      <c r="D604" t="s">
        <v>291</v>
      </c>
      <c r="E604" t="s">
        <v>2</v>
      </c>
    </row>
    <row r="605" spans="1:5" x14ac:dyDescent="0.35">
      <c r="A605" s="51">
        <v>42848</v>
      </c>
      <c r="B605">
        <f t="shared" si="9"/>
        <v>2017</v>
      </c>
      <c r="C605" t="s">
        <v>340</v>
      </c>
      <c r="D605" t="s">
        <v>260</v>
      </c>
      <c r="E605" t="s">
        <v>260</v>
      </c>
    </row>
    <row r="606" spans="1:5" x14ac:dyDescent="0.35">
      <c r="A606" s="51">
        <v>42849</v>
      </c>
      <c r="B606">
        <f t="shared" si="9"/>
        <v>2017</v>
      </c>
      <c r="C606" t="s">
        <v>4</v>
      </c>
      <c r="D606" t="s">
        <v>341</v>
      </c>
      <c r="E606" t="s">
        <v>341</v>
      </c>
    </row>
    <row r="607" spans="1:5" x14ac:dyDescent="0.35">
      <c r="A607" s="51">
        <v>42851</v>
      </c>
      <c r="B607">
        <f t="shared" si="9"/>
        <v>2017</v>
      </c>
      <c r="C607" t="s">
        <v>341</v>
      </c>
      <c r="D607" t="s">
        <v>2</v>
      </c>
      <c r="E607" t="s">
        <v>2</v>
      </c>
    </row>
    <row r="608" spans="1:5" x14ac:dyDescent="0.35">
      <c r="A608" s="51">
        <v>42852</v>
      </c>
      <c r="B608">
        <f t="shared" si="9"/>
        <v>2017</v>
      </c>
      <c r="C608" t="s">
        <v>291</v>
      </c>
      <c r="D608" t="s">
        <v>340</v>
      </c>
      <c r="E608" t="s">
        <v>340</v>
      </c>
    </row>
    <row r="609" spans="1:5" x14ac:dyDescent="0.35">
      <c r="A609" s="51">
        <v>42853</v>
      </c>
      <c r="B609">
        <f t="shared" si="9"/>
        <v>2017</v>
      </c>
      <c r="C609" t="s">
        <v>260</v>
      </c>
      <c r="D609" t="s">
        <v>290</v>
      </c>
      <c r="E609" t="s">
        <v>290</v>
      </c>
    </row>
    <row r="610" spans="1:5" x14ac:dyDescent="0.35">
      <c r="A610" s="51">
        <v>42853</v>
      </c>
      <c r="B610">
        <f t="shared" si="9"/>
        <v>2017</v>
      </c>
      <c r="C610" t="s">
        <v>2</v>
      </c>
      <c r="D610" t="s">
        <v>292</v>
      </c>
      <c r="E610" t="s">
        <v>2</v>
      </c>
    </row>
    <row r="611" spans="1:5" x14ac:dyDescent="0.35">
      <c r="A611" s="51">
        <v>42854</v>
      </c>
      <c r="B611">
        <f t="shared" si="9"/>
        <v>2017</v>
      </c>
      <c r="C611" t="s">
        <v>340</v>
      </c>
      <c r="D611" t="s">
        <v>4</v>
      </c>
      <c r="E611" t="s">
        <v>4</v>
      </c>
    </row>
    <row r="612" spans="1:5" x14ac:dyDescent="0.35">
      <c r="A612" s="51">
        <v>42854</v>
      </c>
      <c r="B612">
        <f t="shared" si="9"/>
        <v>2017</v>
      </c>
      <c r="C612" t="s">
        <v>341</v>
      </c>
      <c r="D612" t="s">
        <v>291</v>
      </c>
      <c r="E612" t="s">
        <v>341</v>
      </c>
    </row>
    <row r="613" spans="1:5" x14ac:dyDescent="0.35">
      <c r="A613" s="51">
        <v>42855</v>
      </c>
      <c r="B613">
        <f t="shared" si="9"/>
        <v>2017</v>
      </c>
      <c r="C613" t="s">
        <v>290</v>
      </c>
      <c r="D613" t="s">
        <v>2</v>
      </c>
      <c r="E613" t="s">
        <v>290</v>
      </c>
    </row>
    <row r="614" spans="1:5" x14ac:dyDescent="0.35">
      <c r="A614" s="51">
        <v>42855</v>
      </c>
      <c r="B614">
        <f t="shared" si="9"/>
        <v>2017</v>
      </c>
      <c r="C614" t="s">
        <v>260</v>
      </c>
      <c r="D614" t="s">
        <v>292</v>
      </c>
      <c r="E614" t="s">
        <v>260</v>
      </c>
    </row>
    <row r="615" spans="1:5" x14ac:dyDescent="0.35">
      <c r="A615" s="51">
        <v>42856</v>
      </c>
      <c r="B615">
        <f t="shared" si="9"/>
        <v>2017</v>
      </c>
      <c r="C615" t="s">
        <v>341</v>
      </c>
      <c r="D615" t="s">
        <v>340</v>
      </c>
      <c r="E615" t="s">
        <v>341</v>
      </c>
    </row>
    <row r="616" spans="1:5" x14ac:dyDescent="0.35">
      <c r="A616" s="51">
        <v>42856</v>
      </c>
      <c r="B616">
        <f t="shared" si="9"/>
        <v>2017</v>
      </c>
      <c r="C616" t="s">
        <v>4</v>
      </c>
      <c r="D616" t="s">
        <v>291</v>
      </c>
      <c r="E616" t="s">
        <v>4</v>
      </c>
    </row>
    <row r="617" spans="1:5" x14ac:dyDescent="0.35">
      <c r="A617" s="51">
        <v>42857</v>
      </c>
      <c r="B617">
        <f t="shared" si="9"/>
        <v>2017</v>
      </c>
      <c r="C617" t="s">
        <v>292</v>
      </c>
      <c r="D617" t="s">
        <v>290</v>
      </c>
      <c r="E617" t="s">
        <v>292</v>
      </c>
    </row>
    <row r="618" spans="1:5" x14ac:dyDescent="0.35">
      <c r="A618" s="51">
        <v>42858</v>
      </c>
      <c r="B618">
        <f t="shared" si="9"/>
        <v>2017</v>
      </c>
      <c r="C618" t="s">
        <v>2</v>
      </c>
      <c r="D618" t="s">
        <v>341</v>
      </c>
      <c r="E618" t="s">
        <v>341</v>
      </c>
    </row>
    <row r="619" spans="1:5" x14ac:dyDescent="0.35">
      <c r="A619" s="51">
        <v>42859</v>
      </c>
      <c r="B619">
        <f t="shared" si="9"/>
        <v>2017</v>
      </c>
      <c r="C619" t="s">
        <v>292</v>
      </c>
      <c r="D619" t="s">
        <v>340</v>
      </c>
      <c r="E619" t="s">
        <v>292</v>
      </c>
    </row>
    <row r="620" spans="1:5" x14ac:dyDescent="0.35">
      <c r="A620" s="51">
        <v>42860</v>
      </c>
      <c r="B620">
        <f t="shared" si="9"/>
        <v>2017</v>
      </c>
      <c r="C620" t="s">
        <v>291</v>
      </c>
      <c r="D620" t="s">
        <v>260</v>
      </c>
      <c r="E620" t="s">
        <v>260</v>
      </c>
    </row>
    <row r="621" spans="1:5" x14ac:dyDescent="0.35">
      <c r="A621" s="51">
        <v>42861</v>
      </c>
      <c r="B621">
        <f t="shared" si="9"/>
        <v>2017</v>
      </c>
      <c r="C621" t="s">
        <v>290</v>
      </c>
      <c r="D621" t="s">
        <v>341</v>
      </c>
      <c r="E621" t="s">
        <v>341</v>
      </c>
    </row>
    <row r="622" spans="1:5" x14ac:dyDescent="0.35">
      <c r="A622" s="51">
        <v>42861</v>
      </c>
      <c r="B622">
        <f t="shared" si="9"/>
        <v>2017</v>
      </c>
      <c r="C622" t="s">
        <v>292</v>
      </c>
      <c r="D622" t="s">
        <v>4</v>
      </c>
      <c r="E622" t="s">
        <v>4</v>
      </c>
    </row>
    <row r="623" spans="1:5" x14ac:dyDescent="0.35">
      <c r="A623" s="51">
        <v>42862</v>
      </c>
      <c r="B623">
        <f t="shared" si="9"/>
        <v>2017</v>
      </c>
      <c r="C623" t="s">
        <v>260</v>
      </c>
      <c r="D623" t="s">
        <v>340</v>
      </c>
      <c r="E623" t="s">
        <v>340</v>
      </c>
    </row>
    <row r="624" spans="1:5" x14ac:dyDescent="0.35">
      <c r="A624" s="51">
        <v>42862</v>
      </c>
      <c r="B624">
        <f t="shared" si="9"/>
        <v>2017</v>
      </c>
      <c r="C624" t="s">
        <v>291</v>
      </c>
      <c r="D624" t="s">
        <v>2</v>
      </c>
      <c r="E624" t="s">
        <v>2</v>
      </c>
    </row>
    <row r="625" spans="1:5" x14ac:dyDescent="0.35">
      <c r="A625" s="51">
        <v>42863</v>
      </c>
      <c r="B625">
        <f t="shared" si="9"/>
        <v>2017</v>
      </c>
      <c r="C625" t="s">
        <v>290</v>
      </c>
      <c r="D625" t="s">
        <v>4</v>
      </c>
      <c r="E625" t="s">
        <v>290</v>
      </c>
    </row>
    <row r="626" spans="1:5" x14ac:dyDescent="0.35">
      <c r="A626" s="51">
        <v>42864</v>
      </c>
      <c r="B626">
        <f t="shared" si="9"/>
        <v>2017</v>
      </c>
      <c r="C626" t="s">
        <v>260</v>
      </c>
      <c r="D626" t="s">
        <v>2</v>
      </c>
      <c r="E626" t="s">
        <v>260</v>
      </c>
    </row>
    <row r="627" spans="1:5" x14ac:dyDescent="0.35">
      <c r="A627" s="51">
        <v>42865</v>
      </c>
      <c r="B627">
        <f t="shared" si="9"/>
        <v>2017</v>
      </c>
      <c r="C627" t="s">
        <v>340</v>
      </c>
      <c r="D627" t="s">
        <v>292</v>
      </c>
      <c r="E627" t="s">
        <v>292</v>
      </c>
    </row>
    <row r="628" spans="1:5" x14ac:dyDescent="0.35">
      <c r="A628" s="51">
        <v>42866</v>
      </c>
      <c r="B628">
        <f t="shared" si="9"/>
        <v>2017</v>
      </c>
      <c r="C628" t="s">
        <v>4</v>
      </c>
      <c r="D628" t="s">
        <v>260</v>
      </c>
      <c r="E628" t="s">
        <v>260</v>
      </c>
    </row>
    <row r="629" spans="1:5" x14ac:dyDescent="0.35">
      <c r="A629" s="51">
        <v>42867</v>
      </c>
      <c r="B629">
        <f t="shared" si="9"/>
        <v>2017</v>
      </c>
      <c r="C629" t="s">
        <v>292</v>
      </c>
      <c r="D629" t="s">
        <v>341</v>
      </c>
      <c r="E629" t="s">
        <v>292</v>
      </c>
    </row>
    <row r="630" spans="1:5" x14ac:dyDescent="0.35">
      <c r="A630" s="51">
        <v>42868</v>
      </c>
      <c r="B630">
        <f t="shared" si="9"/>
        <v>2017</v>
      </c>
      <c r="C630" t="s">
        <v>2</v>
      </c>
      <c r="D630" t="s">
        <v>4</v>
      </c>
      <c r="E630" t="s">
        <v>4</v>
      </c>
    </row>
    <row r="631" spans="1:5" x14ac:dyDescent="0.35">
      <c r="A631" s="51">
        <v>42868</v>
      </c>
      <c r="B631">
        <f t="shared" si="9"/>
        <v>2017</v>
      </c>
      <c r="C631" t="s">
        <v>340</v>
      </c>
      <c r="D631" t="s">
        <v>290</v>
      </c>
      <c r="E631" t="s">
        <v>290</v>
      </c>
    </row>
    <row r="632" spans="1:5" x14ac:dyDescent="0.35">
      <c r="A632" s="51">
        <v>42869</v>
      </c>
      <c r="B632">
        <f t="shared" si="9"/>
        <v>2017</v>
      </c>
      <c r="C632" t="s">
        <v>292</v>
      </c>
      <c r="D632" t="s">
        <v>291</v>
      </c>
      <c r="E632" t="s">
        <v>291</v>
      </c>
    </row>
    <row r="633" spans="1:5" x14ac:dyDescent="0.35">
      <c r="A633" s="51">
        <v>42869</v>
      </c>
      <c r="B633">
        <f t="shared" si="9"/>
        <v>2017</v>
      </c>
      <c r="C633" t="s">
        <v>341</v>
      </c>
      <c r="D633" t="s">
        <v>260</v>
      </c>
      <c r="E633" t="s">
        <v>341</v>
      </c>
    </row>
    <row r="634" spans="1:5" x14ac:dyDescent="0.35">
      <c r="A634" s="51">
        <v>42871</v>
      </c>
      <c r="B634">
        <f t="shared" si="9"/>
        <v>2017</v>
      </c>
      <c r="C634" t="s">
        <v>4</v>
      </c>
      <c r="D634" t="s">
        <v>341</v>
      </c>
      <c r="E634" t="s">
        <v>341</v>
      </c>
    </row>
    <row r="635" spans="1:5" x14ac:dyDescent="0.35">
      <c r="A635" s="51">
        <v>42872</v>
      </c>
      <c r="B635">
        <f t="shared" si="9"/>
        <v>2017</v>
      </c>
      <c r="C635" t="s">
        <v>290</v>
      </c>
      <c r="D635" t="s">
        <v>2</v>
      </c>
      <c r="E635" t="s">
        <v>2</v>
      </c>
    </row>
    <row r="636" spans="1:5" x14ac:dyDescent="0.35">
      <c r="A636" s="51">
        <v>42874</v>
      </c>
      <c r="B636">
        <f t="shared" si="9"/>
        <v>2017</v>
      </c>
      <c r="C636" t="s">
        <v>4</v>
      </c>
      <c r="D636" t="s">
        <v>2</v>
      </c>
      <c r="E636" t="s">
        <v>4</v>
      </c>
    </row>
    <row r="637" spans="1:5" x14ac:dyDescent="0.35">
      <c r="A637" s="51">
        <v>42876</v>
      </c>
      <c r="B637">
        <f t="shared" si="9"/>
        <v>2017</v>
      </c>
      <c r="C637" t="s">
        <v>4</v>
      </c>
      <c r="D637" t="s">
        <v>341</v>
      </c>
      <c r="E637" t="s">
        <v>4</v>
      </c>
    </row>
    <row r="638" spans="1:5" x14ac:dyDescent="0.35">
      <c r="A638" s="51">
        <v>43197</v>
      </c>
      <c r="B638">
        <f t="shared" si="9"/>
        <v>2018</v>
      </c>
      <c r="C638" t="s">
        <v>4</v>
      </c>
      <c r="D638" t="s">
        <v>0</v>
      </c>
      <c r="E638" t="s">
        <v>0</v>
      </c>
    </row>
    <row r="639" spans="1:5" x14ac:dyDescent="0.35">
      <c r="A639" s="51">
        <v>43198</v>
      </c>
      <c r="B639">
        <f t="shared" si="9"/>
        <v>2018</v>
      </c>
      <c r="C639" t="s">
        <v>291</v>
      </c>
      <c r="D639" t="s">
        <v>2</v>
      </c>
      <c r="E639" t="s">
        <v>2</v>
      </c>
    </row>
    <row r="640" spans="1:5" x14ac:dyDescent="0.35">
      <c r="A640" s="51">
        <v>43198</v>
      </c>
      <c r="B640">
        <f t="shared" si="9"/>
        <v>2018</v>
      </c>
      <c r="C640" t="s">
        <v>292</v>
      </c>
      <c r="D640" t="s">
        <v>260</v>
      </c>
      <c r="E640" t="s">
        <v>260</v>
      </c>
    </row>
    <row r="641" spans="1:5" x14ac:dyDescent="0.35">
      <c r="A641" s="51">
        <v>43199</v>
      </c>
      <c r="B641">
        <f t="shared" si="9"/>
        <v>2018</v>
      </c>
      <c r="C641" t="s">
        <v>5</v>
      </c>
      <c r="D641" t="s">
        <v>290</v>
      </c>
      <c r="E641" t="s">
        <v>290</v>
      </c>
    </row>
    <row r="642" spans="1:5" x14ac:dyDescent="0.35">
      <c r="A642" s="51">
        <v>43200</v>
      </c>
      <c r="B642">
        <f t="shared" ref="B642:B705" si="10">YEAR(A642)</f>
        <v>2018</v>
      </c>
      <c r="C642" t="s">
        <v>2</v>
      </c>
      <c r="D642" t="s">
        <v>0</v>
      </c>
      <c r="E642" t="s">
        <v>0</v>
      </c>
    </row>
    <row r="643" spans="1:5" x14ac:dyDescent="0.35">
      <c r="A643" s="51">
        <v>43201</v>
      </c>
      <c r="B643">
        <f t="shared" si="10"/>
        <v>2018</v>
      </c>
      <c r="C643" t="s">
        <v>5</v>
      </c>
      <c r="D643" t="s">
        <v>292</v>
      </c>
      <c r="E643" t="s">
        <v>5</v>
      </c>
    </row>
    <row r="644" spans="1:5" x14ac:dyDescent="0.35">
      <c r="A644" s="51">
        <v>43202</v>
      </c>
      <c r="B644">
        <f t="shared" si="10"/>
        <v>2018</v>
      </c>
      <c r="C644" t="s">
        <v>4</v>
      </c>
      <c r="D644" t="s">
        <v>290</v>
      </c>
      <c r="E644" t="s">
        <v>290</v>
      </c>
    </row>
    <row r="645" spans="1:5" x14ac:dyDescent="0.35">
      <c r="A645" s="51">
        <v>43203</v>
      </c>
      <c r="B645">
        <f t="shared" si="10"/>
        <v>2018</v>
      </c>
      <c r="C645" t="s">
        <v>260</v>
      </c>
      <c r="D645" t="s">
        <v>291</v>
      </c>
      <c r="E645" t="s">
        <v>291</v>
      </c>
    </row>
    <row r="646" spans="1:5" x14ac:dyDescent="0.35">
      <c r="A646" s="51">
        <v>43204</v>
      </c>
      <c r="B646">
        <f t="shared" si="10"/>
        <v>2018</v>
      </c>
      <c r="C646" t="s">
        <v>2</v>
      </c>
      <c r="D646" t="s">
        <v>290</v>
      </c>
      <c r="E646" t="s">
        <v>290</v>
      </c>
    </row>
    <row r="647" spans="1:5" x14ac:dyDescent="0.35">
      <c r="A647" s="51">
        <v>43204</v>
      </c>
      <c r="B647">
        <f t="shared" si="10"/>
        <v>2018</v>
      </c>
      <c r="C647" t="s">
        <v>4</v>
      </c>
      <c r="D647" t="s">
        <v>292</v>
      </c>
      <c r="E647" t="s">
        <v>292</v>
      </c>
    </row>
    <row r="648" spans="1:5" x14ac:dyDescent="0.35">
      <c r="A648" s="51">
        <v>43205</v>
      </c>
      <c r="B648">
        <f t="shared" si="10"/>
        <v>2018</v>
      </c>
      <c r="C648" t="s">
        <v>260</v>
      </c>
      <c r="D648" t="s">
        <v>0</v>
      </c>
      <c r="E648" t="s">
        <v>260</v>
      </c>
    </row>
    <row r="649" spans="1:5" x14ac:dyDescent="0.35">
      <c r="A649" s="51">
        <v>43205</v>
      </c>
      <c r="B649">
        <f t="shared" si="10"/>
        <v>2018</v>
      </c>
      <c r="C649" t="s">
        <v>5</v>
      </c>
      <c r="D649" t="s">
        <v>291</v>
      </c>
      <c r="E649" t="s">
        <v>5</v>
      </c>
    </row>
    <row r="650" spans="1:5" x14ac:dyDescent="0.35">
      <c r="A650" s="51">
        <v>43206</v>
      </c>
      <c r="B650">
        <f t="shared" si="10"/>
        <v>2018</v>
      </c>
      <c r="C650" t="s">
        <v>2</v>
      </c>
      <c r="D650" t="s">
        <v>292</v>
      </c>
      <c r="E650" t="s">
        <v>2</v>
      </c>
    </row>
    <row r="651" spans="1:5" x14ac:dyDescent="0.35">
      <c r="A651" s="51">
        <v>43207</v>
      </c>
      <c r="B651">
        <f t="shared" si="10"/>
        <v>2018</v>
      </c>
      <c r="C651" t="s">
        <v>4</v>
      </c>
      <c r="D651" t="s">
        <v>291</v>
      </c>
      <c r="E651" t="s">
        <v>4</v>
      </c>
    </row>
    <row r="652" spans="1:5" x14ac:dyDescent="0.35">
      <c r="A652" s="51">
        <v>43208</v>
      </c>
      <c r="B652">
        <f t="shared" si="10"/>
        <v>2018</v>
      </c>
      <c r="C652" t="s">
        <v>5</v>
      </c>
      <c r="D652" t="s">
        <v>2</v>
      </c>
      <c r="E652" t="s">
        <v>2</v>
      </c>
    </row>
    <row r="653" spans="1:5" x14ac:dyDescent="0.35">
      <c r="A653" s="51">
        <v>43209</v>
      </c>
      <c r="B653">
        <f t="shared" si="10"/>
        <v>2018</v>
      </c>
      <c r="C653" t="s">
        <v>260</v>
      </c>
      <c r="D653" t="s">
        <v>290</v>
      </c>
      <c r="E653" t="s">
        <v>260</v>
      </c>
    </row>
    <row r="654" spans="1:5" x14ac:dyDescent="0.35">
      <c r="A654" s="51">
        <v>43210</v>
      </c>
      <c r="B654">
        <f t="shared" si="10"/>
        <v>2018</v>
      </c>
      <c r="C654" t="s">
        <v>0</v>
      </c>
      <c r="D654" t="s">
        <v>5</v>
      </c>
      <c r="E654" t="s">
        <v>0</v>
      </c>
    </row>
    <row r="655" spans="1:5" x14ac:dyDescent="0.35">
      <c r="A655" s="51">
        <v>43211</v>
      </c>
      <c r="B655">
        <f t="shared" si="10"/>
        <v>2018</v>
      </c>
      <c r="C655" t="s">
        <v>2</v>
      </c>
      <c r="D655" t="s">
        <v>260</v>
      </c>
      <c r="E655" t="s">
        <v>260</v>
      </c>
    </row>
    <row r="656" spans="1:5" x14ac:dyDescent="0.35">
      <c r="A656" s="51">
        <v>43211</v>
      </c>
      <c r="B656">
        <f t="shared" si="10"/>
        <v>2018</v>
      </c>
      <c r="C656" t="s">
        <v>292</v>
      </c>
      <c r="D656" t="s">
        <v>291</v>
      </c>
      <c r="E656" t="s">
        <v>291</v>
      </c>
    </row>
    <row r="657" spans="1:5" x14ac:dyDescent="0.35">
      <c r="A657" s="51">
        <v>43212</v>
      </c>
      <c r="B657">
        <f t="shared" si="10"/>
        <v>2018</v>
      </c>
      <c r="C657" t="s">
        <v>0</v>
      </c>
      <c r="D657" t="s">
        <v>290</v>
      </c>
      <c r="E657" t="s">
        <v>0</v>
      </c>
    </row>
    <row r="658" spans="1:5" x14ac:dyDescent="0.35">
      <c r="A658" s="51">
        <v>43212</v>
      </c>
      <c r="B658">
        <f t="shared" si="10"/>
        <v>2018</v>
      </c>
      <c r="C658" t="s">
        <v>4</v>
      </c>
      <c r="D658" t="s">
        <v>5</v>
      </c>
      <c r="E658" t="s">
        <v>5</v>
      </c>
    </row>
    <row r="659" spans="1:5" x14ac:dyDescent="0.35">
      <c r="A659" s="51">
        <v>43213</v>
      </c>
      <c r="B659">
        <f t="shared" si="10"/>
        <v>2018</v>
      </c>
      <c r="C659" t="s">
        <v>260</v>
      </c>
      <c r="D659" t="s">
        <v>292</v>
      </c>
      <c r="E659" t="s">
        <v>260</v>
      </c>
    </row>
    <row r="660" spans="1:5" x14ac:dyDescent="0.35">
      <c r="A660" s="51">
        <v>43214</v>
      </c>
      <c r="B660">
        <f t="shared" si="10"/>
        <v>2018</v>
      </c>
      <c r="C660" t="s">
        <v>290</v>
      </c>
      <c r="D660" t="s">
        <v>4</v>
      </c>
      <c r="E660" t="s">
        <v>290</v>
      </c>
    </row>
    <row r="661" spans="1:5" x14ac:dyDescent="0.35">
      <c r="A661" s="51">
        <v>43215</v>
      </c>
      <c r="B661">
        <f t="shared" si="10"/>
        <v>2018</v>
      </c>
      <c r="C661" t="s">
        <v>291</v>
      </c>
      <c r="D661" t="s">
        <v>0</v>
      </c>
      <c r="E661" t="s">
        <v>0</v>
      </c>
    </row>
    <row r="662" spans="1:5" x14ac:dyDescent="0.35">
      <c r="A662" s="51">
        <v>43216</v>
      </c>
      <c r="B662">
        <f t="shared" si="10"/>
        <v>2018</v>
      </c>
      <c r="C662" t="s">
        <v>290</v>
      </c>
      <c r="D662" t="s">
        <v>260</v>
      </c>
      <c r="E662" t="s">
        <v>290</v>
      </c>
    </row>
    <row r="663" spans="1:5" x14ac:dyDescent="0.35">
      <c r="A663" s="51">
        <v>43217</v>
      </c>
      <c r="B663">
        <f t="shared" si="10"/>
        <v>2018</v>
      </c>
      <c r="C663" t="s">
        <v>292</v>
      </c>
      <c r="D663" t="s">
        <v>2</v>
      </c>
      <c r="E663" t="s">
        <v>292</v>
      </c>
    </row>
    <row r="664" spans="1:5" x14ac:dyDescent="0.35">
      <c r="A664" s="51">
        <v>43218</v>
      </c>
      <c r="B664">
        <f t="shared" si="10"/>
        <v>2018</v>
      </c>
      <c r="C664" t="s">
        <v>0</v>
      </c>
      <c r="D664" t="s">
        <v>4</v>
      </c>
      <c r="E664" t="s">
        <v>4</v>
      </c>
    </row>
    <row r="665" spans="1:5" x14ac:dyDescent="0.35">
      <c r="A665" s="51">
        <v>43219</v>
      </c>
      <c r="B665">
        <f t="shared" si="10"/>
        <v>2018</v>
      </c>
      <c r="C665" t="s">
        <v>291</v>
      </c>
      <c r="D665" t="s">
        <v>2</v>
      </c>
      <c r="E665" t="s">
        <v>2</v>
      </c>
    </row>
    <row r="666" spans="1:5" x14ac:dyDescent="0.35">
      <c r="A666" s="51">
        <v>43219</v>
      </c>
      <c r="B666">
        <f t="shared" si="10"/>
        <v>2018</v>
      </c>
      <c r="C666" t="s">
        <v>290</v>
      </c>
      <c r="D666" t="s">
        <v>5</v>
      </c>
      <c r="E666" t="s">
        <v>290</v>
      </c>
    </row>
    <row r="667" spans="1:5" x14ac:dyDescent="0.35">
      <c r="A667" s="51">
        <v>43220</v>
      </c>
      <c r="B667">
        <f t="shared" si="10"/>
        <v>2018</v>
      </c>
      <c r="C667" t="s">
        <v>0</v>
      </c>
      <c r="D667" t="s">
        <v>292</v>
      </c>
      <c r="E667" t="s">
        <v>0</v>
      </c>
    </row>
    <row r="668" spans="1:5" x14ac:dyDescent="0.35">
      <c r="A668" s="51">
        <v>43221</v>
      </c>
      <c r="B668">
        <f t="shared" si="10"/>
        <v>2018</v>
      </c>
      <c r="C668" t="s">
        <v>291</v>
      </c>
      <c r="D668" t="s">
        <v>4</v>
      </c>
      <c r="E668" t="s">
        <v>291</v>
      </c>
    </row>
    <row r="669" spans="1:5" x14ac:dyDescent="0.35">
      <c r="A669" s="51">
        <v>43222</v>
      </c>
      <c r="B669">
        <f t="shared" si="10"/>
        <v>2018</v>
      </c>
      <c r="C669" t="s">
        <v>292</v>
      </c>
      <c r="D669" t="s">
        <v>5</v>
      </c>
      <c r="E669" t="s">
        <v>292</v>
      </c>
    </row>
    <row r="670" spans="1:5" x14ac:dyDescent="0.35">
      <c r="A670" s="51">
        <v>43223</v>
      </c>
      <c r="B670">
        <f t="shared" si="10"/>
        <v>2018</v>
      </c>
      <c r="C670" t="s">
        <v>0</v>
      </c>
      <c r="D670" t="s">
        <v>2</v>
      </c>
      <c r="E670" t="s">
        <v>2</v>
      </c>
    </row>
    <row r="671" spans="1:5" x14ac:dyDescent="0.35">
      <c r="A671" s="51">
        <v>43224</v>
      </c>
      <c r="B671">
        <f t="shared" si="10"/>
        <v>2018</v>
      </c>
      <c r="C671" t="s">
        <v>260</v>
      </c>
      <c r="D671" t="s">
        <v>4</v>
      </c>
      <c r="E671" t="s">
        <v>4</v>
      </c>
    </row>
    <row r="672" spans="1:5" x14ac:dyDescent="0.35">
      <c r="A672" s="51">
        <v>43225</v>
      </c>
      <c r="B672">
        <f t="shared" si="10"/>
        <v>2018</v>
      </c>
      <c r="C672" t="s">
        <v>292</v>
      </c>
      <c r="D672" t="s">
        <v>290</v>
      </c>
      <c r="E672" t="s">
        <v>290</v>
      </c>
    </row>
    <row r="673" spans="1:5" x14ac:dyDescent="0.35">
      <c r="A673" s="51">
        <v>43225</v>
      </c>
      <c r="B673">
        <f t="shared" si="10"/>
        <v>2018</v>
      </c>
      <c r="C673" t="s">
        <v>291</v>
      </c>
      <c r="D673" t="s">
        <v>0</v>
      </c>
      <c r="E673" t="s">
        <v>0</v>
      </c>
    </row>
    <row r="674" spans="1:5" x14ac:dyDescent="0.35">
      <c r="A674" s="51">
        <v>43226</v>
      </c>
      <c r="B674">
        <f t="shared" si="10"/>
        <v>2018</v>
      </c>
      <c r="C674" t="s">
        <v>4</v>
      </c>
      <c r="D674" t="s">
        <v>2</v>
      </c>
      <c r="E674" t="s">
        <v>4</v>
      </c>
    </row>
    <row r="675" spans="1:5" x14ac:dyDescent="0.35">
      <c r="A675" s="51">
        <v>43226</v>
      </c>
      <c r="B675">
        <f t="shared" si="10"/>
        <v>2018</v>
      </c>
      <c r="C675" t="s">
        <v>5</v>
      </c>
      <c r="D675" t="s">
        <v>260</v>
      </c>
      <c r="E675" t="s">
        <v>260</v>
      </c>
    </row>
    <row r="676" spans="1:5" x14ac:dyDescent="0.35">
      <c r="A676" s="51">
        <v>43227</v>
      </c>
      <c r="B676">
        <f t="shared" si="10"/>
        <v>2018</v>
      </c>
      <c r="C676" t="s">
        <v>290</v>
      </c>
      <c r="D676" t="s">
        <v>291</v>
      </c>
      <c r="E676" t="s">
        <v>290</v>
      </c>
    </row>
    <row r="677" spans="1:5" x14ac:dyDescent="0.35">
      <c r="A677" s="51">
        <v>43228</v>
      </c>
      <c r="B677">
        <f t="shared" si="10"/>
        <v>2018</v>
      </c>
      <c r="C677" t="s">
        <v>5</v>
      </c>
      <c r="D677" t="s">
        <v>260</v>
      </c>
      <c r="E677" t="s">
        <v>5</v>
      </c>
    </row>
    <row r="678" spans="1:5" x14ac:dyDescent="0.35">
      <c r="A678" s="51">
        <v>43229</v>
      </c>
      <c r="B678">
        <f t="shared" si="10"/>
        <v>2018</v>
      </c>
      <c r="C678" t="s">
        <v>4</v>
      </c>
      <c r="D678" t="s">
        <v>2</v>
      </c>
      <c r="E678" t="s">
        <v>4</v>
      </c>
    </row>
    <row r="679" spans="1:5" x14ac:dyDescent="0.35">
      <c r="A679" s="51">
        <v>43230</v>
      </c>
      <c r="B679">
        <f t="shared" si="10"/>
        <v>2018</v>
      </c>
      <c r="C679" t="s">
        <v>292</v>
      </c>
      <c r="D679" t="s">
        <v>290</v>
      </c>
      <c r="E679" t="s">
        <v>290</v>
      </c>
    </row>
    <row r="680" spans="1:5" x14ac:dyDescent="0.35">
      <c r="A680" s="51">
        <v>43231</v>
      </c>
      <c r="B680">
        <f t="shared" si="10"/>
        <v>2018</v>
      </c>
      <c r="C680" t="s">
        <v>0</v>
      </c>
      <c r="D680" t="s">
        <v>5</v>
      </c>
      <c r="E680" t="s">
        <v>5</v>
      </c>
    </row>
    <row r="681" spans="1:5" x14ac:dyDescent="0.35">
      <c r="A681" s="51">
        <v>43232</v>
      </c>
      <c r="B681">
        <f t="shared" si="10"/>
        <v>2018</v>
      </c>
      <c r="C681" t="s">
        <v>292</v>
      </c>
      <c r="D681" t="s">
        <v>291</v>
      </c>
      <c r="E681" t="s">
        <v>291</v>
      </c>
    </row>
    <row r="682" spans="1:5" x14ac:dyDescent="0.35">
      <c r="A682" s="51">
        <v>43232</v>
      </c>
      <c r="B682">
        <f t="shared" si="10"/>
        <v>2018</v>
      </c>
      <c r="C682" t="s">
        <v>2</v>
      </c>
      <c r="D682" t="s">
        <v>260</v>
      </c>
      <c r="E682" t="s">
        <v>2</v>
      </c>
    </row>
    <row r="683" spans="1:5" x14ac:dyDescent="0.35">
      <c r="A683" s="51">
        <v>43233</v>
      </c>
      <c r="B683">
        <f t="shared" si="10"/>
        <v>2018</v>
      </c>
      <c r="C683" t="s">
        <v>4</v>
      </c>
      <c r="D683" t="s">
        <v>5</v>
      </c>
      <c r="E683" t="s">
        <v>5</v>
      </c>
    </row>
    <row r="684" spans="1:5" x14ac:dyDescent="0.35">
      <c r="A684" s="51">
        <v>43233</v>
      </c>
      <c r="B684">
        <f t="shared" si="10"/>
        <v>2018</v>
      </c>
      <c r="C684" t="s">
        <v>290</v>
      </c>
      <c r="D684" t="s">
        <v>0</v>
      </c>
      <c r="E684" t="s">
        <v>0</v>
      </c>
    </row>
    <row r="685" spans="1:5" x14ac:dyDescent="0.35">
      <c r="A685" s="51">
        <v>43234</v>
      </c>
      <c r="B685">
        <f t="shared" si="10"/>
        <v>2018</v>
      </c>
      <c r="C685" t="s">
        <v>260</v>
      </c>
      <c r="D685" t="s">
        <v>291</v>
      </c>
      <c r="E685" t="s">
        <v>291</v>
      </c>
    </row>
    <row r="686" spans="1:5" x14ac:dyDescent="0.35">
      <c r="A686" s="51">
        <v>43235</v>
      </c>
      <c r="B686">
        <f t="shared" si="10"/>
        <v>2018</v>
      </c>
      <c r="C686" t="s">
        <v>5</v>
      </c>
      <c r="D686" t="s">
        <v>2</v>
      </c>
      <c r="E686" t="s">
        <v>2</v>
      </c>
    </row>
    <row r="687" spans="1:5" x14ac:dyDescent="0.35">
      <c r="A687" s="51">
        <v>43236</v>
      </c>
      <c r="B687">
        <f t="shared" si="10"/>
        <v>2018</v>
      </c>
      <c r="C687" t="s">
        <v>4</v>
      </c>
      <c r="D687" t="s">
        <v>260</v>
      </c>
      <c r="E687" t="s">
        <v>4</v>
      </c>
    </row>
    <row r="688" spans="1:5" x14ac:dyDescent="0.35">
      <c r="A688" s="51">
        <v>43237</v>
      </c>
      <c r="B688">
        <f t="shared" si="10"/>
        <v>2018</v>
      </c>
      <c r="C688" t="s">
        <v>291</v>
      </c>
      <c r="D688" t="s">
        <v>290</v>
      </c>
      <c r="E688" t="s">
        <v>291</v>
      </c>
    </row>
    <row r="689" spans="1:5" x14ac:dyDescent="0.35">
      <c r="A689" s="51">
        <v>43238</v>
      </c>
      <c r="B689">
        <f t="shared" si="10"/>
        <v>2018</v>
      </c>
      <c r="C689" t="s">
        <v>292</v>
      </c>
      <c r="D689" t="s">
        <v>0</v>
      </c>
      <c r="E689" t="s">
        <v>292</v>
      </c>
    </row>
    <row r="690" spans="1:5" x14ac:dyDescent="0.35">
      <c r="A690" s="51">
        <v>43239</v>
      </c>
      <c r="B690">
        <f t="shared" si="10"/>
        <v>2018</v>
      </c>
      <c r="C690" t="s">
        <v>5</v>
      </c>
      <c r="D690" t="s">
        <v>291</v>
      </c>
      <c r="E690" t="s">
        <v>5</v>
      </c>
    </row>
    <row r="691" spans="1:5" x14ac:dyDescent="0.35">
      <c r="A691" s="51">
        <v>43239</v>
      </c>
      <c r="B691">
        <f t="shared" si="10"/>
        <v>2018</v>
      </c>
      <c r="C691" t="s">
        <v>290</v>
      </c>
      <c r="D691" t="s">
        <v>2</v>
      </c>
      <c r="E691" t="s">
        <v>2</v>
      </c>
    </row>
    <row r="692" spans="1:5" x14ac:dyDescent="0.35">
      <c r="A692" s="51">
        <v>43240</v>
      </c>
      <c r="B692">
        <f t="shared" si="10"/>
        <v>2018</v>
      </c>
      <c r="C692" t="s">
        <v>292</v>
      </c>
      <c r="D692" t="s">
        <v>4</v>
      </c>
      <c r="E692" t="s">
        <v>292</v>
      </c>
    </row>
    <row r="693" spans="1:5" x14ac:dyDescent="0.35">
      <c r="A693" s="51">
        <v>43240</v>
      </c>
      <c r="B693">
        <f t="shared" si="10"/>
        <v>2018</v>
      </c>
      <c r="C693" t="s">
        <v>260</v>
      </c>
      <c r="D693" t="s">
        <v>0</v>
      </c>
      <c r="E693" t="s">
        <v>0</v>
      </c>
    </row>
    <row r="694" spans="1:5" x14ac:dyDescent="0.35">
      <c r="A694" s="51">
        <v>43242</v>
      </c>
      <c r="B694">
        <f t="shared" si="10"/>
        <v>2018</v>
      </c>
      <c r="C694" t="s">
        <v>290</v>
      </c>
      <c r="D694" t="s">
        <v>0</v>
      </c>
      <c r="E694" t="s">
        <v>0</v>
      </c>
    </row>
    <row r="695" spans="1:5" x14ac:dyDescent="0.35">
      <c r="A695" s="51">
        <v>43243</v>
      </c>
      <c r="B695">
        <f t="shared" si="10"/>
        <v>2018</v>
      </c>
      <c r="C695" t="s">
        <v>2</v>
      </c>
      <c r="D695" t="s">
        <v>5</v>
      </c>
      <c r="E695" t="s">
        <v>2</v>
      </c>
    </row>
    <row r="696" spans="1:5" x14ac:dyDescent="0.35">
      <c r="A696" s="51">
        <v>43245</v>
      </c>
      <c r="B696">
        <f t="shared" si="10"/>
        <v>2018</v>
      </c>
      <c r="C696" t="s">
        <v>290</v>
      </c>
      <c r="D696" t="s">
        <v>2</v>
      </c>
      <c r="E696" t="s">
        <v>290</v>
      </c>
    </row>
    <row r="697" spans="1:5" x14ac:dyDescent="0.35">
      <c r="A697" s="51">
        <v>43247</v>
      </c>
      <c r="B697">
        <f t="shared" si="10"/>
        <v>2018</v>
      </c>
      <c r="C697" t="s">
        <v>290</v>
      </c>
      <c r="D697" t="s">
        <v>0</v>
      </c>
      <c r="E697" t="s">
        <v>0</v>
      </c>
    </row>
    <row r="698" spans="1:5" x14ac:dyDescent="0.35">
      <c r="A698" s="51">
        <v>43547</v>
      </c>
      <c r="B698">
        <f t="shared" si="10"/>
        <v>2019</v>
      </c>
      <c r="C698" t="s">
        <v>291</v>
      </c>
      <c r="D698" t="s">
        <v>0</v>
      </c>
      <c r="E698" t="s">
        <v>0</v>
      </c>
    </row>
    <row r="699" spans="1:5" x14ac:dyDescent="0.35">
      <c r="A699" s="51">
        <v>43548</v>
      </c>
      <c r="B699">
        <f t="shared" si="10"/>
        <v>2019</v>
      </c>
      <c r="C699" t="s">
        <v>292</v>
      </c>
      <c r="D699" t="s">
        <v>4</v>
      </c>
      <c r="E699" t="s">
        <v>292</v>
      </c>
    </row>
    <row r="700" spans="1:5" x14ac:dyDescent="0.35">
      <c r="A700" s="51">
        <v>43548</v>
      </c>
      <c r="B700">
        <f t="shared" si="10"/>
        <v>2019</v>
      </c>
      <c r="C700" t="s">
        <v>290</v>
      </c>
      <c r="D700" t="s">
        <v>2</v>
      </c>
      <c r="E700" t="s">
        <v>2</v>
      </c>
    </row>
    <row r="701" spans="1:5" x14ac:dyDescent="0.35">
      <c r="A701" s="51">
        <v>43549</v>
      </c>
      <c r="B701">
        <f t="shared" si="10"/>
        <v>2019</v>
      </c>
      <c r="C701" t="s">
        <v>260</v>
      </c>
      <c r="D701" t="s">
        <v>5</v>
      </c>
      <c r="E701" t="s">
        <v>260</v>
      </c>
    </row>
    <row r="702" spans="1:5" x14ac:dyDescent="0.35">
      <c r="A702" s="51">
        <v>43550</v>
      </c>
      <c r="B702">
        <f t="shared" si="10"/>
        <v>2019</v>
      </c>
      <c r="C702" t="s">
        <v>292</v>
      </c>
      <c r="D702" t="s">
        <v>0</v>
      </c>
      <c r="E702" t="s">
        <v>0</v>
      </c>
    </row>
    <row r="703" spans="1:5" x14ac:dyDescent="0.35">
      <c r="A703" s="51">
        <v>43551</v>
      </c>
      <c r="B703">
        <f t="shared" si="10"/>
        <v>2019</v>
      </c>
      <c r="C703" t="s">
        <v>2</v>
      </c>
      <c r="D703" t="s">
        <v>260</v>
      </c>
      <c r="E703" t="s">
        <v>2</v>
      </c>
    </row>
    <row r="704" spans="1:5" x14ac:dyDescent="0.35">
      <c r="A704" s="51">
        <v>43552</v>
      </c>
      <c r="B704">
        <f t="shared" si="10"/>
        <v>2019</v>
      </c>
      <c r="C704" t="s">
        <v>4</v>
      </c>
      <c r="D704" t="s">
        <v>291</v>
      </c>
      <c r="E704" t="s">
        <v>4</v>
      </c>
    </row>
    <row r="705" spans="1:5" x14ac:dyDescent="0.35">
      <c r="A705" s="51">
        <v>43553</v>
      </c>
      <c r="B705">
        <f t="shared" si="10"/>
        <v>2019</v>
      </c>
      <c r="C705" t="s">
        <v>5</v>
      </c>
      <c r="D705" t="s">
        <v>290</v>
      </c>
      <c r="E705" t="s">
        <v>290</v>
      </c>
    </row>
    <row r="706" spans="1:5" x14ac:dyDescent="0.35">
      <c r="A706" s="51">
        <v>43554</v>
      </c>
      <c r="B706">
        <f t="shared" ref="B706:B769" si="11">YEAR(A706)</f>
        <v>2019</v>
      </c>
      <c r="C706" t="s">
        <v>2</v>
      </c>
      <c r="D706" t="s">
        <v>292</v>
      </c>
      <c r="E706" t="s">
        <v>292</v>
      </c>
    </row>
    <row r="707" spans="1:5" x14ac:dyDescent="0.35">
      <c r="A707" s="51">
        <v>43554</v>
      </c>
      <c r="B707">
        <f t="shared" si="11"/>
        <v>2019</v>
      </c>
      <c r="C707" t="s">
        <v>4</v>
      </c>
      <c r="D707" t="s">
        <v>260</v>
      </c>
      <c r="E707" t="s">
        <v>260</v>
      </c>
    </row>
    <row r="708" spans="1:5" x14ac:dyDescent="0.35">
      <c r="A708" s="51">
        <v>43555</v>
      </c>
      <c r="B708">
        <f t="shared" si="11"/>
        <v>2019</v>
      </c>
      <c r="C708" t="s">
        <v>0</v>
      </c>
      <c r="D708" t="s">
        <v>5</v>
      </c>
      <c r="E708" t="s">
        <v>0</v>
      </c>
    </row>
    <row r="709" spans="1:5" x14ac:dyDescent="0.35">
      <c r="A709" s="51">
        <v>43555</v>
      </c>
      <c r="B709">
        <f t="shared" si="11"/>
        <v>2019</v>
      </c>
      <c r="C709" t="s">
        <v>290</v>
      </c>
      <c r="D709" t="s">
        <v>291</v>
      </c>
      <c r="E709" t="s">
        <v>290</v>
      </c>
    </row>
    <row r="710" spans="1:5" x14ac:dyDescent="0.35">
      <c r="A710" s="51">
        <v>43556</v>
      </c>
      <c r="B710">
        <f t="shared" si="11"/>
        <v>2019</v>
      </c>
      <c r="C710" t="s">
        <v>260</v>
      </c>
      <c r="D710" t="s">
        <v>292</v>
      </c>
      <c r="E710" t="s">
        <v>260</v>
      </c>
    </row>
    <row r="711" spans="1:5" x14ac:dyDescent="0.35">
      <c r="A711" s="51">
        <v>43557</v>
      </c>
      <c r="B711">
        <f t="shared" si="11"/>
        <v>2019</v>
      </c>
      <c r="C711" t="s">
        <v>291</v>
      </c>
      <c r="D711" t="s">
        <v>5</v>
      </c>
      <c r="E711" t="s">
        <v>5</v>
      </c>
    </row>
    <row r="712" spans="1:5" x14ac:dyDescent="0.35">
      <c r="A712" s="51">
        <v>43558</v>
      </c>
      <c r="B712">
        <f t="shared" si="11"/>
        <v>2019</v>
      </c>
      <c r="C712" t="s">
        <v>4</v>
      </c>
      <c r="D712" t="s">
        <v>0</v>
      </c>
      <c r="E712" t="s">
        <v>4</v>
      </c>
    </row>
    <row r="713" spans="1:5" x14ac:dyDescent="0.35">
      <c r="A713" s="51">
        <v>43559</v>
      </c>
      <c r="B713">
        <f t="shared" si="11"/>
        <v>2019</v>
      </c>
      <c r="C713" t="s">
        <v>292</v>
      </c>
      <c r="D713" t="s">
        <v>290</v>
      </c>
      <c r="E713" t="s">
        <v>290</v>
      </c>
    </row>
    <row r="714" spans="1:5" x14ac:dyDescent="0.35">
      <c r="A714" s="51">
        <v>43560</v>
      </c>
      <c r="B714">
        <f t="shared" si="11"/>
        <v>2019</v>
      </c>
      <c r="C714" t="s">
        <v>291</v>
      </c>
      <c r="D714" t="s">
        <v>2</v>
      </c>
      <c r="E714" t="s">
        <v>2</v>
      </c>
    </row>
    <row r="715" spans="1:5" x14ac:dyDescent="0.35">
      <c r="A715" s="51">
        <v>43561</v>
      </c>
      <c r="B715">
        <f t="shared" si="11"/>
        <v>2019</v>
      </c>
      <c r="C715" t="s">
        <v>4</v>
      </c>
      <c r="D715" t="s">
        <v>290</v>
      </c>
      <c r="E715" t="s">
        <v>4</v>
      </c>
    </row>
    <row r="716" spans="1:5" x14ac:dyDescent="0.35">
      <c r="A716" s="51">
        <v>43561</v>
      </c>
      <c r="B716">
        <f t="shared" si="11"/>
        <v>2019</v>
      </c>
      <c r="C716" t="s">
        <v>0</v>
      </c>
      <c r="D716" t="s">
        <v>260</v>
      </c>
      <c r="E716" t="s">
        <v>0</v>
      </c>
    </row>
    <row r="717" spans="1:5" x14ac:dyDescent="0.35">
      <c r="A717" s="51">
        <v>43562</v>
      </c>
      <c r="B717">
        <f t="shared" si="11"/>
        <v>2019</v>
      </c>
      <c r="C717" t="s">
        <v>5</v>
      </c>
      <c r="D717" t="s">
        <v>2</v>
      </c>
      <c r="E717" t="s">
        <v>2</v>
      </c>
    </row>
    <row r="718" spans="1:5" x14ac:dyDescent="0.35">
      <c r="A718" s="51">
        <v>43562</v>
      </c>
      <c r="B718">
        <f t="shared" si="11"/>
        <v>2019</v>
      </c>
      <c r="C718" t="s">
        <v>291</v>
      </c>
      <c r="D718" t="s">
        <v>292</v>
      </c>
      <c r="E718" t="s">
        <v>292</v>
      </c>
    </row>
    <row r="719" spans="1:5" x14ac:dyDescent="0.35">
      <c r="A719" s="51">
        <v>43563</v>
      </c>
      <c r="B719">
        <f t="shared" si="11"/>
        <v>2019</v>
      </c>
      <c r="C719" t="s">
        <v>290</v>
      </c>
      <c r="D719" t="s">
        <v>260</v>
      </c>
      <c r="E719" t="s">
        <v>260</v>
      </c>
    </row>
    <row r="720" spans="1:5" x14ac:dyDescent="0.35">
      <c r="A720" s="51">
        <v>43564</v>
      </c>
      <c r="B720">
        <f t="shared" si="11"/>
        <v>2019</v>
      </c>
      <c r="C720" t="s">
        <v>2</v>
      </c>
      <c r="D720" t="s">
        <v>0</v>
      </c>
      <c r="E720" t="s">
        <v>0</v>
      </c>
    </row>
    <row r="721" spans="1:5" x14ac:dyDescent="0.35">
      <c r="A721" s="51">
        <v>43565</v>
      </c>
      <c r="B721">
        <f t="shared" si="11"/>
        <v>2019</v>
      </c>
      <c r="C721" t="s">
        <v>260</v>
      </c>
      <c r="D721" t="s">
        <v>4</v>
      </c>
      <c r="E721" t="s">
        <v>4</v>
      </c>
    </row>
    <row r="722" spans="1:5" x14ac:dyDescent="0.35">
      <c r="A722" s="51">
        <v>43566</v>
      </c>
      <c r="B722">
        <f t="shared" si="11"/>
        <v>2019</v>
      </c>
      <c r="C722" t="s">
        <v>5</v>
      </c>
      <c r="D722" t="s">
        <v>0</v>
      </c>
      <c r="E722" t="s">
        <v>0</v>
      </c>
    </row>
    <row r="723" spans="1:5" x14ac:dyDescent="0.35">
      <c r="A723" s="51">
        <v>43567</v>
      </c>
      <c r="B723">
        <f t="shared" si="11"/>
        <v>2019</v>
      </c>
      <c r="C723" t="s">
        <v>2</v>
      </c>
      <c r="D723" t="s">
        <v>292</v>
      </c>
      <c r="E723" t="s">
        <v>292</v>
      </c>
    </row>
    <row r="724" spans="1:5" x14ac:dyDescent="0.35">
      <c r="A724" s="51">
        <v>43568</v>
      </c>
      <c r="B724">
        <f t="shared" si="11"/>
        <v>2019</v>
      </c>
      <c r="C724" t="s">
        <v>260</v>
      </c>
      <c r="D724" t="s">
        <v>291</v>
      </c>
      <c r="E724" t="s">
        <v>291</v>
      </c>
    </row>
    <row r="725" spans="1:5" x14ac:dyDescent="0.35">
      <c r="A725" s="51">
        <v>43568</v>
      </c>
      <c r="B725">
        <f t="shared" si="11"/>
        <v>2019</v>
      </c>
      <c r="C725" t="s">
        <v>4</v>
      </c>
      <c r="D725" t="s">
        <v>5</v>
      </c>
      <c r="E725" t="s">
        <v>5</v>
      </c>
    </row>
    <row r="726" spans="1:5" x14ac:dyDescent="0.35">
      <c r="A726" s="51">
        <v>43569</v>
      </c>
      <c r="B726">
        <f t="shared" si="11"/>
        <v>2019</v>
      </c>
      <c r="C726" t="s">
        <v>292</v>
      </c>
      <c r="D726" t="s">
        <v>290</v>
      </c>
      <c r="E726" t="s">
        <v>292</v>
      </c>
    </row>
    <row r="727" spans="1:5" x14ac:dyDescent="0.35">
      <c r="A727" s="51">
        <v>43569</v>
      </c>
      <c r="B727">
        <f t="shared" si="11"/>
        <v>2019</v>
      </c>
      <c r="C727" t="s">
        <v>2</v>
      </c>
      <c r="D727" t="s">
        <v>0</v>
      </c>
      <c r="E727" t="s">
        <v>0</v>
      </c>
    </row>
    <row r="728" spans="1:5" x14ac:dyDescent="0.35">
      <c r="A728" s="51">
        <v>43570</v>
      </c>
      <c r="B728">
        <f t="shared" si="11"/>
        <v>2019</v>
      </c>
      <c r="C728" t="s">
        <v>291</v>
      </c>
      <c r="D728" t="s">
        <v>4</v>
      </c>
      <c r="E728" t="s">
        <v>4</v>
      </c>
    </row>
    <row r="729" spans="1:5" x14ac:dyDescent="0.35">
      <c r="A729" s="51">
        <v>43571</v>
      </c>
      <c r="B729">
        <f t="shared" si="11"/>
        <v>2019</v>
      </c>
      <c r="C729" t="s">
        <v>260</v>
      </c>
      <c r="D729" t="s">
        <v>5</v>
      </c>
      <c r="E729" t="s">
        <v>260</v>
      </c>
    </row>
    <row r="730" spans="1:5" x14ac:dyDescent="0.35">
      <c r="A730" s="51">
        <v>43572</v>
      </c>
      <c r="B730">
        <f t="shared" si="11"/>
        <v>2019</v>
      </c>
      <c r="C730" t="s">
        <v>0</v>
      </c>
      <c r="D730" t="s">
        <v>290</v>
      </c>
      <c r="E730" t="s">
        <v>290</v>
      </c>
    </row>
    <row r="731" spans="1:5" x14ac:dyDescent="0.35">
      <c r="A731" s="51">
        <v>43573</v>
      </c>
      <c r="B731">
        <f t="shared" si="11"/>
        <v>2019</v>
      </c>
      <c r="C731" t="s">
        <v>4</v>
      </c>
      <c r="D731" t="s">
        <v>292</v>
      </c>
      <c r="E731" t="s">
        <v>4</v>
      </c>
    </row>
    <row r="732" spans="1:5" x14ac:dyDescent="0.35">
      <c r="A732" s="51">
        <v>43574</v>
      </c>
      <c r="B732">
        <f t="shared" si="11"/>
        <v>2019</v>
      </c>
      <c r="C732" t="s">
        <v>291</v>
      </c>
      <c r="D732" t="s">
        <v>2</v>
      </c>
      <c r="E732" t="s">
        <v>291</v>
      </c>
    </row>
    <row r="733" spans="1:5" x14ac:dyDescent="0.35">
      <c r="A733" s="51">
        <v>43575</v>
      </c>
      <c r="B733">
        <f t="shared" si="11"/>
        <v>2019</v>
      </c>
      <c r="C733" t="s">
        <v>260</v>
      </c>
      <c r="D733" t="s">
        <v>292</v>
      </c>
      <c r="E733" t="s">
        <v>292</v>
      </c>
    </row>
    <row r="734" spans="1:5" x14ac:dyDescent="0.35">
      <c r="A734" s="51">
        <v>43575</v>
      </c>
      <c r="B734">
        <f t="shared" si="11"/>
        <v>2019</v>
      </c>
      <c r="C734" t="s">
        <v>4</v>
      </c>
      <c r="D734" t="s">
        <v>5</v>
      </c>
      <c r="E734" t="s">
        <v>5</v>
      </c>
    </row>
    <row r="735" spans="1:5" x14ac:dyDescent="0.35">
      <c r="A735" s="51">
        <v>43576</v>
      </c>
      <c r="B735">
        <f t="shared" si="11"/>
        <v>2019</v>
      </c>
      <c r="C735" t="s">
        <v>291</v>
      </c>
      <c r="D735" t="s">
        <v>0</v>
      </c>
      <c r="E735" t="s">
        <v>291</v>
      </c>
    </row>
    <row r="736" spans="1:5" x14ac:dyDescent="0.35">
      <c r="A736" s="51">
        <v>43576</v>
      </c>
      <c r="B736">
        <f t="shared" si="11"/>
        <v>2019</v>
      </c>
      <c r="C736" t="s">
        <v>2</v>
      </c>
      <c r="D736" t="s">
        <v>290</v>
      </c>
      <c r="E736" t="s">
        <v>290</v>
      </c>
    </row>
    <row r="737" spans="1:5" x14ac:dyDescent="0.35">
      <c r="A737" s="51">
        <v>43577</v>
      </c>
      <c r="B737">
        <f t="shared" si="11"/>
        <v>2019</v>
      </c>
      <c r="C737" t="s">
        <v>5</v>
      </c>
      <c r="D737" t="s">
        <v>292</v>
      </c>
      <c r="E737" t="s">
        <v>292</v>
      </c>
    </row>
    <row r="738" spans="1:5" x14ac:dyDescent="0.35">
      <c r="A738" s="51">
        <v>43578</v>
      </c>
      <c r="B738">
        <f t="shared" si="11"/>
        <v>2019</v>
      </c>
      <c r="C738" t="s">
        <v>290</v>
      </c>
      <c r="D738" t="s">
        <v>0</v>
      </c>
      <c r="E738" t="s">
        <v>0</v>
      </c>
    </row>
    <row r="739" spans="1:5" x14ac:dyDescent="0.35">
      <c r="A739" s="51">
        <v>43579</v>
      </c>
      <c r="B739">
        <f t="shared" si="11"/>
        <v>2019</v>
      </c>
      <c r="C739" t="s">
        <v>291</v>
      </c>
      <c r="D739" t="s">
        <v>260</v>
      </c>
      <c r="E739" t="s">
        <v>291</v>
      </c>
    </row>
    <row r="740" spans="1:5" x14ac:dyDescent="0.35">
      <c r="A740" s="51">
        <v>43580</v>
      </c>
      <c r="B740">
        <f t="shared" si="11"/>
        <v>2019</v>
      </c>
      <c r="C740" t="s">
        <v>2</v>
      </c>
      <c r="D740" t="s">
        <v>5</v>
      </c>
      <c r="E740" t="s">
        <v>5</v>
      </c>
    </row>
    <row r="741" spans="1:5" x14ac:dyDescent="0.35">
      <c r="A741" s="51">
        <v>43581</v>
      </c>
      <c r="B741">
        <f t="shared" si="11"/>
        <v>2019</v>
      </c>
      <c r="C741" t="s">
        <v>4</v>
      </c>
      <c r="D741" t="s">
        <v>0</v>
      </c>
      <c r="E741" t="s">
        <v>4</v>
      </c>
    </row>
    <row r="742" spans="1:5" x14ac:dyDescent="0.35">
      <c r="A742" s="51">
        <v>43582</v>
      </c>
      <c r="B742">
        <f t="shared" si="11"/>
        <v>2019</v>
      </c>
      <c r="C742" t="s">
        <v>290</v>
      </c>
      <c r="D742" t="s">
        <v>5</v>
      </c>
      <c r="E742" t="s">
        <v>5</v>
      </c>
    </row>
    <row r="743" spans="1:5" x14ac:dyDescent="0.35">
      <c r="A743" s="51">
        <v>43583</v>
      </c>
      <c r="B743">
        <f t="shared" si="11"/>
        <v>2019</v>
      </c>
      <c r="C743" t="s">
        <v>2</v>
      </c>
      <c r="D743" t="s">
        <v>4</v>
      </c>
      <c r="E743" t="s">
        <v>2</v>
      </c>
    </row>
    <row r="744" spans="1:5" x14ac:dyDescent="0.35">
      <c r="A744" s="51">
        <v>43583</v>
      </c>
      <c r="B744">
        <f t="shared" si="11"/>
        <v>2019</v>
      </c>
      <c r="C744" t="s">
        <v>292</v>
      </c>
      <c r="D744" t="s">
        <v>291</v>
      </c>
      <c r="E744" t="s">
        <v>292</v>
      </c>
    </row>
    <row r="745" spans="1:5" x14ac:dyDescent="0.35">
      <c r="A745" s="51">
        <v>43584</v>
      </c>
      <c r="B745">
        <f t="shared" si="11"/>
        <v>2019</v>
      </c>
      <c r="C745" t="s">
        <v>290</v>
      </c>
      <c r="D745" t="s">
        <v>260</v>
      </c>
      <c r="E745" t="s">
        <v>290</v>
      </c>
    </row>
    <row r="746" spans="1:5" x14ac:dyDescent="0.35">
      <c r="A746" s="51">
        <v>43585</v>
      </c>
      <c r="B746">
        <f t="shared" si="11"/>
        <v>2019</v>
      </c>
      <c r="C746" t="s">
        <v>291</v>
      </c>
      <c r="D746" t="s">
        <v>5</v>
      </c>
      <c r="E746" t="s">
        <v>261</v>
      </c>
    </row>
    <row r="747" spans="1:5" x14ac:dyDescent="0.35">
      <c r="A747" s="51">
        <v>43586</v>
      </c>
      <c r="B747">
        <f t="shared" si="11"/>
        <v>2019</v>
      </c>
      <c r="C747" t="s">
        <v>0</v>
      </c>
      <c r="D747" t="s">
        <v>292</v>
      </c>
      <c r="E747" t="s">
        <v>0</v>
      </c>
    </row>
    <row r="748" spans="1:5" x14ac:dyDescent="0.35">
      <c r="A748" s="51">
        <v>43587</v>
      </c>
      <c r="B748">
        <f t="shared" si="11"/>
        <v>2019</v>
      </c>
      <c r="C748" t="s">
        <v>4</v>
      </c>
      <c r="D748" t="s">
        <v>290</v>
      </c>
      <c r="E748" t="s">
        <v>4</v>
      </c>
    </row>
    <row r="749" spans="1:5" x14ac:dyDescent="0.35">
      <c r="A749" s="51">
        <v>43588</v>
      </c>
      <c r="B749">
        <f t="shared" si="11"/>
        <v>2019</v>
      </c>
      <c r="C749" t="s">
        <v>260</v>
      </c>
      <c r="D749" t="s">
        <v>2</v>
      </c>
      <c r="E749" t="s">
        <v>2</v>
      </c>
    </row>
    <row r="750" spans="1:5" x14ac:dyDescent="0.35">
      <c r="A750" s="51">
        <v>43589</v>
      </c>
      <c r="B750">
        <f t="shared" si="11"/>
        <v>2019</v>
      </c>
      <c r="C750" t="s">
        <v>290</v>
      </c>
      <c r="D750" t="s">
        <v>291</v>
      </c>
      <c r="E750" t="s">
        <v>291</v>
      </c>
    </row>
    <row r="751" spans="1:5" x14ac:dyDescent="0.35">
      <c r="A751" s="51">
        <v>43589</v>
      </c>
      <c r="B751">
        <f t="shared" si="11"/>
        <v>2019</v>
      </c>
      <c r="C751" t="s">
        <v>5</v>
      </c>
      <c r="D751" t="s">
        <v>292</v>
      </c>
      <c r="E751" t="s">
        <v>292</v>
      </c>
    </row>
    <row r="752" spans="1:5" x14ac:dyDescent="0.35">
      <c r="A752" s="51">
        <v>43590</v>
      </c>
      <c r="B752">
        <f t="shared" si="11"/>
        <v>2019</v>
      </c>
      <c r="C752" t="s">
        <v>2</v>
      </c>
      <c r="D752" t="s">
        <v>4</v>
      </c>
      <c r="E752" t="s">
        <v>4</v>
      </c>
    </row>
    <row r="753" spans="1:5" x14ac:dyDescent="0.35">
      <c r="A753" s="51">
        <v>43590</v>
      </c>
      <c r="B753">
        <f t="shared" si="11"/>
        <v>2019</v>
      </c>
      <c r="C753" t="s">
        <v>0</v>
      </c>
      <c r="D753" t="s">
        <v>260</v>
      </c>
      <c r="E753" t="s">
        <v>260</v>
      </c>
    </row>
    <row r="754" spans="1:5" x14ac:dyDescent="0.35">
      <c r="A754" s="51">
        <v>43592</v>
      </c>
      <c r="B754">
        <f t="shared" si="11"/>
        <v>2019</v>
      </c>
      <c r="C754" t="s">
        <v>0</v>
      </c>
      <c r="D754" t="s">
        <v>4</v>
      </c>
      <c r="E754" t="s">
        <v>4</v>
      </c>
    </row>
    <row r="755" spans="1:5" x14ac:dyDescent="0.35">
      <c r="A755" s="51">
        <v>43593</v>
      </c>
      <c r="B755">
        <f t="shared" si="11"/>
        <v>2019</v>
      </c>
      <c r="C755" t="s">
        <v>290</v>
      </c>
      <c r="D755" t="s">
        <v>292</v>
      </c>
      <c r="E755" t="s">
        <v>292</v>
      </c>
    </row>
    <row r="756" spans="1:5" x14ac:dyDescent="0.35">
      <c r="A756" s="51">
        <v>43595</v>
      </c>
      <c r="B756">
        <f t="shared" si="11"/>
        <v>2019</v>
      </c>
      <c r="C756" t="s">
        <v>292</v>
      </c>
      <c r="D756" t="s">
        <v>0</v>
      </c>
      <c r="E756" t="s">
        <v>0</v>
      </c>
    </row>
    <row r="757" spans="1:5" x14ac:dyDescent="0.35">
      <c r="A757" s="51">
        <v>43597</v>
      </c>
      <c r="B757">
        <f t="shared" si="11"/>
        <v>2019</v>
      </c>
      <c r="C757" t="s">
        <v>4</v>
      </c>
      <c r="D757" t="s">
        <v>0</v>
      </c>
      <c r="E757" t="s">
        <v>4</v>
      </c>
    </row>
    <row r="758" spans="1:5" x14ac:dyDescent="0.35">
      <c r="A758" s="51">
        <v>44093</v>
      </c>
      <c r="B758">
        <f t="shared" si="11"/>
        <v>2020</v>
      </c>
      <c r="C758" t="s">
        <v>4</v>
      </c>
      <c r="D758" t="s">
        <v>0</v>
      </c>
      <c r="E758" t="s">
        <v>0</v>
      </c>
    </row>
    <row r="759" spans="1:5" x14ac:dyDescent="0.35">
      <c r="A759" s="51">
        <v>44094</v>
      </c>
      <c r="B759">
        <f t="shared" si="11"/>
        <v>2020</v>
      </c>
      <c r="C759" t="s">
        <v>292</v>
      </c>
      <c r="D759" t="s">
        <v>260</v>
      </c>
      <c r="E759" t="s">
        <v>292</v>
      </c>
    </row>
    <row r="760" spans="1:5" x14ac:dyDescent="0.35">
      <c r="A760" s="51">
        <v>44095</v>
      </c>
      <c r="B760">
        <f t="shared" si="11"/>
        <v>2020</v>
      </c>
      <c r="C760" t="s">
        <v>291</v>
      </c>
      <c r="D760" t="s">
        <v>290</v>
      </c>
      <c r="E760" t="s">
        <v>291</v>
      </c>
    </row>
    <row r="761" spans="1:5" x14ac:dyDescent="0.35">
      <c r="A761" s="51">
        <v>44096</v>
      </c>
      <c r="B761">
        <f t="shared" si="11"/>
        <v>2020</v>
      </c>
      <c r="C761" t="s">
        <v>5</v>
      </c>
      <c r="D761" t="s">
        <v>0</v>
      </c>
      <c r="E761" t="s">
        <v>5</v>
      </c>
    </row>
    <row r="762" spans="1:5" x14ac:dyDescent="0.35">
      <c r="A762" s="51">
        <v>44097</v>
      </c>
      <c r="B762">
        <f t="shared" si="11"/>
        <v>2020</v>
      </c>
      <c r="C762" t="s">
        <v>4</v>
      </c>
      <c r="D762" t="s">
        <v>2</v>
      </c>
      <c r="E762" t="s">
        <v>4</v>
      </c>
    </row>
    <row r="763" spans="1:5" x14ac:dyDescent="0.35">
      <c r="A763" s="51">
        <v>44098</v>
      </c>
      <c r="B763">
        <f t="shared" si="11"/>
        <v>2020</v>
      </c>
      <c r="C763" t="s">
        <v>260</v>
      </c>
      <c r="D763" t="s">
        <v>291</v>
      </c>
      <c r="E763" t="s">
        <v>260</v>
      </c>
    </row>
    <row r="764" spans="1:5" x14ac:dyDescent="0.35">
      <c r="A764" s="51">
        <v>44099</v>
      </c>
      <c r="B764">
        <f t="shared" si="11"/>
        <v>2020</v>
      </c>
      <c r="C764" t="s">
        <v>292</v>
      </c>
      <c r="D764" t="s">
        <v>0</v>
      </c>
      <c r="E764" t="s">
        <v>292</v>
      </c>
    </row>
    <row r="765" spans="1:5" x14ac:dyDescent="0.35">
      <c r="A765" s="51">
        <v>44100</v>
      </c>
      <c r="B765">
        <f t="shared" si="11"/>
        <v>2020</v>
      </c>
      <c r="C765" t="s">
        <v>290</v>
      </c>
      <c r="D765" t="s">
        <v>2</v>
      </c>
      <c r="E765" t="s">
        <v>2</v>
      </c>
    </row>
    <row r="766" spans="1:5" x14ac:dyDescent="0.35">
      <c r="A766" s="51">
        <v>44101</v>
      </c>
      <c r="B766">
        <f t="shared" si="11"/>
        <v>2020</v>
      </c>
      <c r="C766" t="s">
        <v>260</v>
      </c>
      <c r="D766" t="s">
        <v>5</v>
      </c>
      <c r="E766" t="s">
        <v>5</v>
      </c>
    </row>
    <row r="767" spans="1:5" x14ac:dyDescent="0.35">
      <c r="A767" s="51">
        <v>44102</v>
      </c>
      <c r="B767">
        <f t="shared" si="11"/>
        <v>2020</v>
      </c>
      <c r="C767" t="s">
        <v>291</v>
      </c>
      <c r="D767" t="s">
        <v>4</v>
      </c>
      <c r="E767" t="s">
        <v>291</v>
      </c>
    </row>
    <row r="768" spans="1:5" x14ac:dyDescent="0.35">
      <c r="A768" s="51">
        <v>44103</v>
      </c>
      <c r="B768">
        <f t="shared" si="11"/>
        <v>2020</v>
      </c>
      <c r="C768" t="s">
        <v>290</v>
      </c>
      <c r="D768" t="s">
        <v>292</v>
      </c>
      <c r="E768" t="s">
        <v>290</v>
      </c>
    </row>
    <row r="769" spans="1:5" x14ac:dyDescent="0.35">
      <c r="A769" s="51">
        <v>44104</v>
      </c>
      <c r="B769">
        <f t="shared" si="11"/>
        <v>2020</v>
      </c>
      <c r="C769" t="s">
        <v>2</v>
      </c>
      <c r="D769" t="s">
        <v>5</v>
      </c>
      <c r="E769" t="s">
        <v>2</v>
      </c>
    </row>
    <row r="770" spans="1:5" x14ac:dyDescent="0.35">
      <c r="A770" s="51">
        <v>44105</v>
      </c>
      <c r="B770">
        <f t="shared" ref="B770:B833" si="12">YEAR(A770)</f>
        <v>2020</v>
      </c>
      <c r="C770" t="s">
        <v>4</v>
      </c>
      <c r="D770" t="s">
        <v>260</v>
      </c>
      <c r="E770" t="s">
        <v>4</v>
      </c>
    </row>
    <row r="771" spans="1:5" x14ac:dyDescent="0.35">
      <c r="A771" s="51">
        <v>44106</v>
      </c>
      <c r="B771">
        <f t="shared" si="12"/>
        <v>2020</v>
      </c>
      <c r="C771" t="s">
        <v>290</v>
      </c>
      <c r="D771" t="s">
        <v>0</v>
      </c>
      <c r="E771" t="s">
        <v>290</v>
      </c>
    </row>
    <row r="772" spans="1:5" x14ac:dyDescent="0.35">
      <c r="A772" s="51">
        <v>44107</v>
      </c>
      <c r="B772">
        <f t="shared" si="12"/>
        <v>2020</v>
      </c>
      <c r="C772" t="s">
        <v>5</v>
      </c>
      <c r="D772" t="s">
        <v>291</v>
      </c>
      <c r="E772" t="s">
        <v>291</v>
      </c>
    </row>
    <row r="773" spans="1:5" x14ac:dyDescent="0.35">
      <c r="A773" s="51">
        <v>44107</v>
      </c>
      <c r="B773">
        <f t="shared" si="12"/>
        <v>2020</v>
      </c>
      <c r="C773" t="s">
        <v>292</v>
      </c>
      <c r="D773" t="s">
        <v>2</v>
      </c>
      <c r="E773" t="s">
        <v>292</v>
      </c>
    </row>
    <row r="774" spans="1:5" x14ac:dyDescent="0.35">
      <c r="A774" s="51">
        <v>44108</v>
      </c>
      <c r="B774">
        <f t="shared" si="12"/>
        <v>2020</v>
      </c>
      <c r="C774" t="s">
        <v>4</v>
      </c>
      <c r="D774" t="s">
        <v>290</v>
      </c>
      <c r="E774" t="s">
        <v>4</v>
      </c>
    </row>
    <row r="775" spans="1:5" x14ac:dyDescent="0.35">
      <c r="A775" s="51">
        <v>44108</v>
      </c>
      <c r="B775">
        <f t="shared" si="12"/>
        <v>2020</v>
      </c>
      <c r="C775" t="s">
        <v>260</v>
      </c>
      <c r="D775" t="s">
        <v>0</v>
      </c>
      <c r="E775" t="s">
        <v>0</v>
      </c>
    </row>
    <row r="776" spans="1:5" x14ac:dyDescent="0.35">
      <c r="A776" s="51">
        <v>44109</v>
      </c>
      <c r="B776">
        <f t="shared" si="12"/>
        <v>2020</v>
      </c>
      <c r="C776" t="s">
        <v>292</v>
      </c>
      <c r="D776" t="s">
        <v>291</v>
      </c>
      <c r="E776" t="s">
        <v>292</v>
      </c>
    </row>
    <row r="777" spans="1:5" x14ac:dyDescent="0.35">
      <c r="A777" s="51">
        <v>44110</v>
      </c>
      <c r="B777">
        <f t="shared" si="12"/>
        <v>2020</v>
      </c>
      <c r="C777" t="s">
        <v>4</v>
      </c>
      <c r="D777" t="s">
        <v>5</v>
      </c>
      <c r="E777" t="s">
        <v>4</v>
      </c>
    </row>
    <row r="778" spans="1:5" x14ac:dyDescent="0.35">
      <c r="A778" s="51">
        <v>44111</v>
      </c>
      <c r="B778">
        <f t="shared" si="12"/>
        <v>2020</v>
      </c>
      <c r="C778" t="s">
        <v>2</v>
      </c>
      <c r="D778" t="s">
        <v>0</v>
      </c>
      <c r="E778" t="s">
        <v>2</v>
      </c>
    </row>
    <row r="779" spans="1:5" x14ac:dyDescent="0.35">
      <c r="A779" s="51">
        <v>44112</v>
      </c>
      <c r="B779">
        <f t="shared" si="12"/>
        <v>2020</v>
      </c>
      <c r="C779" t="s">
        <v>290</v>
      </c>
      <c r="D779" t="s">
        <v>260</v>
      </c>
      <c r="E779" t="s">
        <v>290</v>
      </c>
    </row>
    <row r="780" spans="1:5" x14ac:dyDescent="0.35">
      <c r="A780" s="51">
        <v>44113</v>
      </c>
      <c r="B780">
        <f t="shared" si="12"/>
        <v>2020</v>
      </c>
      <c r="C780" t="s">
        <v>292</v>
      </c>
      <c r="D780" t="s">
        <v>5</v>
      </c>
      <c r="E780" t="s">
        <v>292</v>
      </c>
    </row>
    <row r="781" spans="1:5" x14ac:dyDescent="0.35">
      <c r="A781" s="51">
        <v>44114</v>
      </c>
      <c r="B781">
        <f t="shared" si="12"/>
        <v>2020</v>
      </c>
      <c r="C781" t="s">
        <v>291</v>
      </c>
      <c r="D781" t="s">
        <v>0</v>
      </c>
      <c r="E781" t="s">
        <v>291</v>
      </c>
    </row>
    <row r="782" spans="1:5" x14ac:dyDescent="0.35">
      <c r="A782" s="51">
        <v>44114</v>
      </c>
      <c r="B782">
        <f t="shared" si="12"/>
        <v>2020</v>
      </c>
      <c r="C782" t="s">
        <v>2</v>
      </c>
      <c r="D782" t="s">
        <v>260</v>
      </c>
      <c r="E782" t="s">
        <v>2</v>
      </c>
    </row>
    <row r="783" spans="1:5" x14ac:dyDescent="0.35">
      <c r="A783" s="51">
        <v>44115</v>
      </c>
      <c r="B783">
        <f t="shared" si="12"/>
        <v>2020</v>
      </c>
      <c r="C783" t="s">
        <v>292</v>
      </c>
      <c r="D783" t="s">
        <v>4</v>
      </c>
      <c r="E783" t="s">
        <v>4</v>
      </c>
    </row>
    <row r="784" spans="1:5" x14ac:dyDescent="0.35">
      <c r="A784" s="51">
        <v>44115</v>
      </c>
      <c r="B784">
        <f t="shared" si="12"/>
        <v>2020</v>
      </c>
      <c r="C784" t="s">
        <v>290</v>
      </c>
      <c r="D784" t="s">
        <v>5</v>
      </c>
      <c r="E784" t="s">
        <v>5</v>
      </c>
    </row>
    <row r="785" spans="1:5" x14ac:dyDescent="0.35">
      <c r="A785" s="51">
        <v>44116</v>
      </c>
      <c r="B785">
        <f t="shared" si="12"/>
        <v>2020</v>
      </c>
      <c r="C785" t="s">
        <v>291</v>
      </c>
      <c r="D785" t="s">
        <v>2</v>
      </c>
      <c r="E785" t="s">
        <v>291</v>
      </c>
    </row>
    <row r="786" spans="1:5" x14ac:dyDescent="0.35">
      <c r="A786" s="51">
        <v>44117</v>
      </c>
      <c r="B786">
        <f t="shared" si="12"/>
        <v>2020</v>
      </c>
      <c r="C786" t="s">
        <v>0</v>
      </c>
      <c r="D786" t="s">
        <v>290</v>
      </c>
      <c r="E786" t="s">
        <v>0</v>
      </c>
    </row>
    <row r="787" spans="1:5" x14ac:dyDescent="0.35">
      <c r="A787" s="51">
        <v>44118</v>
      </c>
      <c r="B787">
        <f t="shared" si="12"/>
        <v>2020</v>
      </c>
      <c r="C787" t="s">
        <v>292</v>
      </c>
      <c r="D787" t="s">
        <v>5</v>
      </c>
      <c r="E787" t="s">
        <v>292</v>
      </c>
    </row>
    <row r="788" spans="1:5" x14ac:dyDescent="0.35">
      <c r="A788" s="51">
        <v>44119</v>
      </c>
      <c r="B788">
        <f t="shared" si="12"/>
        <v>2020</v>
      </c>
      <c r="C788" t="s">
        <v>291</v>
      </c>
      <c r="D788" t="s">
        <v>260</v>
      </c>
      <c r="E788" t="s">
        <v>260</v>
      </c>
    </row>
    <row r="789" spans="1:5" x14ac:dyDescent="0.35">
      <c r="A789" s="51">
        <v>44120</v>
      </c>
      <c r="B789">
        <f t="shared" si="12"/>
        <v>2020</v>
      </c>
      <c r="C789" t="s">
        <v>2</v>
      </c>
      <c r="D789" t="s">
        <v>4</v>
      </c>
      <c r="E789" t="s">
        <v>4</v>
      </c>
    </row>
    <row r="790" spans="1:5" x14ac:dyDescent="0.35">
      <c r="A790" s="51">
        <v>44121</v>
      </c>
      <c r="B790">
        <f t="shared" si="12"/>
        <v>2020</v>
      </c>
      <c r="C790" t="s">
        <v>5</v>
      </c>
      <c r="D790" t="s">
        <v>291</v>
      </c>
      <c r="E790" t="s">
        <v>291</v>
      </c>
    </row>
    <row r="791" spans="1:5" x14ac:dyDescent="0.35">
      <c r="A791" s="51">
        <v>44121</v>
      </c>
      <c r="B791">
        <f t="shared" si="12"/>
        <v>2020</v>
      </c>
      <c r="C791" t="s">
        <v>0</v>
      </c>
      <c r="D791" t="s">
        <v>292</v>
      </c>
      <c r="E791" t="s">
        <v>292</v>
      </c>
    </row>
    <row r="792" spans="1:5" x14ac:dyDescent="0.35">
      <c r="A792" s="51">
        <v>44122</v>
      </c>
      <c r="B792">
        <f t="shared" si="12"/>
        <v>2020</v>
      </c>
      <c r="C792" t="s">
        <v>2</v>
      </c>
      <c r="D792" t="s">
        <v>290</v>
      </c>
      <c r="E792" t="s">
        <v>2</v>
      </c>
    </row>
    <row r="793" spans="1:5" x14ac:dyDescent="0.35">
      <c r="A793" s="51">
        <v>44122</v>
      </c>
      <c r="B793">
        <f t="shared" si="12"/>
        <v>2020</v>
      </c>
      <c r="C793" t="s">
        <v>4</v>
      </c>
      <c r="D793" t="s">
        <v>260</v>
      </c>
      <c r="E793" t="s">
        <v>260</v>
      </c>
    </row>
    <row r="794" spans="1:5" x14ac:dyDescent="0.35">
      <c r="A794" s="51">
        <v>44123</v>
      </c>
      <c r="B794">
        <f t="shared" si="12"/>
        <v>2020</v>
      </c>
      <c r="C794" t="s">
        <v>0</v>
      </c>
      <c r="D794" t="s">
        <v>5</v>
      </c>
      <c r="E794" t="s">
        <v>5</v>
      </c>
    </row>
    <row r="795" spans="1:5" x14ac:dyDescent="0.35">
      <c r="A795" s="51">
        <v>44124</v>
      </c>
      <c r="B795">
        <f t="shared" si="12"/>
        <v>2020</v>
      </c>
      <c r="C795" t="s">
        <v>292</v>
      </c>
      <c r="D795" t="s">
        <v>260</v>
      </c>
      <c r="E795" t="s">
        <v>260</v>
      </c>
    </row>
    <row r="796" spans="1:5" x14ac:dyDescent="0.35">
      <c r="A796" s="51">
        <v>44125</v>
      </c>
      <c r="B796">
        <f t="shared" si="12"/>
        <v>2020</v>
      </c>
      <c r="C796" t="s">
        <v>2</v>
      </c>
      <c r="D796" t="s">
        <v>291</v>
      </c>
      <c r="E796" t="s">
        <v>291</v>
      </c>
    </row>
    <row r="797" spans="1:5" x14ac:dyDescent="0.35">
      <c r="A797" s="51">
        <v>44126</v>
      </c>
      <c r="B797">
        <f t="shared" si="12"/>
        <v>2020</v>
      </c>
      <c r="C797" t="s">
        <v>5</v>
      </c>
      <c r="D797" t="s">
        <v>290</v>
      </c>
      <c r="E797" t="s">
        <v>290</v>
      </c>
    </row>
    <row r="798" spans="1:5" x14ac:dyDescent="0.35">
      <c r="A798" s="51">
        <v>44127</v>
      </c>
      <c r="B798">
        <f t="shared" si="12"/>
        <v>2020</v>
      </c>
      <c r="C798" t="s">
        <v>0</v>
      </c>
      <c r="D798" t="s">
        <v>4</v>
      </c>
      <c r="E798" t="s">
        <v>4</v>
      </c>
    </row>
    <row r="799" spans="1:5" x14ac:dyDescent="0.35">
      <c r="A799" s="51">
        <v>44128</v>
      </c>
      <c r="B799">
        <f t="shared" si="12"/>
        <v>2020</v>
      </c>
      <c r="C799" t="s">
        <v>2</v>
      </c>
      <c r="D799" t="s">
        <v>292</v>
      </c>
      <c r="E799" t="s">
        <v>2</v>
      </c>
    </row>
    <row r="800" spans="1:5" x14ac:dyDescent="0.35">
      <c r="A800" s="51">
        <v>44128</v>
      </c>
      <c r="B800">
        <f t="shared" si="12"/>
        <v>2020</v>
      </c>
      <c r="C800" t="s">
        <v>260</v>
      </c>
      <c r="D800" t="s">
        <v>290</v>
      </c>
      <c r="E800" t="s">
        <v>260</v>
      </c>
    </row>
    <row r="801" spans="1:5" x14ac:dyDescent="0.35">
      <c r="A801" s="51">
        <v>44129</v>
      </c>
      <c r="B801">
        <f t="shared" si="12"/>
        <v>2020</v>
      </c>
      <c r="C801" t="s">
        <v>4</v>
      </c>
      <c r="D801" t="s">
        <v>5</v>
      </c>
      <c r="E801" t="s">
        <v>5</v>
      </c>
    </row>
    <row r="802" spans="1:5" x14ac:dyDescent="0.35">
      <c r="A802" s="51">
        <v>44129</v>
      </c>
      <c r="B802">
        <f t="shared" si="12"/>
        <v>2020</v>
      </c>
      <c r="C802" t="s">
        <v>291</v>
      </c>
      <c r="D802" t="s">
        <v>0</v>
      </c>
      <c r="E802" t="s">
        <v>0</v>
      </c>
    </row>
    <row r="803" spans="1:5" x14ac:dyDescent="0.35">
      <c r="A803" s="51">
        <v>44130</v>
      </c>
      <c r="B803">
        <f t="shared" si="12"/>
        <v>2020</v>
      </c>
      <c r="C803" t="s">
        <v>2</v>
      </c>
      <c r="D803" t="s">
        <v>260</v>
      </c>
      <c r="E803" t="s">
        <v>260</v>
      </c>
    </row>
    <row r="804" spans="1:5" x14ac:dyDescent="0.35">
      <c r="A804" s="51">
        <v>44131</v>
      </c>
      <c r="B804">
        <f t="shared" si="12"/>
        <v>2020</v>
      </c>
      <c r="C804" t="s">
        <v>290</v>
      </c>
      <c r="D804" t="s">
        <v>292</v>
      </c>
      <c r="E804" t="s">
        <v>290</v>
      </c>
    </row>
    <row r="805" spans="1:5" x14ac:dyDescent="0.35">
      <c r="A805" s="51">
        <v>44132</v>
      </c>
      <c r="B805">
        <f t="shared" si="12"/>
        <v>2020</v>
      </c>
      <c r="C805" t="s">
        <v>291</v>
      </c>
      <c r="D805" t="s">
        <v>4</v>
      </c>
      <c r="E805" t="s">
        <v>4</v>
      </c>
    </row>
    <row r="806" spans="1:5" x14ac:dyDescent="0.35">
      <c r="A806" s="51">
        <v>44133</v>
      </c>
      <c r="B806">
        <f t="shared" si="12"/>
        <v>2020</v>
      </c>
      <c r="C806" t="s">
        <v>2</v>
      </c>
      <c r="D806" t="s">
        <v>0</v>
      </c>
      <c r="E806" t="s">
        <v>0</v>
      </c>
    </row>
    <row r="807" spans="1:5" x14ac:dyDescent="0.35">
      <c r="A807" s="51">
        <v>44134</v>
      </c>
      <c r="B807">
        <f t="shared" si="12"/>
        <v>2020</v>
      </c>
      <c r="C807" t="s">
        <v>260</v>
      </c>
      <c r="D807" t="s">
        <v>5</v>
      </c>
      <c r="E807" t="s">
        <v>5</v>
      </c>
    </row>
    <row r="808" spans="1:5" x14ac:dyDescent="0.35">
      <c r="A808" s="51">
        <v>44135</v>
      </c>
      <c r="B808">
        <f t="shared" si="12"/>
        <v>2020</v>
      </c>
      <c r="C808" t="s">
        <v>291</v>
      </c>
      <c r="D808" t="s">
        <v>290</v>
      </c>
      <c r="E808" t="s">
        <v>290</v>
      </c>
    </row>
    <row r="809" spans="1:5" x14ac:dyDescent="0.35">
      <c r="A809" s="51">
        <v>44135</v>
      </c>
      <c r="B809">
        <f t="shared" si="12"/>
        <v>2020</v>
      </c>
      <c r="C809" t="s">
        <v>292</v>
      </c>
      <c r="D809" t="s">
        <v>4</v>
      </c>
      <c r="E809" t="s">
        <v>4</v>
      </c>
    </row>
    <row r="810" spans="1:5" x14ac:dyDescent="0.35">
      <c r="A810" s="51">
        <v>44136</v>
      </c>
      <c r="B810">
        <f t="shared" si="12"/>
        <v>2020</v>
      </c>
      <c r="C810" t="s">
        <v>2</v>
      </c>
      <c r="D810" t="s">
        <v>5</v>
      </c>
      <c r="E810" t="s">
        <v>2</v>
      </c>
    </row>
    <row r="811" spans="1:5" x14ac:dyDescent="0.35">
      <c r="A811" s="51">
        <v>44136</v>
      </c>
      <c r="B811">
        <f t="shared" si="12"/>
        <v>2020</v>
      </c>
      <c r="C811" t="s">
        <v>260</v>
      </c>
      <c r="D811" t="s">
        <v>0</v>
      </c>
      <c r="E811" t="s">
        <v>0</v>
      </c>
    </row>
    <row r="812" spans="1:5" x14ac:dyDescent="0.35">
      <c r="A812" s="51">
        <v>44137</v>
      </c>
      <c r="B812">
        <f t="shared" si="12"/>
        <v>2020</v>
      </c>
      <c r="C812" t="s">
        <v>291</v>
      </c>
      <c r="D812" t="s">
        <v>292</v>
      </c>
      <c r="E812" t="s">
        <v>292</v>
      </c>
    </row>
    <row r="813" spans="1:5" x14ac:dyDescent="0.35">
      <c r="A813" s="51">
        <v>44138</v>
      </c>
      <c r="B813">
        <f t="shared" si="12"/>
        <v>2020</v>
      </c>
      <c r="C813" t="s">
        <v>4</v>
      </c>
      <c r="D813" t="s">
        <v>290</v>
      </c>
      <c r="E813" t="s">
        <v>290</v>
      </c>
    </row>
    <row r="814" spans="1:5" x14ac:dyDescent="0.35">
      <c r="A814" s="51">
        <v>44140</v>
      </c>
      <c r="B814">
        <f t="shared" si="12"/>
        <v>2020</v>
      </c>
      <c r="C814" t="s">
        <v>4</v>
      </c>
      <c r="D814" t="s">
        <v>292</v>
      </c>
      <c r="E814" t="s">
        <v>4</v>
      </c>
    </row>
    <row r="815" spans="1:5" x14ac:dyDescent="0.35">
      <c r="A815" s="51">
        <v>44141</v>
      </c>
      <c r="B815">
        <f t="shared" si="12"/>
        <v>2020</v>
      </c>
      <c r="C815" t="s">
        <v>291</v>
      </c>
      <c r="D815" t="s">
        <v>290</v>
      </c>
      <c r="E815" t="s">
        <v>290</v>
      </c>
    </row>
    <row r="816" spans="1:5" x14ac:dyDescent="0.35">
      <c r="A816" s="51">
        <v>44143</v>
      </c>
      <c r="B816">
        <f t="shared" si="12"/>
        <v>2020</v>
      </c>
      <c r="C816" t="s">
        <v>292</v>
      </c>
      <c r="D816" t="s">
        <v>290</v>
      </c>
      <c r="E816" t="s">
        <v>292</v>
      </c>
    </row>
    <row r="817" spans="1:5" x14ac:dyDescent="0.35">
      <c r="A817" s="51">
        <v>44145</v>
      </c>
      <c r="B817">
        <f t="shared" si="12"/>
        <v>2020</v>
      </c>
      <c r="C817" t="s">
        <v>292</v>
      </c>
      <c r="D817" t="s">
        <v>4</v>
      </c>
      <c r="E817" t="s">
        <v>4</v>
      </c>
    </row>
    <row r="818" spans="1:5" x14ac:dyDescent="0.35">
      <c r="A818" s="51">
        <v>44295</v>
      </c>
      <c r="B818">
        <f t="shared" si="12"/>
        <v>2021</v>
      </c>
      <c r="C818" t="s">
        <v>4</v>
      </c>
      <c r="D818" t="s">
        <v>291</v>
      </c>
      <c r="E818" t="s">
        <v>291</v>
      </c>
    </row>
    <row r="819" spans="1:5" x14ac:dyDescent="0.35">
      <c r="A819" s="51">
        <v>44296</v>
      </c>
      <c r="B819">
        <f t="shared" si="12"/>
        <v>2021</v>
      </c>
      <c r="C819" t="s">
        <v>0</v>
      </c>
      <c r="D819" t="s">
        <v>292</v>
      </c>
      <c r="E819" t="s">
        <v>292</v>
      </c>
    </row>
    <row r="820" spans="1:5" x14ac:dyDescent="0.35">
      <c r="A820" s="51">
        <v>44297</v>
      </c>
      <c r="B820">
        <f t="shared" si="12"/>
        <v>2021</v>
      </c>
      <c r="C820" t="s">
        <v>2</v>
      </c>
      <c r="D820" t="s">
        <v>290</v>
      </c>
      <c r="E820" t="s">
        <v>2</v>
      </c>
    </row>
    <row r="821" spans="1:5" x14ac:dyDescent="0.35">
      <c r="A821" s="51">
        <v>44298</v>
      </c>
      <c r="B821">
        <f t="shared" si="12"/>
        <v>2021</v>
      </c>
      <c r="C821" t="s">
        <v>260</v>
      </c>
      <c r="D821" t="s">
        <v>5</v>
      </c>
      <c r="E821" t="s">
        <v>260</v>
      </c>
    </row>
    <row r="822" spans="1:5" x14ac:dyDescent="0.35">
      <c r="A822" s="51">
        <v>44299</v>
      </c>
      <c r="B822">
        <f t="shared" si="12"/>
        <v>2021</v>
      </c>
      <c r="C822" t="s">
        <v>4</v>
      </c>
      <c r="D822" t="s">
        <v>2</v>
      </c>
      <c r="E822" t="s">
        <v>4</v>
      </c>
    </row>
    <row r="823" spans="1:5" x14ac:dyDescent="0.35">
      <c r="A823" s="51">
        <v>44300</v>
      </c>
      <c r="B823">
        <f t="shared" si="12"/>
        <v>2021</v>
      </c>
      <c r="C823" t="s">
        <v>291</v>
      </c>
      <c r="D823" t="s">
        <v>290</v>
      </c>
      <c r="E823" t="s">
        <v>291</v>
      </c>
    </row>
    <row r="824" spans="1:5" x14ac:dyDescent="0.35">
      <c r="A824" s="51">
        <v>44301</v>
      </c>
      <c r="B824">
        <f t="shared" si="12"/>
        <v>2021</v>
      </c>
      <c r="C824" t="s">
        <v>292</v>
      </c>
      <c r="D824" t="s">
        <v>5</v>
      </c>
      <c r="E824" t="s">
        <v>5</v>
      </c>
    </row>
    <row r="825" spans="1:5" x14ac:dyDescent="0.35">
      <c r="A825" s="51">
        <v>44302</v>
      </c>
      <c r="B825">
        <f t="shared" si="12"/>
        <v>2021</v>
      </c>
      <c r="C825" t="s">
        <v>260</v>
      </c>
      <c r="D825" t="s">
        <v>0</v>
      </c>
      <c r="E825" t="s">
        <v>0</v>
      </c>
    </row>
    <row r="826" spans="1:5" x14ac:dyDescent="0.35">
      <c r="A826" s="51">
        <v>44303</v>
      </c>
      <c r="B826">
        <f t="shared" si="12"/>
        <v>2021</v>
      </c>
      <c r="C826" t="s">
        <v>4</v>
      </c>
      <c r="D826" t="s">
        <v>290</v>
      </c>
      <c r="E826" t="s">
        <v>4</v>
      </c>
    </row>
    <row r="827" spans="1:5" x14ac:dyDescent="0.35">
      <c r="A827" s="51">
        <v>44304</v>
      </c>
      <c r="B827">
        <f t="shared" si="12"/>
        <v>2021</v>
      </c>
      <c r="C827" t="s">
        <v>260</v>
      </c>
      <c r="D827" t="s">
        <v>292</v>
      </c>
      <c r="E827" t="s">
        <v>292</v>
      </c>
    </row>
    <row r="828" spans="1:5" x14ac:dyDescent="0.35">
      <c r="A828" s="51">
        <v>44304</v>
      </c>
      <c r="B828">
        <f t="shared" si="12"/>
        <v>2021</v>
      </c>
      <c r="C828" t="s">
        <v>291</v>
      </c>
      <c r="D828" t="s">
        <v>2</v>
      </c>
      <c r="E828" t="s">
        <v>291</v>
      </c>
    </row>
    <row r="829" spans="1:5" x14ac:dyDescent="0.35">
      <c r="A829" s="51">
        <v>44305</v>
      </c>
      <c r="B829">
        <f t="shared" si="12"/>
        <v>2021</v>
      </c>
      <c r="C829" t="s">
        <v>0</v>
      </c>
      <c r="D829" t="s">
        <v>5</v>
      </c>
      <c r="E829" t="s">
        <v>0</v>
      </c>
    </row>
    <row r="830" spans="1:5" x14ac:dyDescent="0.35">
      <c r="A830" s="51">
        <v>44306</v>
      </c>
      <c r="B830">
        <f t="shared" si="12"/>
        <v>2021</v>
      </c>
      <c r="C830" t="s">
        <v>4</v>
      </c>
      <c r="D830" t="s">
        <v>292</v>
      </c>
      <c r="E830" t="s">
        <v>292</v>
      </c>
    </row>
    <row r="831" spans="1:5" x14ac:dyDescent="0.35">
      <c r="A831" s="51">
        <v>44307</v>
      </c>
      <c r="B831">
        <f t="shared" si="12"/>
        <v>2021</v>
      </c>
      <c r="C831" t="s">
        <v>0</v>
      </c>
      <c r="D831" t="s">
        <v>2</v>
      </c>
      <c r="E831" t="s">
        <v>0</v>
      </c>
    </row>
    <row r="832" spans="1:5" x14ac:dyDescent="0.35">
      <c r="A832" s="51">
        <v>44307</v>
      </c>
      <c r="B832">
        <f t="shared" si="12"/>
        <v>2021</v>
      </c>
      <c r="C832" t="s">
        <v>260</v>
      </c>
      <c r="D832" t="s">
        <v>290</v>
      </c>
      <c r="E832" t="s">
        <v>290</v>
      </c>
    </row>
    <row r="833" spans="1:5" x14ac:dyDescent="0.35">
      <c r="A833" s="51">
        <v>44308</v>
      </c>
      <c r="B833">
        <f t="shared" si="12"/>
        <v>2021</v>
      </c>
      <c r="C833" t="s">
        <v>5</v>
      </c>
      <c r="D833" t="s">
        <v>291</v>
      </c>
      <c r="E833" t="s">
        <v>291</v>
      </c>
    </row>
    <row r="834" spans="1:5" x14ac:dyDescent="0.35">
      <c r="A834" s="51">
        <v>44309</v>
      </c>
      <c r="B834">
        <f t="shared" ref="B834:B877" si="13">YEAR(A834)</f>
        <v>2021</v>
      </c>
      <c r="C834" t="s">
        <v>4</v>
      </c>
      <c r="D834" t="s">
        <v>260</v>
      </c>
      <c r="E834" t="s">
        <v>260</v>
      </c>
    </row>
    <row r="835" spans="1:5" x14ac:dyDescent="0.35">
      <c r="A835" s="51">
        <v>44310</v>
      </c>
      <c r="B835">
        <f t="shared" si="13"/>
        <v>2021</v>
      </c>
      <c r="C835" t="s">
        <v>2</v>
      </c>
      <c r="D835" t="s">
        <v>5</v>
      </c>
      <c r="E835" t="s">
        <v>5</v>
      </c>
    </row>
    <row r="836" spans="1:5" x14ac:dyDescent="0.35">
      <c r="A836" s="51">
        <v>44311</v>
      </c>
      <c r="B836">
        <f t="shared" si="13"/>
        <v>2021</v>
      </c>
      <c r="C836" t="s">
        <v>292</v>
      </c>
      <c r="D836" t="s">
        <v>290</v>
      </c>
      <c r="E836" t="s">
        <v>292</v>
      </c>
    </row>
    <row r="837" spans="1:5" x14ac:dyDescent="0.35">
      <c r="A837" s="51">
        <v>44311</v>
      </c>
      <c r="B837">
        <f t="shared" si="13"/>
        <v>2021</v>
      </c>
      <c r="C837" t="s">
        <v>0</v>
      </c>
      <c r="D837" t="s">
        <v>291</v>
      </c>
      <c r="E837" t="s">
        <v>0</v>
      </c>
    </row>
    <row r="838" spans="1:5" x14ac:dyDescent="0.35">
      <c r="A838" s="51">
        <v>44312</v>
      </c>
      <c r="B838">
        <f t="shared" si="13"/>
        <v>2021</v>
      </c>
      <c r="C838" t="s">
        <v>260</v>
      </c>
      <c r="D838" t="s">
        <v>2</v>
      </c>
      <c r="E838" t="s">
        <v>2</v>
      </c>
    </row>
    <row r="839" spans="1:5" x14ac:dyDescent="0.35">
      <c r="A839" s="51">
        <v>44313</v>
      </c>
      <c r="B839">
        <f t="shared" si="13"/>
        <v>2021</v>
      </c>
      <c r="C839" t="s">
        <v>291</v>
      </c>
      <c r="D839" t="s">
        <v>292</v>
      </c>
      <c r="E839" t="s">
        <v>291</v>
      </c>
    </row>
    <row r="840" spans="1:5" x14ac:dyDescent="0.35">
      <c r="A840" s="51">
        <v>44314</v>
      </c>
      <c r="B840">
        <f t="shared" si="13"/>
        <v>2021</v>
      </c>
      <c r="C840" t="s">
        <v>290</v>
      </c>
      <c r="D840" t="s">
        <v>0</v>
      </c>
      <c r="E840" t="s">
        <v>0</v>
      </c>
    </row>
    <row r="841" spans="1:5" x14ac:dyDescent="0.35">
      <c r="A841" s="51">
        <v>44315</v>
      </c>
      <c r="B841">
        <f t="shared" si="13"/>
        <v>2021</v>
      </c>
      <c r="C841" t="s">
        <v>5</v>
      </c>
      <c r="D841" t="s">
        <v>4</v>
      </c>
      <c r="E841" t="s">
        <v>4</v>
      </c>
    </row>
    <row r="842" spans="1:5" x14ac:dyDescent="0.35">
      <c r="A842" s="51">
        <v>44315</v>
      </c>
      <c r="B842">
        <f t="shared" si="13"/>
        <v>2021</v>
      </c>
      <c r="C842" t="s">
        <v>2</v>
      </c>
      <c r="D842" t="s">
        <v>292</v>
      </c>
      <c r="E842" t="s">
        <v>292</v>
      </c>
    </row>
    <row r="843" spans="1:5" x14ac:dyDescent="0.35">
      <c r="A843" s="51">
        <v>44316</v>
      </c>
      <c r="B843">
        <f t="shared" si="13"/>
        <v>2021</v>
      </c>
      <c r="C843" t="s">
        <v>260</v>
      </c>
      <c r="D843" t="s">
        <v>291</v>
      </c>
      <c r="E843" t="s">
        <v>260</v>
      </c>
    </row>
    <row r="844" spans="1:5" x14ac:dyDescent="0.35">
      <c r="A844" s="51">
        <v>44317</v>
      </c>
      <c r="B844">
        <f t="shared" si="13"/>
        <v>2021</v>
      </c>
      <c r="C844" t="s">
        <v>0</v>
      </c>
      <c r="D844" t="s">
        <v>4</v>
      </c>
      <c r="E844" t="s">
        <v>4</v>
      </c>
    </row>
    <row r="845" spans="1:5" x14ac:dyDescent="0.35">
      <c r="A845" s="51">
        <v>44318</v>
      </c>
      <c r="B845">
        <f t="shared" si="13"/>
        <v>2021</v>
      </c>
      <c r="C845" t="s">
        <v>260</v>
      </c>
      <c r="D845" t="s">
        <v>292</v>
      </c>
      <c r="E845" t="s">
        <v>292</v>
      </c>
    </row>
    <row r="846" spans="1:5" x14ac:dyDescent="0.35">
      <c r="A846" s="51">
        <v>44318</v>
      </c>
      <c r="B846">
        <f t="shared" si="13"/>
        <v>2021</v>
      </c>
      <c r="C846" t="s">
        <v>5</v>
      </c>
      <c r="D846" t="s">
        <v>290</v>
      </c>
      <c r="E846" t="s">
        <v>5</v>
      </c>
    </row>
    <row r="847" spans="1:5" x14ac:dyDescent="0.35">
      <c r="A847" s="51">
        <v>44458</v>
      </c>
      <c r="B847">
        <f t="shared" si="13"/>
        <v>2021</v>
      </c>
      <c r="C847" t="s">
        <v>0</v>
      </c>
      <c r="D847" t="s">
        <v>4</v>
      </c>
      <c r="E847" t="s">
        <v>0</v>
      </c>
    </row>
    <row r="848" spans="1:5" x14ac:dyDescent="0.35">
      <c r="A848" s="51">
        <v>44459</v>
      </c>
      <c r="B848">
        <f t="shared" si="13"/>
        <v>2021</v>
      </c>
      <c r="C848" t="s">
        <v>291</v>
      </c>
      <c r="D848" t="s">
        <v>2</v>
      </c>
      <c r="E848" t="s">
        <v>2</v>
      </c>
    </row>
    <row r="849" spans="1:5" x14ac:dyDescent="0.35">
      <c r="A849" s="51">
        <v>44460</v>
      </c>
      <c r="B849">
        <f t="shared" si="13"/>
        <v>2021</v>
      </c>
      <c r="C849" t="s">
        <v>5</v>
      </c>
      <c r="D849" t="s">
        <v>260</v>
      </c>
      <c r="E849" t="s">
        <v>5</v>
      </c>
    </row>
    <row r="850" spans="1:5" x14ac:dyDescent="0.35">
      <c r="A850" s="51">
        <v>44461</v>
      </c>
      <c r="B850">
        <f t="shared" si="13"/>
        <v>2021</v>
      </c>
      <c r="C850" t="s">
        <v>290</v>
      </c>
      <c r="D850" t="s">
        <v>292</v>
      </c>
      <c r="E850" t="s">
        <v>292</v>
      </c>
    </row>
    <row r="851" spans="1:5" x14ac:dyDescent="0.35">
      <c r="A851" s="51">
        <v>44462</v>
      </c>
      <c r="B851">
        <f t="shared" si="13"/>
        <v>2021</v>
      </c>
      <c r="C851" t="s">
        <v>4</v>
      </c>
      <c r="D851" t="s">
        <v>2</v>
      </c>
      <c r="E851" t="s">
        <v>2</v>
      </c>
    </row>
    <row r="852" spans="1:5" x14ac:dyDescent="0.35">
      <c r="A852" s="51">
        <v>44463</v>
      </c>
      <c r="B852">
        <f t="shared" si="13"/>
        <v>2021</v>
      </c>
      <c r="C852" t="s">
        <v>291</v>
      </c>
      <c r="D852" t="s">
        <v>0</v>
      </c>
      <c r="E852" t="s">
        <v>0</v>
      </c>
    </row>
    <row r="853" spans="1:5" x14ac:dyDescent="0.35">
      <c r="A853" s="51">
        <v>44464</v>
      </c>
      <c r="B853">
        <f t="shared" si="13"/>
        <v>2021</v>
      </c>
      <c r="C853" t="s">
        <v>260</v>
      </c>
      <c r="D853" t="s">
        <v>290</v>
      </c>
      <c r="E853" t="s">
        <v>260</v>
      </c>
    </row>
    <row r="854" spans="1:5" x14ac:dyDescent="0.35">
      <c r="A854" s="51">
        <v>44464</v>
      </c>
      <c r="B854">
        <f t="shared" si="13"/>
        <v>2021</v>
      </c>
      <c r="C854" t="s">
        <v>292</v>
      </c>
      <c r="D854" t="s">
        <v>5</v>
      </c>
      <c r="E854" t="s">
        <v>292</v>
      </c>
    </row>
    <row r="855" spans="1:5" x14ac:dyDescent="0.35">
      <c r="A855" s="51">
        <v>44465</v>
      </c>
      <c r="B855">
        <f t="shared" si="13"/>
        <v>2021</v>
      </c>
      <c r="C855" t="s">
        <v>291</v>
      </c>
      <c r="D855" t="s">
        <v>4</v>
      </c>
      <c r="E855" t="s">
        <v>291</v>
      </c>
    </row>
    <row r="856" spans="1:5" x14ac:dyDescent="0.35">
      <c r="A856" s="51">
        <v>44465</v>
      </c>
      <c r="B856">
        <f t="shared" si="13"/>
        <v>2021</v>
      </c>
      <c r="C856" t="s">
        <v>2</v>
      </c>
      <c r="D856" t="s">
        <v>0</v>
      </c>
      <c r="E856" t="s">
        <v>0</v>
      </c>
    </row>
    <row r="857" spans="1:5" x14ac:dyDescent="0.35">
      <c r="A857" s="51">
        <v>44466</v>
      </c>
      <c r="B857">
        <f t="shared" si="13"/>
        <v>2021</v>
      </c>
      <c r="C857" t="s">
        <v>5</v>
      </c>
      <c r="D857" t="s">
        <v>290</v>
      </c>
      <c r="E857" t="s">
        <v>290</v>
      </c>
    </row>
    <row r="858" spans="1:5" x14ac:dyDescent="0.35">
      <c r="A858" s="51">
        <v>44467</v>
      </c>
      <c r="B858">
        <f t="shared" si="13"/>
        <v>2021</v>
      </c>
      <c r="C858" t="s">
        <v>292</v>
      </c>
      <c r="D858" t="s">
        <v>2</v>
      </c>
      <c r="E858" t="s">
        <v>2</v>
      </c>
    </row>
    <row r="859" spans="1:5" x14ac:dyDescent="0.35">
      <c r="A859" s="51">
        <v>44467</v>
      </c>
      <c r="B859">
        <f t="shared" si="13"/>
        <v>2021</v>
      </c>
      <c r="C859" t="s">
        <v>260</v>
      </c>
      <c r="D859" t="s">
        <v>4</v>
      </c>
      <c r="E859" t="s">
        <v>4</v>
      </c>
    </row>
    <row r="860" spans="1:5" x14ac:dyDescent="0.35">
      <c r="A860" s="51">
        <v>44468</v>
      </c>
      <c r="B860">
        <f t="shared" si="13"/>
        <v>2021</v>
      </c>
      <c r="C860" t="s">
        <v>5</v>
      </c>
      <c r="D860" t="s">
        <v>291</v>
      </c>
      <c r="E860" t="s">
        <v>291</v>
      </c>
    </row>
    <row r="861" spans="1:5" x14ac:dyDescent="0.35">
      <c r="A861" s="51">
        <v>44469</v>
      </c>
      <c r="B861">
        <f t="shared" si="13"/>
        <v>2021</v>
      </c>
      <c r="C861" t="s">
        <v>290</v>
      </c>
      <c r="D861" t="s">
        <v>0</v>
      </c>
      <c r="E861" t="s">
        <v>0</v>
      </c>
    </row>
    <row r="862" spans="1:5" x14ac:dyDescent="0.35">
      <c r="A862" s="51">
        <v>44470</v>
      </c>
      <c r="B862">
        <f t="shared" si="13"/>
        <v>2021</v>
      </c>
      <c r="C862" t="s">
        <v>2</v>
      </c>
      <c r="D862" t="s">
        <v>260</v>
      </c>
      <c r="E862" t="s">
        <v>260</v>
      </c>
    </row>
    <row r="863" spans="1:5" x14ac:dyDescent="0.35">
      <c r="A863" s="51">
        <v>44471</v>
      </c>
      <c r="B863">
        <f t="shared" si="13"/>
        <v>2021</v>
      </c>
      <c r="C863" t="s">
        <v>0</v>
      </c>
      <c r="D863" t="s">
        <v>5</v>
      </c>
      <c r="E863" t="s">
        <v>5</v>
      </c>
    </row>
    <row r="864" spans="1:5" x14ac:dyDescent="0.35">
      <c r="A864" s="51">
        <v>44471</v>
      </c>
      <c r="B864">
        <f t="shared" si="13"/>
        <v>2021</v>
      </c>
      <c r="C864" t="s">
        <v>4</v>
      </c>
      <c r="D864" t="s">
        <v>292</v>
      </c>
      <c r="E864" t="s">
        <v>292</v>
      </c>
    </row>
    <row r="865" spans="1:5" x14ac:dyDescent="0.35">
      <c r="A865" s="51">
        <v>44472</v>
      </c>
      <c r="B865">
        <f t="shared" si="13"/>
        <v>2021</v>
      </c>
      <c r="C865" t="s">
        <v>290</v>
      </c>
      <c r="D865" t="s">
        <v>2</v>
      </c>
      <c r="E865" t="s">
        <v>2</v>
      </c>
    </row>
    <row r="866" spans="1:5" x14ac:dyDescent="0.35">
      <c r="A866" s="51">
        <v>44472</v>
      </c>
      <c r="B866">
        <f t="shared" si="13"/>
        <v>2021</v>
      </c>
      <c r="C866" t="s">
        <v>291</v>
      </c>
      <c r="D866" t="s">
        <v>260</v>
      </c>
      <c r="E866" t="s">
        <v>291</v>
      </c>
    </row>
    <row r="867" spans="1:5" x14ac:dyDescent="0.35">
      <c r="A867" s="51">
        <v>44473</v>
      </c>
      <c r="B867">
        <f t="shared" si="13"/>
        <v>2021</v>
      </c>
      <c r="C867" t="s">
        <v>0</v>
      </c>
      <c r="D867" t="s">
        <v>292</v>
      </c>
      <c r="E867" t="s">
        <v>292</v>
      </c>
    </row>
    <row r="868" spans="1:5" x14ac:dyDescent="0.35">
      <c r="A868" s="51">
        <v>44474</v>
      </c>
      <c r="B868">
        <f t="shared" si="13"/>
        <v>2021</v>
      </c>
      <c r="C868" t="s">
        <v>5</v>
      </c>
      <c r="D868" t="s">
        <v>4</v>
      </c>
      <c r="E868" t="s">
        <v>4</v>
      </c>
    </row>
    <row r="869" spans="1:5" x14ac:dyDescent="0.35">
      <c r="A869" s="51">
        <v>44475</v>
      </c>
      <c r="B869">
        <f t="shared" si="13"/>
        <v>2021</v>
      </c>
      <c r="C869" t="s">
        <v>290</v>
      </c>
      <c r="D869" t="s">
        <v>291</v>
      </c>
      <c r="E869" t="s">
        <v>290</v>
      </c>
    </row>
    <row r="870" spans="1:5" x14ac:dyDescent="0.35">
      <c r="A870" s="51">
        <v>44476</v>
      </c>
      <c r="B870">
        <f t="shared" si="13"/>
        <v>2021</v>
      </c>
      <c r="C870" t="s">
        <v>2</v>
      </c>
      <c r="D870" t="s">
        <v>5</v>
      </c>
      <c r="E870" t="s">
        <v>2</v>
      </c>
    </row>
    <row r="871" spans="1:5" x14ac:dyDescent="0.35">
      <c r="A871" s="51">
        <v>44476</v>
      </c>
      <c r="B871">
        <f t="shared" si="13"/>
        <v>2021</v>
      </c>
      <c r="C871" t="s">
        <v>0</v>
      </c>
      <c r="D871" t="s">
        <v>260</v>
      </c>
      <c r="E871" t="s">
        <v>260</v>
      </c>
    </row>
    <row r="872" spans="1:5" x14ac:dyDescent="0.35">
      <c r="A872" s="51">
        <v>44477</v>
      </c>
      <c r="B872">
        <f t="shared" si="13"/>
        <v>2021</v>
      </c>
      <c r="C872" t="s">
        <v>4</v>
      </c>
      <c r="D872" t="s">
        <v>290</v>
      </c>
      <c r="E872" t="s">
        <v>4</v>
      </c>
    </row>
    <row r="873" spans="1:5" x14ac:dyDescent="0.35">
      <c r="A873" s="51">
        <v>44477</v>
      </c>
      <c r="B873">
        <f t="shared" si="13"/>
        <v>2021</v>
      </c>
      <c r="C873" t="s">
        <v>292</v>
      </c>
      <c r="D873" t="s">
        <v>291</v>
      </c>
      <c r="E873" t="s">
        <v>291</v>
      </c>
    </row>
    <row r="874" spans="1:5" x14ac:dyDescent="0.35">
      <c r="A874" s="51">
        <v>44479</v>
      </c>
      <c r="B874">
        <f t="shared" si="13"/>
        <v>2021</v>
      </c>
      <c r="C874" t="s">
        <v>292</v>
      </c>
      <c r="D874" t="s">
        <v>0</v>
      </c>
      <c r="E874" t="s">
        <v>0</v>
      </c>
    </row>
    <row r="875" spans="1:5" x14ac:dyDescent="0.35">
      <c r="A875" s="51">
        <v>44480</v>
      </c>
      <c r="B875">
        <f t="shared" si="13"/>
        <v>2021</v>
      </c>
      <c r="C875" t="s">
        <v>291</v>
      </c>
      <c r="D875" t="s">
        <v>2</v>
      </c>
      <c r="E875" t="s">
        <v>2</v>
      </c>
    </row>
    <row r="876" spans="1:5" x14ac:dyDescent="0.35">
      <c r="A876" s="51">
        <v>44482</v>
      </c>
      <c r="B876">
        <f t="shared" si="13"/>
        <v>2021</v>
      </c>
      <c r="C876" t="s">
        <v>292</v>
      </c>
      <c r="D876" t="s">
        <v>2</v>
      </c>
      <c r="E876" t="s">
        <v>2</v>
      </c>
    </row>
    <row r="877" spans="1:5" x14ac:dyDescent="0.35">
      <c r="A877" s="51">
        <v>44484</v>
      </c>
      <c r="B877">
        <f t="shared" si="13"/>
        <v>2021</v>
      </c>
      <c r="C877" t="s">
        <v>0</v>
      </c>
      <c r="D877" t="s">
        <v>2</v>
      </c>
      <c r="E877" t="s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24AE-94C5-4618-B06C-61108DE30169}">
  <dimension ref="A1:L253"/>
  <sheetViews>
    <sheetView zoomScale="80" zoomScaleNormal="80" workbookViewId="0">
      <selection activeCell="D10" sqref="D10"/>
    </sheetView>
  </sheetViews>
  <sheetFormatPr defaultRowHeight="14.5" x14ac:dyDescent="0.35"/>
  <cols>
    <col min="1" max="1" width="10.54296875" bestFit="1" customWidth="1"/>
    <col min="2" max="2" width="39.81640625" bestFit="1" customWidth="1"/>
    <col min="3" max="3" width="40.1796875" bestFit="1" customWidth="1"/>
    <col min="4" max="4" width="39.6328125" bestFit="1" customWidth="1"/>
    <col min="5" max="5" width="39.1796875" bestFit="1" customWidth="1"/>
    <col min="6" max="6" width="31.36328125" bestFit="1" customWidth="1"/>
    <col min="7" max="7" width="32.54296875" bestFit="1" customWidth="1"/>
    <col min="8" max="8" width="32.1796875" bestFit="1" customWidth="1"/>
    <col min="9" max="9" width="12" bestFit="1" customWidth="1"/>
    <col min="10" max="10" width="3" bestFit="1" customWidth="1"/>
    <col min="11" max="11" width="12" bestFit="1" customWidth="1"/>
    <col min="12" max="12" width="2" bestFit="1" customWidth="1"/>
  </cols>
  <sheetData>
    <row r="1" spans="1:12" x14ac:dyDescent="0.35">
      <c r="A1" s="40" t="s">
        <v>268</v>
      </c>
      <c r="B1" s="40" t="s">
        <v>277</v>
      </c>
      <c r="C1" s="40" t="s">
        <v>278</v>
      </c>
      <c r="D1" s="40" t="s">
        <v>279</v>
      </c>
      <c r="E1" s="40" t="s">
        <v>280</v>
      </c>
      <c r="F1" s="40" t="s">
        <v>281</v>
      </c>
      <c r="G1" s="40" t="s">
        <v>282</v>
      </c>
      <c r="H1" s="40" t="s">
        <v>283</v>
      </c>
    </row>
    <row r="2" spans="1:12" x14ac:dyDescent="0.35">
      <c r="A2" s="40" t="s">
        <v>1</v>
      </c>
      <c r="B2" s="41">
        <f>I49</f>
        <v>0.57894736842105265</v>
      </c>
      <c r="C2" s="41">
        <f>1-B2</f>
        <v>0.42105263157894735</v>
      </c>
      <c r="D2" s="41">
        <f>K49</f>
        <v>0.33333333333333331</v>
      </c>
      <c r="E2" s="41">
        <f>1-D2</f>
        <v>0.66666666666666674</v>
      </c>
      <c r="F2" s="40">
        <f>IF(F46="M",B2*B2,E2*B2)</f>
        <v>0.38596491228070179</v>
      </c>
      <c r="G2" s="40">
        <f>IF(F46="M",C2*D2,D2*D2)</f>
        <v>0.1111111111111111</v>
      </c>
      <c r="H2" s="40">
        <f>IF(F46="M",B2*C2,E2*C2)</f>
        <v>0.28070175438596495</v>
      </c>
    </row>
    <row r="3" spans="1:12" x14ac:dyDescent="0.35">
      <c r="A3" s="40" t="s">
        <v>3</v>
      </c>
      <c r="B3" s="41">
        <f>I84</f>
        <v>0.77272727272727271</v>
      </c>
      <c r="C3" s="41">
        <f t="shared" ref="C3:C8" si="0">1-B3</f>
        <v>0.22727272727272729</v>
      </c>
      <c r="D3" s="41">
        <f>K84</f>
        <v>0.33333333333333331</v>
      </c>
      <c r="E3" s="41">
        <f t="shared" ref="E3:E8" si="1">1-D3</f>
        <v>0.66666666666666674</v>
      </c>
      <c r="F3" s="40">
        <f>IF(F81="M",B3*B3,E3*B3)</f>
        <v>0.51515151515151525</v>
      </c>
      <c r="G3" s="40">
        <f>IF(F81="M",C3*D3,D3*D3)</f>
        <v>0.1111111111111111</v>
      </c>
      <c r="H3" s="40">
        <f>IF(F81="M",B3*C3,E3*C3)</f>
        <v>0.15151515151515155</v>
      </c>
    </row>
    <row r="4" spans="1:12" x14ac:dyDescent="0.35">
      <c r="A4" s="40" t="s">
        <v>256</v>
      </c>
      <c r="B4" s="41">
        <f>I118</f>
        <v>0.53333333333333333</v>
      </c>
      <c r="C4" s="41">
        <f t="shared" si="0"/>
        <v>0.46666666666666667</v>
      </c>
      <c r="D4" s="41">
        <f>K118</f>
        <v>0.33333333333333331</v>
      </c>
      <c r="E4" s="41">
        <f t="shared" si="1"/>
        <v>0.66666666666666674</v>
      </c>
      <c r="F4" s="40">
        <f>IF(F115="M",B4*B4,E4*B4)</f>
        <v>0.28444444444444444</v>
      </c>
      <c r="G4" s="40">
        <f>IF(F115="M",C4*D4,D4*D4)</f>
        <v>0.15555555555555556</v>
      </c>
      <c r="H4" s="40">
        <f>IF(F115="M",B4*C4,E4*C4)</f>
        <v>0.24888888888888888</v>
      </c>
    </row>
    <row r="5" spans="1:12" x14ac:dyDescent="0.35">
      <c r="A5" s="40" t="s">
        <v>257</v>
      </c>
      <c r="B5" s="42">
        <f>I148</f>
        <v>0.5</v>
      </c>
      <c r="C5" s="41">
        <f t="shared" si="0"/>
        <v>0.5</v>
      </c>
      <c r="D5" s="42">
        <f>K148</f>
        <v>0.45454545454545453</v>
      </c>
      <c r="E5" s="41">
        <f t="shared" si="1"/>
        <v>0.54545454545454541</v>
      </c>
      <c r="F5" s="40">
        <f>IF(F145="M",B5*B5,E5*B5)</f>
        <v>0.25</v>
      </c>
      <c r="G5" s="40">
        <f>IF(F145="M",C5*D5,D5*D5)</f>
        <v>0.22727272727272727</v>
      </c>
      <c r="H5" s="40">
        <f>IF(F145="M",B5*C5,E5*C5)</f>
        <v>0.25</v>
      </c>
    </row>
    <row r="6" spans="1:12" x14ac:dyDescent="0.35">
      <c r="A6" s="40" t="s">
        <v>258</v>
      </c>
      <c r="B6" s="41">
        <f>I182</f>
        <v>0.42857142857142855</v>
      </c>
      <c r="C6" s="41">
        <f t="shared" si="0"/>
        <v>0.5714285714285714</v>
      </c>
      <c r="D6" s="41">
        <f>K182</f>
        <v>0.30769230769230771</v>
      </c>
      <c r="E6" s="41">
        <f t="shared" si="1"/>
        <v>0.69230769230769229</v>
      </c>
      <c r="F6" s="40">
        <f>IF(F179="M",B6*B6,E6*B6)</f>
        <v>0.18367346938775508</v>
      </c>
      <c r="G6" s="40">
        <f>IF(F179="M",C6*D6,D6*D6)</f>
        <v>0.17582417582417584</v>
      </c>
      <c r="H6" s="40">
        <f>IF(F179="M",B6*C6,E6*C6)</f>
        <v>0.24489795918367344</v>
      </c>
    </row>
    <row r="7" spans="1:12" x14ac:dyDescent="0.35">
      <c r="A7" s="40" t="s">
        <v>6</v>
      </c>
      <c r="B7" s="41">
        <f>I217</f>
        <v>0.47058823529411764</v>
      </c>
      <c r="C7" s="41">
        <f t="shared" si="0"/>
        <v>0.52941176470588236</v>
      </c>
      <c r="D7" s="41">
        <f>K217</f>
        <v>0.18181818181818182</v>
      </c>
      <c r="E7" s="41">
        <f t="shared" si="1"/>
        <v>0.81818181818181812</v>
      </c>
      <c r="F7" s="40">
        <f>IF(F214="M",B7*B7,E7*B7)</f>
        <v>0.38502673796791442</v>
      </c>
      <c r="G7" s="40">
        <f>IF(F214="M",C7*D7,D7*D7)</f>
        <v>3.3057851239669422E-2</v>
      </c>
      <c r="H7" s="40">
        <f>IF(F214="M",B7*C7,E7*C7)</f>
        <v>0.4331550802139037</v>
      </c>
    </row>
    <row r="8" spans="1:12" x14ac:dyDescent="0.35">
      <c r="A8" s="40" t="s">
        <v>259</v>
      </c>
      <c r="B8" s="41">
        <f>I253</f>
        <v>0.5625</v>
      </c>
      <c r="C8" s="41">
        <f t="shared" si="0"/>
        <v>0.4375</v>
      </c>
      <c r="D8" s="41">
        <f>K253</f>
        <v>0.53846153846153844</v>
      </c>
      <c r="E8" s="41">
        <f t="shared" si="1"/>
        <v>0.46153846153846156</v>
      </c>
      <c r="F8" s="40">
        <f>IF(F250="M",B8*B8,E8*B8)</f>
        <v>0.25961538461538464</v>
      </c>
      <c r="G8" s="40">
        <f>IF(F250="M",C8*D8,D8*D8)</f>
        <v>0.28994082840236685</v>
      </c>
      <c r="H8" s="40">
        <f>IF(F250="M",B8*C8,E8*C8)</f>
        <v>0.20192307692307693</v>
      </c>
    </row>
    <row r="9" spans="1:12" x14ac:dyDescent="0.35">
      <c r="C9" s="43"/>
    </row>
    <row r="11" spans="1:12" x14ac:dyDescent="0.35">
      <c r="E11" s="44"/>
    </row>
    <row r="12" spans="1:12" x14ac:dyDescent="0.35">
      <c r="E12" s="44"/>
    </row>
    <row r="14" spans="1:12" x14ac:dyDescent="0.35">
      <c r="A14" s="40" t="s">
        <v>9</v>
      </c>
      <c r="B14" s="40" t="s">
        <v>284</v>
      </c>
      <c r="C14" s="40" t="s">
        <v>262</v>
      </c>
      <c r="D14" s="40" t="s">
        <v>263</v>
      </c>
      <c r="E14" s="40" t="s">
        <v>285</v>
      </c>
      <c r="F14" s="40" t="s">
        <v>286</v>
      </c>
      <c r="G14" s="45" t="s">
        <v>287</v>
      </c>
    </row>
    <row r="15" spans="1:12" x14ac:dyDescent="0.35">
      <c r="A15" s="46">
        <v>39561</v>
      </c>
      <c r="B15" s="47">
        <v>2008</v>
      </c>
      <c r="C15" s="47" t="s">
        <v>0</v>
      </c>
      <c r="D15" s="47" t="s">
        <v>4</v>
      </c>
      <c r="E15" s="47" t="s">
        <v>0</v>
      </c>
      <c r="F15" s="47" t="str">
        <f t="shared" ref="F15:F46" si="2">LEFT(E15,1)</f>
        <v>C</v>
      </c>
      <c r="G15" s="48" t="str">
        <f>CONCATENATE(F15)</f>
        <v>C</v>
      </c>
    </row>
    <row r="16" spans="1:12" x14ac:dyDescent="0.35">
      <c r="A16" s="46">
        <v>39582</v>
      </c>
      <c r="B16" s="47">
        <v>2008</v>
      </c>
      <c r="C16" s="47" t="s">
        <v>4</v>
      </c>
      <c r="D16" s="47" t="s">
        <v>0</v>
      </c>
      <c r="E16" s="47" t="s">
        <v>4</v>
      </c>
      <c r="F16" s="47" t="str">
        <f t="shared" si="2"/>
        <v>M</v>
      </c>
      <c r="G16" s="48" t="str">
        <f>CONCATENATE(F15,F16)</f>
        <v>CM</v>
      </c>
      <c r="I16" s="49">
        <f>IF(LEFT(G16,1)="M",1,0)</f>
        <v>0</v>
      </c>
      <c r="J16" s="47">
        <f>IF(G16="MM",1,0)</f>
        <v>0</v>
      </c>
      <c r="K16" s="47">
        <f>IF(LEFT(G16,1)="C",1,0)</f>
        <v>1</v>
      </c>
      <c r="L16" s="47">
        <f>IF(G16="CC",1,0)</f>
        <v>0</v>
      </c>
    </row>
    <row r="17" spans="1:12" x14ac:dyDescent="0.35">
      <c r="A17" s="46">
        <v>39921</v>
      </c>
      <c r="B17" s="47">
        <v>2009</v>
      </c>
      <c r="C17" s="47" t="s">
        <v>0</v>
      </c>
      <c r="D17" s="47" t="s">
        <v>4</v>
      </c>
      <c r="E17" s="47" t="s">
        <v>4</v>
      </c>
      <c r="F17" s="47" t="str">
        <f t="shared" si="2"/>
        <v>M</v>
      </c>
      <c r="G17" s="48" t="str">
        <f t="shared" ref="G17:G46" si="3">CONCATENATE(F16,F17)</f>
        <v>MM</v>
      </c>
      <c r="I17" s="49">
        <f t="shared" ref="I17:I46" si="4">IF(LEFT(G17,1)="M",1,0)</f>
        <v>1</v>
      </c>
      <c r="J17" s="47">
        <f t="shared" ref="J17:J46" si="5">IF(G17="MM",1,0)</f>
        <v>1</v>
      </c>
      <c r="K17" s="47">
        <f t="shared" ref="K17:K46" si="6">IF(LEFT(G17,1)="C",1,0)</f>
        <v>0</v>
      </c>
      <c r="L17" s="47">
        <f t="shared" ref="L17:L46" si="7">IF(G17="CC",1,0)</f>
        <v>0</v>
      </c>
    </row>
    <row r="18" spans="1:12" x14ac:dyDescent="0.35">
      <c r="A18" s="46">
        <v>39949</v>
      </c>
      <c r="B18" s="47">
        <v>2009</v>
      </c>
      <c r="C18" s="47" t="s">
        <v>0</v>
      </c>
      <c r="D18" s="47" t="s">
        <v>4</v>
      </c>
      <c r="E18" s="47" t="s">
        <v>0</v>
      </c>
      <c r="F18" s="47" t="str">
        <f t="shared" si="2"/>
        <v>C</v>
      </c>
      <c r="G18" s="48" t="str">
        <f t="shared" si="3"/>
        <v>MC</v>
      </c>
      <c r="I18" s="49">
        <f t="shared" si="4"/>
        <v>1</v>
      </c>
      <c r="J18" s="47">
        <f t="shared" si="5"/>
        <v>0</v>
      </c>
      <c r="K18" s="47">
        <f t="shared" si="6"/>
        <v>0</v>
      </c>
      <c r="L18" s="47">
        <f t="shared" si="7"/>
        <v>0</v>
      </c>
    </row>
    <row r="19" spans="1:12" x14ac:dyDescent="0.35">
      <c r="A19" s="46">
        <v>40262</v>
      </c>
      <c r="B19" s="47">
        <v>2010</v>
      </c>
      <c r="C19" s="47" t="s">
        <v>0</v>
      </c>
      <c r="D19" s="47" t="s">
        <v>4</v>
      </c>
      <c r="E19" s="47" t="s">
        <v>4</v>
      </c>
      <c r="F19" s="47" t="str">
        <f t="shared" si="2"/>
        <v>M</v>
      </c>
      <c r="G19" s="48" t="str">
        <f t="shared" si="3"/>
        <v>CM</v>
      </c>
      <c r="I19" s="49">
        <f t="shared" si="4"/>
        <v>0</v>
      </c>
      <c r="J19" s="47">
        <f t="shared" si="5"/>
        <v>0</v>
      </c>
      <c r="K19" s="47">
        <f t="shared" si="6"/>
        <v>1</v>
      </c>
      <c r="L19" s="47">
        <f t="shared" si="7"/>
        <v>0</v>
      </c>
    </row>
    <row r="20" spans="1:12" x14ac:dyDescent="0.35">
      <c r="A20" s="46">
        <v>40274</v>
      </c>
      <c r="B20" s="47">
        <v>2010</v>
      </c>
      <c r="C20" s="47" t="s">
        <v>0</v>
      </c>
      <c r="D20" s="47" t="s">
        <v>4</v>
      </c>
      <c r="E20" s="47" t="s">
        <v>0</v>
      </c>
      <c r="F20" s="47" t="str">
        <f t="shared" si="2"/>
        <v>C</v>
      </c>
      <c r="G20" s="48" t="str">
        <f t="shared" si="3"/>
        <v>MC</v>
      </c>
      <c r="I20" s="49">
        <f t="shared" si="4"/>
        <v>1</v>
      </c>
      <c r="J20" s="47">
        <f t="shared" si="5"/>
        <v>0</v>
      </c>
      <c r="K20" s="47">
        <f t="shared" si="6"/>
        <v>0</v>
      </c>
      <c r="L20" s="47">
        <f t="shared" si="7"/>
        <v>0</v>
      </c>
    </row>
    <row r="21" spans="1:12" x14ac:dyDescent="0.35">
      <c r="A21" s="46">
        <v>40293</v>
      </c>
      <c r="B21" s="47">
        <v>2010</v>
      </c>
      <c r="C21" s="47" t="s">
        <v>0</v>
      </c>
      <c r="D21" s="47" t="s">
        <v>4</v>
      </c>
      <c r="E21" s="47" t="s">
        <v>0</v>
      </c>
      <c r="F21" s="47" t="str">
        <f t="shared" si="2"/>
        <v>C</v>
      </c>
      <c r="G21" s="48" t="str">
        <f t="shared" si="3"/>
        <v>CC</v>
      </c>
      <c r="I21" s="49">
        <f t="shared" si="4"/>
        <v>0</v>
      </c>
      <c r="J21" s="47">
        <f t="shared" si="5"/>
        <v>0</v>
      </c>
      <c r="K21" s="47">
        <f t="shared" si="6"/>
        <v>1</v>
      </c>
      <c r="L21" s="47">
        <f t="shared" si="7"/>
        <v>1</v>
      </c>
    </row>
    <row r="22" spans="1:12" x14ac:dyDescent="0.35">
      <c r="A22" s="46">
        <v>40655</v>
      </c>
      <c r="B22" s="47">
        <v>2011</v>
      </c>
      <c r="C22" s="47" t="s">
        <v>4</v>
      </c>
      <c r="D22" s="47" t="s">
        <v>0</v>
      </c>
      <c r="E22" s="47" t="s">
        <v>4</v>
      </c>
      <c r="F22" s="47" t="str">
        <f t="shared" si="2"/>
        <v>M</v>
      </c>
      <c r="G22" s="48" t="str">
        <f t="shared" si="3"/>
        <v>CM</v>
      </c>
      <c r="I22" s="49">
        <f t="shared" si="4"/>
        <v>0</v>
      </c>
      <c r="J22" s="47">
        <f t="shared" si="5"/>
        <v>0</v>
      </c>
      <c r="K22" s="47">
        <f t="shared" si="6"/>
        <v>1</v>
      </c>
      <c r="L22" s="47">
        <f t="shared" si="7"/>
        <v>0</v>
      </c>
    </row>
    <row r="23" spans="1:12" x14ac:dyDescent="0.35">
      <c r="A23" s="46">
        <v>41003</v>
      </c>
      <c r="B23" s="47">
        <v>2012</v>
      </c>
      <c r="C23" s="47" t="s">
        <v>0</v>
      </c>
      <c r="D23" s="47" t="s">
        <v>4</v>
      </c>
      <c r="E23" s="47" t="s">
        <v>4</v>
      </c>
      <c r="F23" s="47" t="str">
        <f t="shared" si="2"/>
        <v>M</v>
      </c>
      <c r="G23" s="48" t="str">
        <f t="shared" si="3"/>
        <v>MM</v>
      </c>
      <c r="I23" s="49">
        <f t="shared" si="4"/>
        <v>1</v>
      </c>
      <c r="J23" s="47">
        <f t="shared" si="5"/>
        <v>1</v>
      </c>
      <c r="K23" s="47">
        <f t="shared" si="6"/>
        <v>0</v>
      </c>
      <c r="L23" s="47">
        <f t="shared" si="7"/>
        <v>0</v>
      </c>
    </row>
    <row r="24" spans="1:12" x14ac:dyDescent="0.35">
      <c r="A24" s="46">
        <v>41035</v>
      </c>
      <c r="B24" s="47">
        <v>2012</v>
      </c>
      <c r="C24" s="47" t="s">
        <v>4</v>
      </c>
      <c r="D24" s="47" t="s">
        <v>0</v>
      </c>
      <c r="E24" s="47" t="s">
        <v>4</v>
      </c>
      <c r="F24" s="47" t="str">
        <f t="shared" si="2"/>
        <v>M</v>
      </c>
      <c r="G24" s="48" t="str">
        <f t="shared" si="3"/>
        <v>MM</v>
      </c>
      <c r="I24" s="49">
        <f t="shared" si="4"/>
        <v>1</v>
      </c>
      <c r="J24" s="47">
        <f t="shared" si="5"/>
        <v>1</v>
      </c>
      <c r="K24" s="47">
        <f t="shared" si="6"/>
        <v>0</v>
      </c>
      <c r="L24" s="47">
        <f t="shared" si="7"/>
        <v>0</v>
      </c>
    </row>
    <row r="25" spans="1:12" x14ac:dyDescent="0.35">
      <c r="A25" s="46">
        <v>41052</v>
      </c>
      <c r="B25" s="47">
        <v>2012</v>
      </c>
      <c r="C25" s="47" t="s">
        <v>0</v>
      </c>
      <c r="D25" s="47" t="s">
        <v>4</v>
      </c>
      <c r="E25" s="47" t="s">
        <v>0</v>
      </c>
      <c r="F25" s="47" t="str">
        <f t="shared" si="2"/>
        <v>C</v>
      </c>
      <c r="G25" s="48" t="str">
        <f t="shared" si="3"/>
        <v>MC</v>
      </c>
      <c r="I25" s="49">
        <f t="shared" si="4"/>
        <v>1</v>
      </c>
      <c r="J25" s="47">
        <f t="shared" si="5"/>
        <v>0</v>
      </c>
      <c r="K25" s="47">
        <f t="shared" si="6"/>
        <v>0</v>
      </c>
      <c r="L25" s="47">
        <f t="shared" si="7"/>
        <v>0</v>
      </c>
    </row>
    <row r="26" spans="1:12" x14ac:dyDescent="0.35">
      <c r="A26" s="46">
        <v>41370</v>
      </c>
      <c r="B26" s="47">
        <v>2013</v>
      </c>
      <c r="C26" s="47" t="s">
        <v>0</v>
      </c>
      <c r="D26" s="47" t="s">
        <v>4</v>
      </c>
      <c r="E26" s="47" t="s">
        <v>4</v>
      </c>
      <c r="F26" s="47" t="str">
        <f t="shared" si="2"/>
        <v>M</v>
      </c>
      <c r="G26" s="48" t="str">
        <f t="shared" si="3"/>
        <v>CM</v>
      </c>
      <c r="I26" s="49">
        <f t="shared" si="4"/>
        <v>0</v>
      </c>
      <c r="J26" s="47">
        <f t="shared" si="5"/>
        <v>0</v>
      </c>
      <c r="K26" s="47">
        <f t="shared" si="6"/>
        <v>1</v>
      </c>
      <c r="L26" s="47">
        <f t="shared" si="7"/>
        <v>0</v>
      </c>
    </row>
    <row r="27" spans="1:12" x14ac:dyDescent="0.35">
      <c r="A27" s="46">
        <v>41399</v>
      </c>
      <c r="B27" s="47">
        <v>2013</v>
      </c>
      <c r="C27" s="47" t="s">
        <v>4</v>
      </c>
      <c r="D27" s="47" t="s">
        <v>0</v>
      </c>
      <c r="E27" s="47" t="s">
        <v>4</v>
      </c>
      <c r="F27" s="47" t="str">
        <f t="shared" si="2"/>
        <v>M</v>
      </c>
      <c r="G27" s="48" t="str">
        <f t="shared" si="3"/>
        <v>MM</v>
      </c>
      <c r="I27" s="49">
        <f t="shared" si="4"/>
        <v>1</v>
      </c>
      <c r="J27" s="47">
        <f t="shared" si="5"/>
        <v>1</v>
      </c>
      <c r="K27" s="47">
        <f t="shared" si="6"/>
        <v>0</v>
      </c>
      <c r="L27" s="47">
        <f t="shared" si="7"/>
        <v>0</v>
      </c>
    </row>
    <row r="28" spans="1:12" x14ac:dyDescent="0.35">
      <c r="A28" s="46">
        <v>41415</v>
      </c>
      <c r="B28" s="47">
        <v>2013</v>
      </c>
      <c r="C28" s="47" t="s">
        <v>0</v>
      </c>
      <c r="D28" s="47" t="s">
        <v>4</v>
      </c>
      <c r="E28" s="47" t="s">
        <v>0</v>
      </c>
      <c r="F28" s="47" t="str">
        <f t="shared" si="2"/>
        <v>C</v>
      </c>
      <c r="G28" s="48" t="str">
        <f t="shared" si="3"/>
        <v>MC</v>
      </c>
      <c r="I28" s="49">
        <f t="shared" si="4"/>
        <v>1</v>
      </c>
      <c r="J28" s="47">
        <f t="shared" si="5"/>
        <v>0</v>
      </c>
      <c r="K28" s="47">
        <f t="shared" si="6"/>
        <v>0</v>
      </c>
      <c r="L28" s="47">
        <f t="shared" si="7"/>
        <v>0</v>
      </c>
    </row>
    <row r="29" spans="1:12" x14ac:dyDescent="0.35">
      <c r="A29" s="46">
        <v>41420</v>
      </c>
      <c r="B29" s="47">
        <v>2013</v>
      </c>
      <c r="C29" s="47" t="s">
        <v>0</v>
      </c>
      <c r="D29" s="47" t="s">
        <v>4</v>
      </c>
      <c r="E29" s="47" t="s">
        <v>4</v>
      </c>
      <c r="F29" s="47" t="str">
        <f t="shared" si="2"/>
        <v>M</v>
      </c>
      <c r="G29" s="48" t="str">
        <f t="shared" si="3"/>
        <v>CM</v>
      </c>
      <c r="I29" s="49">
        <f t="shared" si="4"/>
        <v>0</v>
      </c>
      <c r="J29" s="47">
        <f t="shared" si="5"/>
        <v>0</v>
      </c>
      <c r="K29" s="47">
        <f t="shared" si="6"/>
        <v>1</v>
      </c>
      <c r="L29" s="47">
        <f t="shared" si="7"/>
        <v>0</v>
      </c>
    </row>
    <row r="30" spans="1:12" x14ac:dyDescent="0.35">
      <c r="A30" s="46">
        <v>41754</v>
      </c>
      <c r="B30" s="47">
        <v>2014</v>
      </c>
      <c r="C30" s="47" t="s">
        <v>0</v>
      </c>
      <c r="D30" s="47" t="s">
        <v>4</v>
      </c>
      <c r="E30" s="47" t="s">
        <v>0</v>
      </c>
      <c r="F30" s="47" t="str">
        <f t="shared" si="2"/>
        <v>C</v>
      </c>
      <c r="G30" s="48" t="str">
        <f t="shared" si="3"/>
        <v>MC</v>
      </c>
      <c r="I30" s="49">
        <f t="shared" si="4"/>
        <v>1</v>
      </c>
      <c r="J30" s="47">
        <f t="shared" si="5"/>
        <v>0</v>
      </c>
      <c r="K30" s="47">
        <f t="shared" si="6"/>
        <v>0</v>
      </c>
      <c r="L30" s="47">
        <f t="shared" si="7"/>
        <v>0</v>
      </c>
    </row>
    <row r="31" spans="1:12" x14ac:dyDescent="0.35">
      <c r="A31" s="46">
        <v>41769</v>
      </c>
      <c r="B31" s="47">
        <v>2014</v>
      </c>
      <c r="C31" s="47" t="s">
        <v>4</v>
      </c>
      <c r="D31" s="47" t="s">
        <v>0</v>
      </c>
      <c r="E31" s="47" t="s">
        <v>0</v>
      </c>
      <c r="F31" s="47" t="str">
        <f t="shared" si="2"/>
        <v>C</v>
      </c>
      <c r="G31" s="48" t="str">
        <f t="shared" si="3"/>
        <v>CC</v>
      </c>
      <c r="I31" s="49">
        <f t="shared" si="4"/>
        <v>0</v>
      </c>
      <c r="J31" s="47">
        <f t="shared" si="5"/>
        <v>0</v>
      </c>
      <c r="K31" s="47">
        <f t="shared" si="6"/>
        <v>1</v>
      </c>
      <c r="L31" s="47">
        <f t="shared" si="7"/>
        <v>1</v>
      </c>
    </row>
    <row r="32" spans="1:12" x14ac:dyDescent="0.35">
      <c r="A32" s="46">
        <v>41787</v>
      </c>
      <c r="B32" s="47">
        <v>2014</v>
      </c>
      <c r="C32" s="47" t="s">
        <v>0</v>
      </c>
      <c r="D32" s="47" t="s">
        <v>4</v>
      </c>
      <c r="E32" s="47" t="s">
        <v>0</v>
      </c>
      <c r="F32" s="47" t="str">
        <f t="shared" si="2"/>
        <v>C</v>
      </c>
      <c r="G32" s="48" t="str">
        <f t="shared" si="3"/>
        <v>CC</v>
      </c>
      <c r="I32" s="49">
        <f t="shared" si="4"/>
        <v>0</v>
      </c>
      <c r="J32" s="47">
        <f t="shared" si="5"/>
        <v>0</v>
      </c>
      <c r="K32" s="47">
        <f t="shared" si="6"/>
        <v>1</v>
      </c>
      <c r="L32" s="47">
        <f t="shared" si="7"/>
        <v>1</v>
      </c>
    </row>
    <row r="33" spans="1:12" x14ac:dyDescent="0.35">
      <c r="A33" s="46">
        <v>42111</v>
      </c>
      <c r="B33" s="47">
        <v>2015</v>
      </c>
      <c r="C33" s="47" t="s">
        <v>4</v>
      </c>
      <c r="D33" s="47" t="s">
        <v>0</v>
      </c>
      <c r="E33" s="47" t="s">
        <v>0</v>
      </c>
      <c r="F33" s="47" t="str">
        <f t="shared" si="2"/>
        <v>C</v>
      </c>
      <c r="G33" s="48" t="str">
        <f t="shared" si="3"/>
        <v>CC</v>
      </c>
      <c r="I33" s="49">
        <f t="shared" si="4"/>
        <v>0</v>
      </c>
      <c r="J33" s="47">
        <f t="shared" si="5"/>
        <v>0</v>
      </c>
      <c r="K33" s="47">
        <f t="shared" si="6"/>
        <v>1</v>
      </c>
      <c r="L33" s="47">
        <f t="shared" si="7"/>
        <v>1</v>
      </c>
    </row>
    <row r="34" spans="1:12" x14ac:dyDescent="0.35">
      <c r="A34" s="46">
        <v>42132</v>
      </c>
      <c r="B34" s="47">
        <v>2015</v>
      </c>
      <c r="C34" s="47" t="s">
        <v>0</v>
      </c>
      <c r="D34" s="47" t="s">
        <v>4</v>
      </c>
      <c r="E34" s="47" t="s">
        <v>4</v>
      </c>
      <c r="F34" s="47" t="str">
        <f t="shared" si="2"/>
        <v>M</v>
      </c>
      <c r="G34" s="48" t="str">
        <f t="shared" si="3"/>
        <v>CM</v>
      </c>
      <c r="I34" s="49">
        <f t="shared" si="4"/>
        <v>0</v>
      </c>
      <c r="J34" s="47">
        <f t="shared" si="5"/>
        <v>0</v>
      </c>
      <c r="K34" s="47">
        <f t="shared" si="6"/>
        <v>1</v>
      </c>
      <c r="L34" s="47">
        <f t="shared" si="7"/>
        <v>0</v>
      </c>
    </row>
    <row r="35" spans="1:12" x14ac:dyDescent="0.35">
      <c r="A35" s="46">
        <v>42143</v>
      </c>
      <c r="B35" s="47">
        <v>2015</v>
      </c>
      <c r="C35" s="47" t="s">
        <v>0</v>
      </c>
      <c r="D35" s="47" t="s">
        <v>4</v>
      </c>
      <c r="E35" s="47" t="s">
        <v>4</v>
      </c>
      <c r="F35" s="47" t="str">
        <f t="shared" si="2"/>
        <v>M</v>
      </c>
      <c r="G35" s="48" t="str">
        <f t="shared" si="3"/>
        <v>MM</v>
      </c>
      <c r="I35" s="49">
        <f t="shared" si="4"/>
        <v>1</v>
      </c>
      <c r="J35" s="47">
        <f t="shared" si="5"/>
        <v>1</v>
      </c>
      <c r="K35" s="47">
        <f t="shared" si="6"/>
        <v>0</v>
      </c>
      <c r="L35" s="47">
        <f t="shared" si="7"/>
        <v>0</v>
      </c>
    </row>
    <row r="36" spans="1:12" x14ac:dyDescent="0.35">
      <c r="A36" s="46">
        <v>42148</v>
      </c>
      <c r="B36" s="47">
        <v>2015</v>
      </c>
      <c r="C36" s="47" t="s">
        <v>4</v>
      </c>
      <c r="D36" s="47" t="s">
        <v>0</v>
      </c>
      <c r="E36" s="47" t="s">
        <v>4</v>
      </c>
      <c r="F36" s="47" t="str">
        <f t="shared" si="2"/>
        <v>M</v>
      </c>
      <c r="G36" s="48" t="str">
        <f t="shared" si="3"/>
        <v>MM</v>
      </c>
      <c r="I36" s="49">
        <f t="shared" si="4"/>
        <v>1</v>
      </c>
      <c r="J36" s="47">
        <f t="shared" si="5"/>
        <v>1</v>
      </c>
      <c r="K36" s="47">
        <f t="shared" si="6"/>
        <v>0</v>
      </c>
      <c r="L36" s="47">
        <f t="shared" si="7"/>
        <v>0</v>
      </c>
    </row>
    <row r="37" spans="1:12" x14ac:dyDescent="0.35">
      <c r="A37" s="46">
        <v>43197</v>
      </c>
      <c r="B37" s="47">
        <v>2018</v>
      </c>
      <c r="C37" s="47" t="s">
        <v>4</v>
      </c>
      <c r="D37" s="47" t="s">
        <v>0</v>
      </c>
      <c r="E37" s="47" t="s">
        <v>0</v>
      </c>
      <c r="F37" s="47" t="str">
        <f t="shared" si="2"/>
        <v>C</v>
      </c>
      <c r="G37" s="48" t="str">
        <f t="shared" si="3"/>
        <v>MC</v>
      </c>
      <c r="I37" s="49">
        <f t="shared" si="4"/>
        <v>1</v>
      </c>
      <c r="J37" s="47">
        <f t="shared" si="5"/>
        <v>0</v>
      </c>
      <c r="K37" s="47">
        <f t="shared" si="6"/>
        <v>0</v>
      </c>
      <c r="L37" s="47">
        <f t="shared" si="7"/>
        <v>0</v>
      </c>
    </row>
    <row r="38" spans="1:12" x14ac:dyDescent="0.35">
      <c r="A38" s="46">
        <v>43218</v>
      </c>
      <c r="B38" s="47">
        <v>2018</v>
      </c>
      <c r="C38" s="47" t="s">
        <v>0</v>
      </c>
      <c r="D38" s="47" t="s">
        <v>4</v>
      </c>
      <c r="E38" s="47" t="s">
        <v>4</v>
      </c>
      <c r="F38" s="47" t="str">
        <f t="shared" si="2"/>
        <v>M</v>
      </c>
      <c r="G38" s="48" t="str">
        <f t="shared" si="3"/>
        <v>CM</v>
      </c>
      <c r="I38" s="49">
        <f t="shared" si="4"/>
        <v>0</v>
      </c>
      <c r="J38" s="47">
        <f t="shared" si="5"/>
        <v>0</v>
      </c>
      <c r="K38" s="47">
        <f t="shared" si="6"/>
        <v>1</v>
      </c>
      <c r="L38" s="47">
        <f t="shared" si="7"/>
        <v>0</v>
      </c>
    </row>
    <row r="39" spans="1:12" x14ac:dyDescent="0.35">
      <c r="A39" s="46">
        <v>43558</v>
      </c>
      <c r="B39" s="47">
        <v>2019</v>
      </c>
      <c r="C39" s="47" t="s">
        <v>4</v>
      </c>
      <c r="D39" s="47" t="s">
        <v>0</v>
      </c>
      <c r="E39" s="47" t="s">
        <v>4</v>
      </c>
      <c r="F39" s="47" t="str">
        <f t="shared" si="2"/>
        <v>M</v>
      </c>
      <c r="G39" s="48" t="str">
        <f t="shared" si="3"/>
        <v>MM</v>
      </c>
      <c r="I39" s="49">
        <f t="shared" si="4"/>
        <v>1</v>
      </c>
      <c r="J39" s="47">
        <f t="shared" si="5"/>
        <v>1</v>
      </c>
      <c r="K39" s="47">
        <f t="shared" si="6"/>
        <v>0</v>
      </c>
      <c r="L39" s="47">
        <f t="shared" si="7"/>
        <v>0</v>
      </c>
    </row>
    <row r="40" spans="1:12" x14ac:dyDescent="0.35">
      <c r="A40" s="46">
        <v>43581</v>
      </c>
      <c r="B40" s="47">
        <v>2019</v>
      </c>
      <c r="C40" s="47" t="s">
        <v>4</v>
      </c>
      <c r="D40" s="47" t="s">
        <v>0</v>
      </c>
      <c r="E40" s="47" t="s">
        <v>4</v>
      </c>
      <c r="F40" s="47" t="str">
        <f t="shared" si="2"/>
        <v>M</v>
      </c>
      <c r="G40" s="48" t="str">
        <f t="shared" si="3"/>
        <v>MM</v>
      </c>
      <c r="I40" s="49">
        <f t="shared" si="4"/>
        <v>1</v>
      </c>
      <c r="J40" s="47">
        <f t="shared" si="5"/>
        <v>1</v>
      </c>
      <c r="K40" s="47">
        <f t="shared" si="6"/>
        <v>0</v>
      </c>
      <c r="L40" s="47">
        <f t="shared" si="7"/>
        <v>0</v>
      </c>
    </row>
    <row r="41" spans="1:12" x14ac:dyDescent="0.35">
      <c r="A41" s="46">
        <v>43592</v>
      </c>
      <c r="B41" s="47">
        <v>2019</v>
      </c>
      <c r="C41" s="47" t="s">
        <v>0</v>
      </c>
      <c r="D41" s="47" t="s">
        <v>4</v>
      </c>
      <c r="E41" s="47" t="s">
        <v>4</v>
      </c>
      <c r="F41" s="47" t="str">
        <f t="shared" si="2"/>
        <v>M</v>
      </c>
      <c r="G41" s="48" t="str">
        <f t="shared" si="3"/>
        <v>MM</v>
      </c>
      <c r="I41" s="49">
        <f t="shared" si="4"/>
        <v>1</v>
      </c>
      <c r="J41" s="47">
        <f t="shared" si="5"/>
        <v>1</v>
      </c>
      <c r="K41" s="47">
        <f t="shared" si="6"/>
        <v>0</v>
      </c>
      <c r="L41" s="47">
        <f t="shared" si="7"/>
        <v>0</v>
      </c>
    </row>
    <row r="42" spans="1:12" x14ac:dyDescent="0.35">
      <c r="A42" s="46">
        <v>43597</v>
      </c>
      <c r="B42" s="47">
        <v>2019</v>
      </c>
      <c r="C42" s="47" t="s">
        <v>4</v>
      </c>
      <c r="D42" s="47" t="s">
        <v>0</v>
      </c>
      <c r="E42" s="47" t="s">
        <v>4</v>
      </c>
      <c r="F42" s="47" t="str">
        <f t="shared" si="2"/>
        <v>M</v>
      </c>
      <c r="G42" s="48" t="str">
        <f t="shared" si="3"/>
        <v>MM</v>
      </c>
      <c r="I42" s="49">
        <f t="shared" si="4"/>
        <v>1</v>
      </c>
      <c r="J42" s="47">
        <f t="shared" si="5"/>
        <v>1</v>
      </c>
      <c r="K42" s="47">
        <f t="shared" si="6"/>
        <v>0</v>
      </c>
      <c r="L42" s="47">
        <f t="shared" si="7"/>
        <v>0</v>
      </c>
    </row>
    <row r="43" spans="1:12" x14ac:dyDescent="0.35">
      <c r="A43" s="46">
        <v>44093</v>
      </c>
      <c r="B43" s="47">
        <v>2020</v>
      </c>
      <c r="C43" s="47" t="s">
        <v>4</v>
      </c>
      <c r="D43" s="47" t="s">
        <v>0</v>
      </c>
      <c r="E43" s="47" t="s">
        <v>0</v>
      </c>
      <c r="F43" s="47" t="str">
        <f t="shared" si="2"/>
        <v>C</v>
      </c>
      <c r="G43" s="48" t="str">
        <f t="shared" si="3"/>
        <v>MC</v>
      </c>
      <c r="I43" s="49">
        <f t="shared" si="4"/>
        <v>1</v>
      </c>
      <c r="J43" s="47">
        <f t="shared" si="5"/>
        <v>0</v>
      </c>
      <c r="K43" s="47">
        <f t="shared" si="6"/>
        <v>0</v>
      </c>
      <c r="L43" s="47">
        <f t="shared" si="7"/>
        <v>0</v>
      </c>
    </row>
    <row r="44" spans="1:12" x14ac:dyDescent="0.35">
      <c r="A44" s="46">
        <v>44127</v>
      </c>
      <c r="B44" s="47">
        <v>2020</v>
      </c>
      <c r="C44" s="47" t="s">
        <v>0</v>
      </c>
      <c r="D44" s="47" t="s">
        <v>4</v>
      </c>
      <c r="E44" s="47" t="s">
        <v>4</v>
      </c>
      <c r="F44" s="47" t="str">
        <f t="shared" si="2"/>
        <v>M</v>
      </c>
      <c r="G44" s="48" t="str">
        <f t="shared" si="3"/>
        <v>CM</v>
      </c>
      <c r="I44" s="49">
        <f t="shared" si="4"/>
        <v>0</v>
      </c>
      <c r="J44" s="47">
        <f t="shared" si="5"/>
        <v>0</v>
      </c>
      <c r="K44" s="47">
        <f t="shared" si="6"/>
        <v>1</v>
      </c>
      <c r="L44" s="47">
        <f t="shared" si="7"/>
        <v>0</v>
      </c>
    </row>
    <row r="45" spans="1:12" x14ac:dyDescent="0.35">
      <c r="A45" s="46">
        <v>44317</v>
      </c>
      <c r="B45" s="47">
        <v>2021</v>
      </c>
      <c r="C45" s="47" t="s">
        <v>0</v>
      </c>
      <c r="D45" s="47" t="s">
        <v>4</v>
      </c>
      <c r="E45" s="47" t="s">
        <v>4</v>
      </c>
      <c r="F45" s="47" t="str">
        <f t="shared" si="2"/>
        <v>M</v>
      </c>
      <c r="G45" s="48" t="str">
        <f t="shared" si="3"/>
        <v>MM</v>
      </c>
      <c r="I45" s="49">
        <f t="shared" si="4"/>
        <v>1</v>
      </c>
      <c r="J45" s="47">
        <f t="shared" si="5"/>
        <v>1</v>
      </c>
      <c r="K45" s="47">
        <f t="shared" si="6"/>
        <v>0</v>
      </c>
      <c r="L45" s="47">
        <f t="shared" si="7"/>
        <v>0</v>
      </c>
    </row>
    <row r="46" spans="1:12" x14ac:dyDescent="0.35">
      <c r="A46" s="46">
        <v>44458</v>
      </c>
      <c r="B46" s="47">
        <v>2021</v>
      </c>
      <c r="C46" s="47" t="s">
        <v>0</v>
      </c>
      <c r="D46" s="47" t="s">
        <v>4</v>
      </c>
      <c r="E46" s="47" t="s">
        <v>0</v>
      </c>
      <c r="F46" s="47" t="str">
        <f t="shared" si="2"/>
        <v>C</v>
      </c>
      <c r="G46" s="48" t="str">
        <f t="shared" si="3"/>
        <v>MC</v>
      </c>
      <c r="I46" s="49">
        <f t="shared" si="4"/>
        <v>1</v>
      </c>
      <c r="J46" s="47">
        <f t="shared" si="5"/>
        <v>0</v>
      </c>
      <c r="K46" s="47">
        <f t="shared" si="6"/>
        <v>0</v>
      </c>
      <c r="L46" s="47">
        <f t="shared" si="7"/>
        <v>0</v>
      </c>
    </row>
    <row r="48" spans="1:12" x14ac:dyDescent="0.35">
      <c r="G48" s="45" t="s">
        <v>288</v>
      </c>
      <c r="I48" s="49">
        <f>SUM(I16:I46)</f>
        <v>19</v>
      </c>
      <c r="J48" s="47">
        <f t="shared" ref="J48:L48" si="8">SUM(J16:J46)</f>
        <v>11</v>
      </c>
      <c r="K48" s="47">
        <f t="shared" si="8"/>
        <v>12</v>
      </c>
      <c r="L48" s="47">
        <f t="shared" si="8"/>
        <v>4</v>
      </c>
    </row>
    <row r="49" spans="1:12" x14ac:dyDescent="0.35">
      <c r="G49" s="45" t="s">
        <v>289</v>
      </c>
      <c r="I49" s="50">
        <f>J48/I48</f>
        <v>0.57894736842105265</v>
      </c>
      <c r="J49" s="47"/>
      <c r="K49" s="40">
        <f>L48/K48</f>
        <v>0.33333333333333331</v>
      </c>
      <c r="L49" s="47"/>
    </row>
    <row r="52" spans="1:12" x14ac:dyDescent="0.35">
      <c r="A52" s="40" t="s">
        <v>9</v>
      </c>
      <c r="B52" s="40" t="s">
        <v>284</v>
      </c>
      <c r="C52" s="40" t="s">
        <v>262</v>
      </c>
      <c r="D52" s="40" t="s">
        <v>263</v>
      </c>
      <c r="E52" s="40" t="s">
        <v>285</v>
      </c>
      <c r="F52" s="40" t="s">
        <v>286</v>
      </c>
      <c r="G52" s="45" t="s">
        <v>287</v>
      </c>
    </row>
    <row r="53" spans="1:12" x14ac:dyDescent="0.35">
      <c r="A53" s="46">
        <v>39567</v>
      </c>
      <c r="B53" s="47">
        <v>2008</v>
      </c>
      <c r="C53" s="47" t="s">
        <v>2</v>
      </c>
      <c r="D53" s="47" t="s">
        <v>4</v>
      </c>
      <c r="E53" s="47" t="s">
        <v>4</v>
      </c>
      <c r="F53" s="47" t="str">
        <f t="shared" ref="F53:F81" si="9">LEFT(E53,1)</f>
        <v>M</v>
      </c>
      <c r="G53" s="48" t="str">
        <f>CONCATENATE(F53)</f>
        <v>M</v>
      </c>
    </row>
    <row r="54" spans="1:12" x14ac:dyDescent="0.35">
      <c r="A54" s="46">
        <v>39584</v>
      </c>
      <c r="B54" s="47">
        <v>2008</v>
      </c>
      <c r="C54" s="47" t="s">
        <v>4</v>
      </c>
      <c r="D54" s="47" t="s">
        <v>2</v>
      </c>
      <c r="E54" s="47" t="s">
        <v>4</v>
      </c>
      <c r="F54" s="47" t="str">
        <f t="shared" si="9"/>
        <v>M</v>
      </c>
      <c r="G54" s="48" t="str">
        <f>CONCATENATE(F53,F54)</f>
        <v>MM</v>
      </c>
      <c r="I54" s="49">
        <f>IF(LEFT(G54,1)="M",1,0)</f>
        <v>1</v>
      </c>
      <c r="J54" s="47">
        <f>IF(G54="MM",1,0)</f>
        <v>1</v>
      </c>
      <c r="K54" s="47">
        <f>IF(LEFT(G54,1)="K",1,0)</f>
        <v>0</v>
      </c>
      <c r="L54" s="47">
        <f>IF(G54="KK",1,0)</f>
        <v>0</v>
      </c>
    </row>
    <row r="55" spans="1:12" x14ac:dyDescent="0.35">
      <c r="A55" s="46">
        <v>39930</v>
      </c>
      <c r="B55" s="47">
        <v>2009</v>
      </c>
      <c r="C55" s="47" t="s">
        <v>2</v>
      </c>
      <c r="D55" s="47" t="s">
        <v>4</v>
      </c>
      <c r="E55" s="47" t="s">
        <v>4</v>
      </c>
      <c r="F55" s="47" t="str">
        <f t="shared" si="9"/>
        <v>M</v>
      </c>
      <c r="G55" s="48" t="str">
        <f t="shared" ref="G55:G81" si="10">CONCATENATE(F54,F55)</f>
        <v>MM</v>
      </c>
      <c r="I55" s="49">
        <f t="shared" ref="I55:I81" si="11">IF(LEFT(G55,1)="M",1,0)</f>
        <v>1</v>
      </c>
      <c r="J55" s="47">
        <f t="shared" ref="J55:J81" si="12">IF(G55="MM",1,0)</f>
        <v>1</v>
      </c>
      <c r="K55" s="47">
        <f t="shared" ref="K55:K81" si="13">IF(LEFT(G55,1)="K",1,0)</f>
        <v>0</v>
      </c>
      <c r="L55" s="47">
        <f t="shared" ref="L55:L81" si="14">IF(G55="KK",1,0)</f>
        <v>0</v>
      </c>
    </row>
    <row r="56" spans="1:12" x14ac:dyDescent="0.35">
      <c r="A56" s="46">
        <v>39934</v>
      </c>
      <c r="B56" s="47">
        <v>2009</v>
      </c>
      <c r="C56" s="47" t="s">
        <v>2</v>
      </c>
      <c r="D56" s="47" t="s">
        <v>4</v>
      </c>
      <c r="E56" s="47" t="s">
        <v>4</v>
      </c>
      <c r="F56" s="47" t="str">
        <f t="shared" si="9"/>
        <v>M</v>
      </c>
      <c r="G56" s="48" t="str">
        <f t="shared" si="10"/>
        <v>MM</v>
      </c>
      <c r="I56" s="49">
        <f t="shared" si="11"/>
        <v>1</v>
      </c>
      <c r="J56" s="47">
        <f t="shared" si="12"/>
        <v>1</v>
      </c>
      <c r="K56" s="47">
        <f t="shared" si="13"/>
        <v>0</v>
      </c>
      <c r="L56" s="47">
        <f t="shared" si="14"/>
        <v>0</v>
      </c>
    </row>
    <row r="57" spans="1:12" x14ac:dyDescent="0.35">
      <c r="A57" s="46">
        <v>40259</v>
      </c>
      <c r="B57" s="47">
        <v>2010</v>
      </c>
      <c r="C57" s="47" t="s">
        <v>4</v>
      </c>
      <c r="D57" s="47" t="s">
        <v>2</v>
      </c>
      <c r="E57" s="47" t="s">
        <v>4</v>
      </c>
      <c r="F57" s="47" t="str">
        <f t="shared" si="9"/>
        <v>M</v>
      </c>
      <c r="G57" s="48" t="str">
        <f t="shared" si="10"/>
        <v>MM</v>
      </c>
      <c r="I57" s="49">
        <f t="shared" si="11"/>
        <v>1</v>
      </c>
      <c r="J57" s="47">
        <f t="shared" si="12"/>
        <v>1</v>
      </c>
      <c r="K57" s="47">
        <f t="shared" si="13"/>
        <v>0</v>
      </c>
      <c r="L57" s="47">
        <f t="shared" si="14"/>
        <v>0</v>
      </c>
    </row>
    <row r="58" spans="1:12" x14ac:dyDescent="0.35">
      <c r="A58" s="46">
        <v>40287</v>
      </c>
      <c r="B58" s="47">
        <v>2010</v>
      </c>
      <c r="C58" s="47" t="s">
        <v>2</v>
      </c>
      <c r="D58" s="47" t="s">
        <v>4</v>
      </c>
      <c r="E58" s="47" t="s">
        <v>2</v>
      </c>
      <c r="F58" s="47" t="str">
        <f t="shared" si="9"/>
        <v>K</v>
      </c>
      <c r="G58" s="48" t="str">
        <f t="shared" si="10"/>
        <v>MK</v>
      </c>
      <c r="I58" s="49">
        <f t="shared" si="11"/>
        <v>1</v>
      </c>
      <c r="J58" s="47">
        <f t="shared" si="12"/>
        <v>0</v>
      </c>
      <c r="K58" s="47">
        <f t="shared" si="13"/>
        <v>0</v>
      </c>
      <c r="L58" s="47">
        <f t="shared" si="14"/>
        <v>0</v>
      </c>
    </row>
    <row r="59" spans="1:12" x14ac:dyDescent="0.35">
      <c r="A59" s="46">
        <v>40685</v>
      </c>
      <c r="B59" s="47">
        <v>2011</v>
      </c>
      <c r="C59" s="47" t="s">
        <v>2</v>
      </c>
      <c r="D59" s="47" t="s">
        <v>4</v>
      </c>
      <c r="E59" s="47" t="s">
        <v>4</v>
      </c>
      <c r="F59" s="47" t="str">
        <f t="shared" si="9"/>
        <v>M</v>
      </c>
      <c r="G59" s="48" t="str">
        <f t="shared" si="10"/>
        <v>KM</v>
      </c>
      <c r="I59" s="49">
        <f t="shared" si="11"/>
        <v>0</v>
      </c>
      <c r="J59" s="47">
        <f t="shared" si="12"/>
        <v>0</v>
      </c>
      <c r="K59" s="47">
        <f t="shared" si="13"/>
        <v>1</v>
      </c>
      <c r="L59" s="47">
        <f t="shared" si="14"/>
        <v>0</v>
      </c>
    </row>
    <row r="60" spans="1:12" x14ac:dyDescent="0.35">
      <c r="A60" s="46">
        <v>40688</v>
      </c>
      <c r="B60" s="47">
        <v>2011</v>
      </c>
      <c r="C60" s="47" t="s">
        <v>4</v>
      </c>
      <c r="D60" s="47" t="s">
        <v>2</v>
      </c>
      <c r="E60" s="47" t="s">
        <v>4</v>
      </c>
      <c r="F60" s="47" t="str">
        <f t="shared" si="9"/>
        <v>M</v>
      </c>
      <c r="G60" s="48" t="str">
        <f t="shared" si="10"/>
        <v>MM</v>
      </c>
      <c r="I60" s="49">
        <f t="shared" si="11"/>
        <v>1</v>
      </c>
      <c r="J60" s="47">
        <f t="shared" si="12"/>
        <v>1</v>
      </c>
      <c r="K60" s="47">
        <f t="shared" si="13"/>
        <v>0</v>
      </c>
      <c r="L60" s="47">
        <f t="shared" si="14"/>
        <v>0</v>
      </c>
    </row>
    <row r="61" spans="1:12" x14ac:dyDescent="0.35">
      <c r="A61" s="46">
        <v>41041</v>
      </c>
      <c r="B61" s="47">
        <v>2012</v>
      </c>
      <c r="C61" s="47" t="s">
        <v>2</v>
      </c>
      <c r="D61" s="47" t="s">
        <v>4</v>
      </c>
      <c r="E61" s="47" t="s">
        <v>4</v>
      </c>
      <c r="F61" s="47" t="str">
        <f t="shared" si="9"/>
        <v>M</v>
      </c>
      <c r="G61" s="48" t="str">
        <f t="shared" si="10"/>
        <v>MM</v>
      </c>
      <c r="I61" s="49">
        <f t="shared" si="11"/>
        <v>1</v>
      </c>
      <c r="J61" s="47">
        <f t="shared" si="12"/>
        <v>1</v>
      </c>
      <c r="K61" s="47">
        <f t="shared" si="13"/>
        <v>0</v>
      </c>
      <c r="L61" s="47">
        <f t="shared" si="14"/>
        <v>0</v>
      </c>
    </row>
    <row r="62" spans="1:12" x14ac:dyDescent="0.35">
      <c r="A62" s="46">
        <v>41045</v>
      </c>
      <c r="B62" s="47">
        <v>2012</v>
      </c>
      <c r="C62" s="47" t="s">
        <v>4</v>
      </c>
      <c r="D62" s="47" t="s">
        <v>2</v>
      </c>
      <c r="E62" s="47" t="s">
        <v>2</v>
      </c>
      <c r="F62" s="47" t="str">
        <f t="shared" si="9"/>
        <v>K</v>
      </c>
      <c r="G62" s="48" t="str">
        <f t="shared" si="10"/>
        <v>MK</v>
      </c>
      <c r="I62" s="49">
        <f t="shared" si="11"/>
        <v>1</v>
      </c>
      <c r="J62" s="47">
        <f t="shared" si="12"/>
        <v>0</v>
      </c>
      <c r="K62" s="47">
        <f t="shared" si="13"/>
        <v>0</v>
      </c>
      <c r="L62" s="47">
        <f t="shared" si="14"/>
        <v>0</v>
      </c>
    </row>
    <row r="63" spans="1:12" x14ac:dyDescent="0.35">
      <c r="A63" s="46">
        <v>41388</v>
      </c>
      <c r="B63" s="47">
        <v>2013</v>
      </c>
      <c r="C63" s="47" t="s">
        <v>2</v>
      </c>
      <c r="D63" s="47" t="s">
        <v>4</v>
      </c>
      <c r="E63" s="47" t="s">
        <v>4</v>
      </c>
      <c r="F63" s="47" t="str">
        <f t="shared" si="9"/>
        <v>M</v>
      </c>
      <c r="G63" s="48" t="str">
        <f t="shared" si="10"/>
        <v>KM</v>
      </c>
      <c r="I63" s="49">
        <f t="shared" si="11"/>
        <v>0</v>
      </c>
      <c r="J63" s="47">
        <f t="shared" si="12"/>
        <v>0</v>
      </c>
      <c r="K63" s="47">
        <f t="shared" si="13"/>
        <v>1</v>
      </c>
      <c r="L63" s="47">
        <f t="shared" si="14"/>
        <v>0</v>
      </c>
    </row>
    <row r="64" spans="1:12" x14ac:dyDescent="0.35">
      <c r="A64" s="46">
        <v>41401</v>
      </c>
      <c r="B64" s="47">
        <v>2013</v>
      </c>
      <c r="C64" s="47" t="s">
        <v>4</v>
      </c>
      <c r="D64" s="47" t="s">
        <v>2</v>
      </c>
      <c r="E64" s="47" t="s">
        <v>4</v>
      </c>
      <c r="F64" s="47" t="str">
        <f t="shared" si="9"/>
        <v>M</v>
      </c>
      <c r="G64" s="48" t="str">
        <f t="shared" si="10"/>
        <v>MM</v>
      </c>
      <c r="I64" s="49">
        <f t="shared" si="11"/>
        <v>1</v>
      </c>
      <c r="J64" s="47">
        <f t="shared" si="12"/>
        <v>1</v>
      </c>
      <c r="K64" s="47">
        <f t="shared" si="13"/>
        <v>0</v>
      </c>
      <c r="L64" s="47">
        <f t="shared" si="14"/>
        <v>0</v>
      </c>
    </row>
    <row r="65" spans="1:12" x14ac:dyDescent="0.35">
      <c r="A65" s="46">
        <v>41745</v>
      </c>
      <c r="B65" s="47">
        <v>2014</v>
      </c>
      <c r="C65" s="47" t="s">
        <v>4</v>
      </c>
      <c r="D65" s="47" t="s">
        <v>2</v>
      </c>
      <c r="E65" s="47" t="s">
        <v>2</v>
      </c>
      <c r="F65" s="47" t="str">
        <f t="shared" si="9"/>
        <v>K</v>
      </c>
      <c r="G65" s="48" t="str">
        <f t="shared" si="10"/>
        <v>MK</v>
      </c>
      <c r="I65" s="49">
        <f t="shared" si="11"/>
        <v>1</v>
      </c>
      <c r="J65" s="47">
        <f t="shared" si="12"/>
        <v>0</v>
      </c>
      <c r="K65" s="47">
        <f t="shared" si="13"/>
        <v>0</v>
      </c>
      <c r="L65" s="47">
        <f t="shared" si="14"/>
        <v>0</v>
      </c>
    </row>
    <row r="66" spans="1:12" x14ac:dyDescent="0.35">
      <c r="A66" s="46">
        <v>41773</v>
      </c>
      <c r="B66" s="47">
        <v>2014</v>
      </c>
      <c r="C66" s="47" t="s">
        <v>2</v>
      </c>
      <c r="D66" s="47" t="s">
        <v>4</v>
      </c>
      <c r="E66" s="47" t="s">
        <v>2</v>
      </c>
      <c r="F66" s="47" t="str">
        <f t="shared" si="9"/>
        <v>K</v>
      </c>
      <c r="G66" s="48" t="str">
        <f t="shared" si="10"/>
        <v>KK</v>
      </c>
      <c r="I66" s="49">
        <f t="shared" si="11"/>
        <v>0</v>
      </c>
      <c r="J66" s="47">
        <f t="shared" si="12"/>
        <v>0</v>
      </c>
      <c r="K66" s="47">
        <f t="shared" si="13"/>
        <v>1</v>
      </c>
      <c r="L66" s="47">
        <f t="shared" si="14"/>
        <v>1</v>
      </c>
    </row>
    <row r="67" spans="1:12" x14ac:dyDescent="0.35">
      <c r="A67" s="46">
        <v>42102</v>
      </c>
      <c r="B67" s="47">
        <v>2015</v>
      </c>
      <c r="C67" s="47" t="s">
        <v>2</v>
      </c>
      <c r="D67" s="47" t="s">
        <v>4</v>
      </c>
      <c r="E67" s="47" t="s">
        <v>2</v>
      </c>
      <c r="F67" s="47" t="str">
        <f t="shared" si="9"/>
        <v>K</v>
      </c>
      <c r="G67" s="48" t="str">
        <f t="shared" si="10"/>
        <v>KK</v>
      </c>
      <c r="I67" s="49">
        <f t="shared" si="11"/>
        <v>0</v>
      </c>
      <c r="J67" s="47">
        <f t="shared" si="12"/>
        <v>0</v>
      </c>
      <c r="K67" s="47">
        <f t="shared" si="13"/>
        <v>1</v>
      </c>
      <c r="L67" s="47">
        <f t="shared" si="14"/>
        <v>1</v>
      </c>
    </row>
    <row r="68" spans="1:12" x14ac:dyDescent="0.35">
      <c r="A68" s="46">
        <v>42138</v>
      </c>
      <c r="B68" s="47">
        <v>2015</v>
      </c>
      <c r="C68" s="47" t="s">
        <v>4</v>
      </c>
      <c r="D68" s="47" t="s">
        <v>2</v>
      </c>
      <c r="E68" s="47" t="s">
        <v>4</v>
      </c>
      <c r="F68" s="47" t="str">
        <f t="shared" si="9"/>
        <v>M</v>
      </c>
      <c r="G68" s="48" t="str">
        <f t="shared" si="10"/>
        <v>KM</v>
      </c>
      <c r="I68" s="49">
        <f t="shared" si="11"/>
        <v>0</v>
      </c>
      <c r="J68" s="47">
        <f t="shared" si="12"/>
        <v>0</v>
      </c>
      <c r="K68" s="47">
        <f t="shared" si="13"/>
        <v>1</v>
      </c>
      <c r="L68" s="47">
        <f t="shared" si="14"/>
        <v>0</v>
      </c>
    </row>
    <row r="69" spans="1:12" x14ac:dyDescent="0.35">
      <c r="A69" s="46">
        <v>42473</v>
      </c>
      <c r="B69" s="47">
        <v>2016</v>
      </c>
      <c r="C69" s="47" t="s">
        <v>2</v>
      </c>
      <c r="D69" s="47" t="s">
        <v>4</v>
      </c>
      <c r="E69" s="47" t="s">
        <v>4</v>
      </c>
      <c r="F69" s="47" t="str">
        <f t="shared" si="9"/>
        <v>M</v>
      </c>
      <c r="G69" s="48" t="str">
        <f t="shared" si="10"/>
        <v>MM</v>
      </c>
      <c r="I69" s="49">
        <f t="shared" si="11"/>
        <v>1</v>
      </c>
      <c r="J69" s="47">
        <f t="shared" si="12"/>
        <v>1</v>
      </c>
      <c r="K69" s="47">
        <f t="shared" si="13"/>
        <v>0</v>
      </c>
      <c r="L69" s="47">
        <f t="shared" si="14"/>
        <v>0</v>
      </c>
    </row>
    <row r="70" spans="1:12" x14ac:dyDescent="0.35">
      <c r="A70" s="46">
        <v>42488</v>
      </c>
      <c r="B70" s="47">
        <v>2016</v>
      </c>
      <c r="C70" s="47" t="s">
        <v>4</v>
      </c>
      <c r="D70" s="47" t="s">
        <v>2</v>
      </c>
      <c r="E70" s="47" t="s">
        <v>4</v>
      </c>
      <c r="F70" s="47" t="str">
        <f t="shared" si="9"/>
        <v>M</v>
      </c>
      <c r="G70" s="48" t="str">
        <f t="shared" si="10"/>
        <v>MM</v>
      </c>
      <c r="I70" s="49">
        <f t="shared" si="11"/>
        <v>1</v>
      </c>
      <c r="J70" s="47">
        <f t="shared" si="12"/>
        <v>1</v>
      </c>
      <c r="K70" s="47">
        <f t="shared" si="13"/>
        <v>0</v>
      </c>
      <c r="L70" s="47">
        <f t="shared" si="14"/>
        <v>0</v>
      </c>
    </row>
    <row r="71" spans="1:12" x14ac:dyDescent="0.35">
      <c r="A71" s="46">
        <v>42834</v>
      </c>
      <c r="B71" s="47">
        <v>2017</v>
      </c>
      <c r="C71" s="47" t="s">
        <v>4</v>
      </c>
      <c r="D71" s="47" t="s">
        <v>2</v>
      </c>
      <c r="E71" s="47" t="s">
        <v>4</v>
      </c>
      <c r="F71" s="47" t="str">
        <f t="shared" si="9"/>
        <v>M</v>
      </c>
      <c r="G71" s="48" t="str">
        <f t="shared" si="10"/>
        <v>MM</v>
      </c>
      <c r="I71" s="49">
        <f t="shared" si="11"/>
        <v>1</v>
      </c>
      <c r="J71" s="47">
        <f t="shared" si="12"/>
        <v>1</v>
      </c>
      <c r="K71" s="47">
        <f t="shared" si="13"/>
        <v>0</v>
      </c>
      <c r="L71" s="47">
        <f t="shared" si="14"/>
        <v>0</v>
      </c>
    </row>
    <row r="72" spans="1:12" x14ac:dyDescent="0.35">
      <c r="A72" s="46">
        <v>42868</v>
      </c>
      <c r="B72" s="47">
        <v>2017</v>
      </c>
      <c r="C72" s="47" t="s">
        <v>2</v>
      </c>
      <c r="D72" s="47" t="s">
        <v>4</v>
      </c>
      <c r="E72" s="47" t="s">
        <v>4</v>
      </c>
      <c r="F72" s="47" t="str">
        <f t="shared" si="9"/>
        <v>M</v>
      </c>
      <c r="G72" s="48" t="str">
        <f t="shared" si="10"/>
        <v>MM</v>
      </c>
      <c r="I72" s="49">
        <f t="shared" si="11"/>
        <v>1</v>
      </c>
      <c r="J72" s="47">
        <f t="shared" si="12"/>
        <v>1</v>
      </c>
      <c r="K72" s="47">
        <f t="shared" si="13"/>
        <v>0</v>
      </c>
      <c r="L72" s="47">
        <f t="shared" si="14"/>
        <v>0</v>
      </c>
    </row>
    <row r="73" spans="1:12" x14ac:dyDescent="0.35">
      <c r="A73" s="46">
        <v>42874</v>
      </c>
      <c r="B73" s="47">
        <v>2017</v>
      </c>
      <c r="C73" s="47" t="s">
        <v>4</v>
      </c>
      <c r="D73" s="47" t="s">
        <v>2</v>
      </c>
      <c r="E73" s="47" t="s">
        <v>4</v>
      </c>
      <c r="F73" s="47" t="str">
        <f t="shared" si="9"/>
        <v>M</v>
      </c>
      <c r="G73" s="48" t="str">
        <f t="shared" si="10"/>
        <v>MM</v>
      </c>
      <c r="I73" s="49">
        <f t="shared" si="11"/>
        <v>1</v>
      </c>
      <c r="J73" s="47">
        <f t="shared" si="12"/>
        <v>1</v>
      </c>
      <c r="K73" s="47">
        <f t="shared" si="13"/>
        <v>0</v>
      </c>
      <c r="L73" s="47">
        <f t="shared" si="14"/>
        <v>0</v>
      </c>
    </row>
    <row r="74" spans="1:12" x14ac:dyDescent="0.35">
      <c r="A74" s="46">
        <v>43226</v>
      </c>
      <c r="B74" s="47">
        <v>2018</v>
      </c>
      <c r="C74" s="47" t="s">
        <v>4</v>
      </c>
      <c r="D74" s="47" t="s">
        <v>2</v>
      </c>
      <c r="E74" s="47" t="s">
        <v>4</v>
      </c>
      <c r="F74" s="47" t="str">
        <f t="shared" si="9"/>
        <v>M</v>
      </c>
      <c r="G74" s="48" t="str">
        <f t="shared" si="10"/>
        <v>MM</v>
      </c>
      <c r="I74" s="49">
        <f t="shared" si="11"/>
        <v>1</v>
      </c>
      <c r="J74" s="47">
        <f t="shared" si="12"/>
        <v>1</v>
      </c>
      <c r="K74" s="47">
        <f t="shared" si="13"/>
        <v>0</v>
      </c>
      <c r="L74" s="47">
        <f t="shared" si="14"/>
        <v>0</v>
      </c>
    </row>
    <row r="75" spans="1:12" x14ac:dyDescent="0.35">
      <c r="A75" s="46">
        <v>43229</v>
      </c>
      <c r="B75" s="47">
        <v>2018</v>
      </c>
      <c r="C75" s="47" t="s">
        <v>4</v>
      </c>
      <c r="D75" s="47" t="s">
        <v>2</v>
      </c>
      <c r="E75" s="47" t="s">
        <v>4</v>
      </c>
      <c r="F75" s="47" t="str">
        <f t="shared" si="9"/>
        <v>M</v>
      </c>
      <c r="G75" s="48" t="str">
        <f t="shared" si="10"/>
        <v>MM</v>
      </c>
      <c r="I75" s="49">
        <f t="shared" si="11"/>
        <v>1</v>
      </c>
      <c r="J75" s="47">
        <f t="shared" si="12"/>
        <v>1</v>
      </c>
      <c r="K75" s="47">
        <f t="shared" si="13"/>
        <v>0</v>
      </c>
      <c r="L75" s="47">
        <f t="shared" si="14"/>
        <v>0</v>
      </c>
    </row>
    <row r="76" spans="1:12" x14ac:dyDescent="0.35">
      <c r="A76" s="46">
        <v>43583</v>
      </c>
      <c r="B76" s="47">
        <v>2019</v>
      </c>
      <c r="C76" s="47" t="s">
        <v>2</v>
      </c>
      <c r="D76" s="47" t="s">
        <v>4</v>
      </c>
      <c r="E76" s="47" t="s">
        <v>2</v>
      </c>
      <c r="F76" s="47" t="str">
        <f t="shared" si="9"/>
        <v>K</v>
      </c>
      <c r="G76" s="48" t="str">
        <f t="shared" si="10"/>
        <v>MK</v>
      </c>
      <c r="I76" s="49">
        <f t="shared" si="11"/>
        <v>1</v>
      </c>
      <c r="J76" s="47">
        <f t="shared" si="12"/>
        <v>0</v>
      </c>
      <c r="K76" s="47">
        <f t="shared" si="13"/>
        <v>0</v>
      </c>
      <c r="L76" s="47">
        <f t="shared" si="14"/>
        <v>0</v>
      </c>
    </row>
    <row r="77" spans="1:12" x14ac:dyDescent="0.35">
      <c r="A77" s="46">
        <v>43590</v>
      </c>
      <c r="B77" s="47">
        <v>2019</v>
      </c>
      <c r="C77" s="47" t="s">
        <v>2</v>
      </c>
      <c r="D77" s="47" t="s">
        <v>4</v>
      </c>
      <c r="E77" s="47" t="s">
        <v>4</v>
      </c>
      <c r="F77" s="47" t="str">
        <f t="shared" si="9"/>
        <v>M</v>
      </c>
      <c r="G77" s="48" t="str">
        <f t="shared" si="10"/>
        <v>KM</v>
      </c>
      <c r="I77" s="49">
        <f t="shared" si="11"/>
        <v>0</v>
      </c>
      <c r="J77" s="47">
        <f t="shared" si="12"/>
        <v>0</v>
      </c>
      <c r="K77" s="47">
        <f t="shared" si="13"/>
        <v>1</v>
      </c>
      <c r="L77" s="47">
        <f t="shared" si="14"/>
        <v>0</v>
      </c>
    </row>
    <row r="78" spans="1:12" x14ac:dyDescent="0.35">
      <c r="A78" s="46">
        <v>44097</v>
      </c>
      <c r="B78" s="47">
        <v>2020</v>
      </c>
      <c r="C78" s="47" t="s">
        <v>4</v>
      </c>
      <c r="D78" s="47" t="s">
        <v>2</v>
      </c>
      <c r="E78" s="47" t="s">
        <v>4</v>
      </c>
      <c r="F78" s="47" t="str">
        <f t="shared" si="9"/>
        <v>M</v>
      </c>
      <c r="G78" s="48" t="str">
        <f t="shared" si="10"/>
        <v>MM</v>
      </c>
      <c r="I78" s="49">
        <f t="shared" si="11"/>
        <v>1</v>
      </c>
      <c r="J78" s="47">
        <f t="shared" si="12"/>
        <v>1</v>
      </c>
      <c r="K78" s="47">
        <f t="shared" si="13"/>
        <v>0</v>
      </c>
      <c r="L78" s="47">
        <f t="shared" si="14"/>
        <v>0</v>
      </c>
    </row>
    <row r="79" spans="1:12" x14ac:dyDescent="0.35">
      <c r="A79" s="46">
        <v>44120</v>
      </c>
      <c r="B79" s="47">
        <v>2020</v>
      </c>
      <c r="C79" s="47" t="s">
        <v>2</v>
      </c>
      <c r="D79" s="47" t="s">
        <v>4</v>
      </c>
      <c r="E79" s="47" t="s">
        <v>4</v>
      </c>
      <c r="F79" s="47" t="str">
        <f t="shared" si="9"/>
        <v>M</v>
      </c>
      <c r="G79" s="48" t="str">
        <f t="shared" si="10"/>
        <v>MM</v>
      </c>
      <c r="I79" s="49">
        <f t="shared" si="11"/>
        <v>1</v>
      </c>
      <c r="J79" s="47">
        <f t="shared" si="12"/>
        <v>1</v>
      </c>
      <c r="K79" s="47">
        <f t="shared" si="13"/>
        <v>0</v>
      </c>
      <c r="L79" s="47">
        <f t="shared" si="14"/>
        <v>0</v>
      </c>
    </row>
    <row r="80" spans="1:12" x14ac:dyDescent="0.35">
      <c r="A80" s="46">
        <v>44299</v>
      </c>
      <c r="B80" s="47">
        <v>2021</v>
      </c>
      <c r="C80" s="47" t="s">
        <v>4</v>
      </c>
      <c r="D80" s="47" t="s">
        <v>2</v>
      </c>
      <c r="E80" s="47" t="s">
        <v>4</v>
      </c>
      <c r="F80" s="47" t="str">
        <f t="shared" si="9"/>
        <v>M</v>
      </c>
      <c r="G80" s="48" t="str">
        <f t="shared" si="10"/>
        <v>MM</v>
      </c>
      <c r="I80" s="49">
        <f t="shared" si="11"/>
        <v>1</v>
      </c>
      <c r="J80" s="47">
        <f t="shared" si="12"/>
        <v>1</v>
      </c>
      <c r="K80" s="47">
        <f t="shared" si="13"/>
        <v>0</v>
      </c>
      <c r="L80" s="47">
        <f t="shared" si="14"/>
        <v>0</v>
      </c>
    </row>
    <row r="81" spans="1:12" x14ac:dyDescent="0.35">
      <c r="A81" s="46">
        <v>44462</v>
      </c>
      <c r="B81" s="47">
        <v>2021</v>
      </c>
      <c r="C81" s="47" t="s">
        <v>4</v>
      </c>
      <c r="D81" s="47" t="s">
        <v>2</v>
      </c>
      <c r="E81" s="47" t="s">
        <v>2</v>
      </c>
      <c r="F81" s="47" t="str">
        <f t="shared" si="9"/>
        <v>K</v>
      </c>
      <c r="G81" s="48" t="str">
        <f t="shared" si="10"/>
        <v>MK</v>
      </c>
      <c r="I81" s="49">
        <f t="shared" si="11"/>
        <v>1</v>
      </c>
      <c r="J81" s="47">
        <f t="shared" si="12"/>
        <v>0</v>
      </c>
      <c r="K81" s="47">
        <f t="shared" si="13"/>
        <v>0</v>
      </c>
      <c r="L81" s="47">
        <f t="shared" si="14"/>
        <v>0</v>
      </c>
    </row>
    <row r="83" spans="1:12" x14ac:dyDescent="0.35">
      <c r="G83" s="45" t="s">
        <v>288</v>
      </c>
      <c r="I83" s="49">
        <f>SUM(I54:I81)</f>
        <v>22</v>
      </c>
      <c r="J83" s="47">
        <f t="shared" ref="J83:L83" si="15">SUM(J54:J81)</f>
        <v>17</v>
      </c>
      <c r="K83" s="47">
        <f t="shared" si="15"/>
        <v>6</v>
      </c>
      <c r="L83" s="47">
        <f t="shared" si="15"/>
        <v>2</v>
      </c>
    </row>
    <row r="84" spans="1:12" x14ac:dyDescent="0.35">
      <c r="G84" s="45" t="s">
        <v>289</v>
      </c>
      <c r="I84" s="50">
        <f>J83/I83</f>
        <v>0.77272727272727271</v>
      </c>
      <c r="J84" s="47"/>
      <c r="K84" s="40">
        <f>L83/K83</f>
        <v>0.33333333333333331</v>
      </c>
      <c r="L84" s="47"/>
    </row>
    <row r="87" spans="1:12" x14ac:dyDescent="0.35">
      <c r="A87" s="40" t="s">
        <v>9</v>
      </c>
      <c r="B87" s="40" t="s">
        <v>284</v>
      </c>
      <c r="C87" s="40" t="s">
        <v>262</v>
      </c>
      <c r="D87" s="40" t="s">
        <v>263</v>
      </c>
      <c r="E87" s="40" t="s">
        <v>285</v>
      </c>
      <c r="F87" s="40" t="s">
        <v>286</v>
      </c>
      <c r="G87" s="45" t="s">
        <v>287</v>
      </c>
    </row>
    <row r="88" spans="1:12" x14ac:dyDescent="0.35">
      <c r="A88" s="46">
        <v>39565</v>
      </c>
      <c r="B88" s="47">
        <v>2008</v>
      </c>
      <c r="C88" s="47" t="s">
        <v>4</v>
      </c>
      <c r="D88" s="47" t="s">
        <v>290</v>
      </c>
      <c r="E88" s="47" t="s">
        <v>290</v>
      </c>
      <c r="F88" s="47" t="str">
        <f t="shared" ref="F88:F115" si="16">LEFT(E88,1)</f>
        <v>S</v>
      </c>
      <c r="G88" s="48" t="str">
        <f>CONCATENATE(F88)</f>
        <v>S</v>
      </c>
    </row>
    <row r="89" spans="1:12" x14ac:dyDescent="0.35">
      <c r="A89" s="46">
        <v>39586</v>
      </c>
      <c r="B89" s="47">
        <v>2008</v>
      </c>
      <c r="C89" s="47" t="s">
        <v>290</v>
      </c>
      <c r="D89" s="47" t="s">
        <v>4</v>
      </c>
      <c r="E89" s="47" t="s">
        <v>4</v>
      </c>
      <c r="F89" s="47" t="str">
        <f t="shared" si="16"/>
        <v>M</v>
      </c>
      <c r="G89" s="48" t="str">
        <f>CONCATENATE(F88,F89)</f>
        <v>SM</v>
      </c>
      <c r="I89" s="49">
        <f>IF(LEFT(G89,1)="M",1,0)</f>
        <v>0</v>
      </c>
      <c r="J89" s="47">
        <f>IF(G89="MM",1,0)</f>
        <v>0</v>
      </c>
      <c r="K89" s="47">
        <f>IF(LEFT(G89,1)="S",1,0)</f>
        <v>1</v>
      </c>
      <c r="L89" s="47">
        <f>IF(G89="SS",1,0)</f>
        <v>0</v>
      </c>
    </row>
    <row r="90" spans="1:12" x14ac:dyDescent="0.35">
      <c r="A90" s="46">
        <v>39928</v>
      </c>
      <c r="B90" s="47">
        <v>2009</v>
      </c>
      <c r="C90" s="47" t="s">
        <v>290</v>
      </c>
      <c r="D90" s="47" t="s">
        <v>4</v>
      </c>
      <c r="E90" s="47" t="s">
        <v>290</v>
      </c>
      <c r="F90" s="47" t="str">
        <f t="shared" si="16"/>
        <v>S</v>
      </c>
      <c r="G90" s="48" t="str">
        <f t="shared" ref="G90:G115" si="17">CONCATENATE(F89,F90)</f>
        <v>MS</v>
      </c>
      <c r="I90" s="49">
        <f t="shared" ref="I90:I115" si="18">IF(LEFT(G90,1)="M",1,0)</f>
        <v>1</v>
      </c>
      <c r="J90" s="47">
        <f t="shared" ref="J90:J115" si="19">IF(G90="MM",1,0)</f>
        <v>0</v>
      </c>
      <c r="K90" s="47">
        <f t="shared" ref="K90:K115" si="20">IF(LEFT(G90,1)="S",1,0)</f>
        <v>0</v>
      </c>
      <c r="L90" s="47">
        <f t="shared" ref="L90:L115" si="21">IF(G90="SS",1,0)</f>
        <v>0</v>
      </c>
    </row>
    <row r="91" spans="1:12" x14ac:dyDescent="0.35">
      <c r="A91" s="46">
        <v>39939</v>
      </c>
      <c r="B91" s="47">
        <v>2009</v>
      </c>
      <c r="C91" s="47" t="s">
        <v>290</v>
      </c>
      <c r="D91" s="47" t="s">
        <v>4</v>
      </c>
      <c r="E91" s="47" t="s">
        <v>290</v>
      </c>
      <c r="F91" s="47" t="str">
        <f t="shared" si="16"/>
        <v>S</v>
      </c>
      <c r="G91" s="48" t="str">
        <f t="shared" si="17"/>
        <v>SS</v>
      </c>
      <c r="I91" s="49">
        <f t="shared" si="18"/>
        <v>0</v>
      </c>
      <c r="J91" s="47">
        <f t="shared" si="19"/>
        <v>0</v>
      </c>
      <c r="K91" s="47">
        <f t="shared" si="20"/>
        <v>1</v>
      </c>
      <c r="L91" s="47">
        <f t="shared" si="21"/>
        <v>1</v>
      </c>
    </row>
    <row r="92" spans="1:12" x14ac:dyDescent="0.35">
      <c r="A92" s="46">
        <v>40265</v>
      </c>
      <c r="B92" s="47">
        <v>2010</v>
      </c>
      <c r="C92" s="47" t="s">
        <v>290</v>
      </c>
      <c r="D92" s="47" t="s">
        <v>4</v>
      </c>
      <c r="E92" s="47" t="s">
        <v>4</v>
      </c>
      <c r="F92" s="47" t="str">
        <f t="shared" si="16"/>
        <v>M</v>
      </c>
      <c r="G92" s="48" t="str">
        <f t="shared" si="17"/>
        <v>SM</v>
      </c>
      <c r="I92" s="49">
        <f t="shared" si="18"/>
        <v>0</v>
      </c>
      <c r="J92" s="47">
        <f t="shared" si="19"/>
        <v>0</v>
      </c>
      <c r="K92" s="47">
        <f t="shared" si="20"/>
        <v>1</v>
      </c>
      <c r="L92" s="47">
        <f t="shared" si="21"/>
        <v>0</v>
      </c>
    </row>
    <row r="93" spans="1:12" x14ac:dyDescent="0.35">
      <c r="A93" s="46">
        <v>40271</v>
      </c>
      <c r="B93" s="47">
        <v>2010</v>
      </c>
      <c r="C93" s="47" t="s">
        <v>4</v>
      </c>
      <c r="D93" s="47" t="s">
        <v>290</v>
      </c>
      <c r="E93" s="47" t="s">
        <v>4</v>
      </c>
      <c r="F93" s="47" t="str">
        <f t="shared" si="16"/>
        <v>M</v>
      </c>
      <c r="G93" s="48" t="str">
        <f t="shared" si="17"/>
        <v>MM</v>
      </c>
      <c r="I93" s="49">
        <f t="shared" si="18"/>
        <v>1</v>
      </c>
      <c r="J93" s="47">
        <f t="shared" si="19"/>
        <v>1</v>
      </c>
      <c r="K93" s="47">
        <f t="shared" si="20"/>
        <v>0</v>
      </c>
      <c r="L93" s="47">
        <f t="shared" si="21"/>
        <v>0</v>
      </c>
    </row>
    <row r="94" spans="1:12" x14ac:dyDescent="0.35">
      <c r="A94" s="46">
        <v>40657</v>
      </c>
      <c r="B94" s="47">
        <v>2011</v>
      </c>
      <c r="C94" s="47" t="s">
        <v>290</v>
      </c>
      <c r="D94" s="47" t="s">
        <v>4</v>
      </c>
      <c r="E94" s="47" t="s">
        <v>4</v>
      </c>
      <c r="F94" s="47" t="str">
        <f t="shared" si="16"/>
        <v>M</v>
      </c>
      <c r="G94" s="48" t="str">
        <f t="shared" si="17"/>
        <v>MM</v>
      </c>
      <c r="I94" s="49">
        <f t="shared" si="18"/>
        <v>1</v>
      </c>
      <c r="J94" s="47">
        <f t="shared" si="19"/>
        <v>1</v>
      </c>
      <c r="K94" s="47">
        <f t="shared" si="20"/>
        <v>0</v>
      </c>
      <c r="L94" s="47">
        <f t="shared" si="21"/>
        <v>0</v>
      </c>
    </row>
    <row r="95" spans="1:12" x14ac:dyDescent="0.35">
      <c r="A95" s="46">
        <v>40677</v>
      </c>
      <c r="B95" s="47">
        <v>2011</v>
      </c>
      <c r="C95" s="47" t="s">
        <v>4</v>
      </c>
      <c r="D95" s="47" t="s">
        <v>290</v>
      </c>
      <c r="E95" s="47" t="s">
        <v>290</v>
      </c>
      <c r="F95" s="47" t="str">
        <f t="shared" si="16"/>
        <v>S</v>
      </c>
      <c r="G95" s="48" t="str">
        <f t="shared" si="17"/>
        <v>MS</v>
      </c>
      <c r="I95" s="49">
        <f t="shared" si="18"/>
        <v>1</v>
      </c>
      <c r="J95" s="47">
        <f t="shared" si="19"/>
        <v>0</v>
      </c>
      <c r="K95" s="47">
        <f t="shared" si="20"/>
        <v>0</v>
      </c>
      <c r="L95" s="47">
        <f t="shared" si="21"/>
        <v>0</v>
      </c>
    </row>
    <row r="96" spans="1:12" x14ac:dyDescent="0.35">
      <c r="A96" s="46">
        <v>41008</v>
      </c>
      <c r="B96" s="47">
        <v>2012</v>
      </c>
      <c r="C96" s="47" t="s">
        <v>290</v>
      </c>
      <c r="D96" s="47" t="s">
        <v>4</v>
      </c>
      <c r="E96" s="47" t="s">
        <v>4</v>
      </c>
      <c r="F96" s="47" t="str">
        <f t="shared" si="16"/>
        <v>M</v>
      </c>
      <c r="G96" s="48" t="str">
        <f t="shared" si="17"/>
        <v>SM</v>
      </c>
      <c r="I96" s="49">
        <f t="shared" si="18"/>
        <v>0</v>
      </c>
      <c r="J96" s="47">
        <f t="shared" si="19"/>
        <v>0</v>
      </c>
      <c r="K96" s="47">
        <f t="shared" si="20"/>
        <v>1</v>
      </c>
      <c r="L96" s="47">
        <f t="shared" si="21"/>
        <v>0</v>
      </c>
    </row>
    <row r="97" spans="1:12" x14ac:dyDescent="0.35">
      <c r="A97" s="46">
        <v>41028</v>
      </c>
      <c r="B97" s="47">
        <v>2012</v>
      </c>
      <c r="C97" s="47" t="s">
        <v>4</v>
      </c>
      <c r="D97" s="47" t="s">
        <v>290</v>
      </c>
      <c r="E97" s="47" t="s">
        <v>4</v>
      </c>
      <c r="F97" s="47" t="str">
        <f t="shared" si="16"/>
        <v>M</v>
      </c>
      <c r="G97" s="48" t="str">
        <f t="shared" si="17"/>
        <v>MM</v>
      </c>
      <c r="I97" s="49">
        <f t="shared" si="18"/>
        <v>1</v>
      </c>
      <c r="J97" s="47">
        <f t="shared" si="19"/>
        <v>1</v>
      </c>
      <c r="K97" s="47">
        <f t="shared" si="20"/>
        <v>0</v>
      </c>
      <c r="L97" s="47">
        <f t="shared" si="21"/>
        <v>0</v>
      </c>
    </row>
    <row r="98" spans="1:12" x14ac:dyDescent="0.35">
      <c r="A98" s="46">
        <v>41395</v>
      </c>
      <c r="B98" s="47">
        <v>2013</v>
      </c>
      <c r="C98" s="47" t="s">
        <v>290</v>
      </c>
      <c r="D98" s="47" t="s">
        <v>4</v>
      </c>
      <c r="E98" s="47" t="s">
        <v>290</v>
      </c>
      <c r="F98" s="47" t="str">
        <f t="shared" si="16"/>
        <v>S</v>
      </c>
      <c r="G98" s="48" t="str">
        <f t="shared" si="17"/>
        <v>MS</v>
      </c>
      <c r="I98" s="49">
        <f t="shared" si="18"/>
        <v>1</v>
      </c>
      <c r="J98" s="47">
        <f t="shared" si="19"/>
        <v>0</v>
      </c>
      <c r="K98" s="47">
        <f t="shared" si="20"/>
        <v>0</v>
      </c>
      <c r="L98" s="47">
        <f t="shared" si="21"/>
        <v>0</v>
      </c>
    </row>
    <row r="99" spans="1:12" x14ac:dyDescent="0.35">
      <c r="A99" s="46">
        <v>41407</v>
      </c>
      <c r="B99" s="47">
        <v>2013</v>
      </c>
      <c r="C99" s="47" t="s">
        <v>4</v>
      </c>
      <c r="D99" s="47" t="s">
        <v>290</v>
      </c>
      <c r="E99" s="47" t="s">
        <v>4</v>
      </c>
      <c r="F99" s="47" t="str">
        <f t="shared" si="16"/>
        <v>M</v>
      </c>
      <c r="G99" s="48" t="str">
        <f t="shared" si="17"/>
        <v>SM</v>
      </c>
      <c r="I99" s="49">
        <f t="shared" si="18"/>
        <v>0</v>
      </c>
      <c r="J99" s="47">
        <f t="shared" si="19"/>
        <v>0</v>
      </c>
      <c r="K99" s="47">
        <f t="shared" si="20"/>
        <v>1</v>
      </c>
      <c r="L99" s="47">
        <f t="shared" si="21"/>
        <v>0</v>
      </c>
    </row>
    <row r="100" spans="1:12" x14ac:dyDescent="0.35">
      <c r="A100" s="46">
        <v>41759</v>
      </c>
      <c r="B100" s="47">
        <v>2014</v>
      </c>
      <c r="C100" s="47" t="s">
        <v>4</v>
      </c>
      <c r="D100" s="47" t="s">
        <v>290</v>
      </c>
      <c r="E100" s="47" t="s">
        <v>290</v>
      </c>
      <c r="F100" s="47" t="str">
        <f t="shared" si="16"/>
        <v>S</v>
      </c>
      <c r="G100" s="48" t="str">
        <f t="shared" si="17"/>
        <v>MS</v>
      </c>
      <c r="I100" s="49">
        <f t="shared" si="18"/>
        <v>1</v>
      </c>
      <c r="J100" s="47">
        <f t="shared" si="19"/>
        <v>0</v>
      </c>
      <c r="K100" s="47">
        <f t="shared" si="20"/>
        <v>0</v>
      </c>
      <c r="L100" s="47">
        <f t="shared" si="21"/>
        <v>0</v>
      </c>
    </row>
    <row r="101" spans="1:12" x14ac:dyDescent="0.35">
      <c r="A101" s="46">
        <v>41771</v>
      </c>
      <c r="B101" s="47">
        <v>2014</v>
      </c>
      <c r="C101" s="47" t="s">
        <v>290</v>
      </c>
      <c r="D101" s="47" t="s">
        <v>4</v>
      </c>
      <c r="E101" s="47" t="s">
        <v>4</v>
      </c>
      <c r="F101" s="47" t="str">
        <f t="shared" si="16"/>
        <v>M</v>
      </c>
      <c r="G101" s="48" t="str">
        <f t="shared" si="17"/>
        <v>SM</v>
      </c>
      <c r="I101" s="49">
        <f t="shared" si="18"/>
        <v>0</v>
      </c>
      <c r="J101" s="47">
        <f t="shared" si="19"/>
        <v>0</v>
      </c>
      <c r="K101" s="47">
        <f t="shared" si="20"/>
        <v>1</v>
      </c>
      <c r="L101" s="47">
        <f t="shared" si="21"/>
        <v>0</v>
      </c>
    </row>
    <row r="102" spans="1:12" x14ac:dyDescent="0.35">
      <c r="A102" s="46">
        <v>42119</v>
      </c>
      <c r="B102" s="47">
        <v>2015</v>
      </c>
      <c r="C102" s="47" t="s">
        <v>4</v>
      </c>
      <c r="D102" s="47" t="s">
        <v>290</v>
      </c>
      <c r="E102" s="47" t="s">
        <v>4</v>
      </c>
      <c r="F102" s="47" t="str">
        <f t="shared" si="16"/>
        <v>M</v>
      </c>
      <c r="G102" s="48" t="str">
        <f t="shared" si="17"/>
        <v>MM</v>
      </c>
      <c r="I102" s="49">
        <f t="shared" si="18"/>
        <v>1</v>
      </c>
      <c r="J102" s="47">
        <f t="shared" si="19"/>
        <v>1</v>
      </c>
      <c r="K102" s="47">
        <f t="shared" si="20"/>
        <v>0</v>
      </c>
      <c r="L102" s="47">
        <f t="shared" si="21"/>
        <v>0</v>
      </c>
    </row>
    <row r="103" spans="1:12" x14ac:dyDescent="0.35">
      <c r="A103" s="46">
        <v>42141</v>
      </c>
      <c r="B103" s="47">
        <v>2015</v>
      </c>
      <c r="C103" s="47" t="s">
        <v>290</v>
      </c>
      <c r="D103" s="47" t="s">
        <v>4</v>
      </c>
      <c r="E103" s="47" t="s">
        <v>4</v>
      </c>
      <c r="F103" s="47" t="str">
        <f t="shared" si="16"/>
        <v>M</v>
      </c>
      <c r="G103" s="48" t="str">
        <f t="shared" si="17"/>
        <v>MM</v>
      </c>
      <c r="I103" s="49">
        <f t="shared" si="18"/>
        <v>1</v>
      </c>
      <c r="J103" s="47">
        <f t="shared" si="19"/>
        <v>1</v>
      </c>
      <c r="K103" s="47">
        <f t="shared" si="20"/>
        <v>0</v>
      </c>
      <c r="L103" s="47">
        <f t="shared" si="21"/>
        <v>0</v>
      </c>
    </row>
    <row r="104" spans="1:12" x14ac:dyDescent="0.35">
      <c r="A104" s="46">
        <v>42478</v>
      </c>
      <c r="B104" s="47">
        <v>2016</v>
      </c>
      <c r="C104" s="47" t="s">
        <v>290</v>
      </c>
      <c r="D104" s="47" t="s">
        <v>4</v>
      </c>
      <c r="E104" s="47" t="s">
        <v>290</v>
      </c>
      <c r="F104" s="47" t="str">
        <f t="shared" si="16"/>
        <v>S</v>
      </c>
      <c r="G104" s="48" t="str">
        <f t="shared" si="17"/>
        <v>MS</v>
      </c>
      <c r="I104" s="49">
        <f t="shared" si="18"/>
        <v>1</v>
      </c>
      <c r="J104" s="47">
        <f t="shared" si="19"/>
        <v>0</v>
      </c>
      <c r="K104" s="47">
        <f t="shared" si="20"/>
        <v>0</v>
      </c>
      <c r="L104" s="47">
        <f t="shared" si="21"/>
        <v>0</v>
      </c>
    </row>
    <row r="105" spans="1:12" x14ac:dyDescent="0.35">
      <c r="A105" s="46">
        <v>42498</v>
      </c>
      <c r="B105" s="47">
        <v>2016</v>
      </c>
      <c r="C105" s="47" t="s">
        <v>4</v>
      </c>
      <c r="D105" s="47" t="s">
        <v>290</v>
      </c>
      <c r="E105" s="47" t="s">
        <v>290</v>
      </c>
      <c r="F105" s="47" t="str">
        <f t="shared" si="16"/>
        <v>S</v>
      </c>
      <c r="G105" s="48" t="str">
        <f t="shared" si="17"/>
        <v>SS</v>
      </c>
      <c r="I105" s="49">
        <f t="shared" si="18"/>
        <v>0</v>
      </c>
      <c r="J105" s="47">
        <f t="shared" si="19"/>
        <v>0</v>
      </c>
      <c r="K105" s="47">
        <f t="shared" si="20"/>
        <v>1</v>
      </c>
      <c r="L105" s="47">
        <f t="shared" si="21"/>
        <v>1</v>
      </c>
    </row>
    <row r="106" spans="1:12" x14ac:dyDescent="0.35">
      <c r="A106" s="46">
        <v>42837</v>
      </c>
      <c r="B106" s="47">
        <v>2017</v>
      </c>
      <c r="C106" s="47" t="s">
        <v>4</v>
      </c>
      <c r="D106" s="47" t="s">
        <v>290</v>
      </c>
      <c r="E106" s="47" t="s">
        <v>4</v>
      </c>
      <c r="F106" s="47" t="str">
        <f t="shared" si="16"/>
        <v>M</v>
      </c>
      <c r="G106" s="48" t="str">
        <f t="shared" si="17"/>
        <v>SM</v>
      </c>
      <c r="I106" s="49">
        <f t="shared" si="18"/>
        <v>0</v>
      </c>
      <c r="J106" s="47">
        <f t="shared" si="19"/>
        <v>0</v>
      </c>
      <c r="K106" s="47">
        <f t="shared" si="20"/>
        <v>1</v>
      </c>
      <c r="L106" s="47">
        <f t="shared" si="21"/>
        <v>0</v>
      </c>
    </row>
    <row r="107" spans="1:12" x14ac:dyDescent="0.35">
      <c r="A107" s="46">
        <v>42863</v>
      </c>
      <c r="B107" s="47">
        <v>2017</v>
      </c>
      <c r="C107" s="47" t="s">
        <v>290</v>
      </c>
      <c r="D107" s="47" t="s">
        <v>4</v>
      </c>
      <c r="E107" s="47" t="s">
        <v>290</v>
      </c>
      <c r="F107" s="47" t="str">
        <f t="shared" si="16"/>
        <v>S</v>
      </c>
      <c r="G107" s="48" t="str">
        <f t="shared" si="17"/>
        <v>MS</v>
      </c>
      <c r="I107" s="49">
        <f t="shared" si="18"/>
        <v>1</v>
      </c>
      <c r="J107" s="47">
        <f t="shared" si="19"/>
        <v>0</v>
      </c>
      <c r="K107" s="47">
        <f t="shared" si="20"/>
        <v>0</v>
      </c>
      <c r="L107" s="47">
        <f t="shared" si="21"/>
        <v>0</v>
      </c>
    </row>
    <row r="108" spans="1:12" x14ac:dyDescent="0.35">
      <c r="A108" s="46">
        <v>43202</v>
      </c>
      <c r="B108" s="47">
        <v>2018</v>
      </c>
      <c r="C108" s="47" t="s">
        <v>4</v>
      </c>
      <c r="D108" s="47" t="s">
        <v>290</v>
      </c>
      <c r="E108" s="47" t="s">
        <v>290</v>
      </c>
      <c r="F108" s="47" t="str">
        <f t="shared" si="16"/>
        <v>S</v>
      </c>
      <c r="G108" s="48" t="str">
        <f t="shared" si="17"/>
        <v>SS</v>
      </c>
      <c r="I108" s="49">
        <f t="shared" si="18"/>
        <v>0</v>
      </c>
      <c r="J108" s="47">
        <f t="shared" si="19"/>
        <v>0</v>
      </c>
      <c r="K108" s="47">
        <f t="shared" si="20"/>
        <v>1</v>
      </c>
      <c r="L108" s="47">
        <f t="shared" si="21"/>
        <v>1</v>
      </c>
    </row>
    <row r="109" spans="1:12" x14ac:dyDescent="0.35">
      <c r="A109" s="46">
        <v>43214</v>
      </c>
      <c r="B109" s="47">
        <v>2018</v>
      </c>
      <c r="C109" s="47" t="s">
        <v>290</v>
      </c>
      <c r="D109" s="47" t="s">
        <v>4</v>
      </c>
      <c r="E109" s="47" t="s">
        <v>290</v>
      </c>
      <c r="F109" s="47" t="str">
        <f t="shared" si="16"/>
        <v>S</v>
      </c>
      <c r="G109" s="48" t="str">
        <f t="shared" si="17"/>
        <v>SS</v>
      </c>
      <c r="I109" s="49">
        <f t="shared" si="18"/>
        <v>0</v>
      </c>
      <c r="J109" s="47">
        <f t="shared" si="19"/>
        <v>0</v>
      </c>
      <c r="K109" s="47">
        <f t="shared" si="20"/>
        <v>1</v>
      </c>
      <c r="L109" s="47">
        <f t="shared" si="21"/>
        <v>1</v>
      </c>
    </row>
    <row r="110" spans="1:12" x14ac:dyDescent="0.35">
      <c r="A110" s="46">
        <v>43561</v>
      </c>
      <c r="B110" s="47">
        <v>2019</v>
      </c>
      <c r="C110" s="47" t="s">
        <v>4</v>
      </c>
      <c r="D110" s="47" t="s">
        <v>290</v>
      </c>
      <c r="E110" s="47" t="s">
        <v>4</v>
      </c>
      <c r="F110" s="47" t="str">
        <f t="shared" si="16"/>
        <v>M</v>
      </c>
      <c r="G110" s="48" t="str">
        <f t="shared" si="17"/>
        <v>SM</v>
      </c>
      <c r="I110" s="49">
        <f t="shared" si="18"/>
        <v>0</v>
      </c>
      <c r="J110" s="47">
        <f t="shared" si="19"/>
        <v>0</v>
      </c>
      <c r="K110" s="47">
        <f t="shared" si="20"/>
        <v>1</v>
      </c>
      <c r="L110" s="47">
        <f t="shared" si="21"/>
        <v>0</v>
      </c>
    </row>
    <row r="111" spans="1:12" x14ac:dyDescent="0.35">
      <c r="A111" s="46">
        <v>43587</v>
      </c>
      <c r="B111" s="47">
        <v>2019</v>
      </c>
      <c r="C111" s="47" t="s">
        <v>4</v>
      </c>
      <c r="D111" s="47" t="s">
        <v>290</v>
      </c>
      <c r="E111" s="47" t="s">
        <v>4</v>
      </c>
      <c r="F111" s="47" t="str">
        <f t="shared" si="16"/>
        <v>M</v>
      </c>
      <c r="G111" s="48" t="str">
        <f t="shared" si="17"/>
        <v>MM</v>
      </c>
      <c r="I111" s="49">
        <f t="shared" si="18"/>
        <v>1</v>
      </c>
      <c r="J111" s="47">
        <f t="shared" si="19"/>
        <v>1</v>
      </c>
      <c r="K111" s="47">
        <f t="shared" si="20"/>
        <v>0</v>
      </c>
      <c r="L111" s="47">
        <f t="shared" si="21"/>
        <v>0</v>
      </c>
    </row>
    <row r="112" spans="1:12" x14ac:dyDescent="0.35">
      <c r="A112" s="46">
        <v>44108</v>
      </c>
      <c r="B112" s="47">
        <v>2020</v>
      </c>
      <c r="C112" s="47" t="s">
        <v>4</v>
      </c>
      <c r="D112" s="47" t="s">
        <v>290</v>
      </c>
      <c r="E112" s="47" t="s">
        <v>4</v>
      </c>
      <c r="F112" s="47" t="str">
        <f t="shared" si="16"/>
        <v>M</v>
      </c>
      <c r="G112" s="48" t="str">
        <f t="shared" si="17"/>
        <v>MM</v>
      </c>
      <c r="I112" s="49">
        <f t="shared" si="18"/>
        <v>1</v>
      </c>
      <c r="J112" s="47">
        <f t="shared" si="19"/>
        <v>1</v>
      </c>
      <c r="K112" s="47">
        <f t="shared" si="20"/>
        <v>0</v>
      </c>
      <c r="L112" s="47">
        <f t="shared" si="21"/>
        <v>0</v>
      </c>
    </row>
    <row r="113" spans="1:12" x14ac:dyDescent="0.35">
      <c r="A113" s="46">
        <v>44138</v>
      </c>
      <c r="B113" s="47">
        <v>2020</v>
      </c>
      <c r="C113" s="47" t="s">
        <v>4</v>
      </c>
      <c r="D113" s="47" t="s">
        <v>290</v>
      </c>
      <c r="E113" s="47" t="s">
        <v>290</v>
      </c>
      <c r="F113" s="47" t="str">
        <f t="shared" si="16"/>
        <v>S</v>
      </c>
      <c r="G113" s="48" t="str">
        <f t="shared" si="17"/>
        <v>MS</v>
      </c>
      <c r="I113" s="49">
        <f t="shared" si="18"/>
        <v>1</v>
      </c>
      <c r="J113" s="47">
        <f t="shared" si="19"/>
        <v>0</v>
      </c>
      <c r="K113" s="47">
        <f t="shared" si="20"/>
        <v>0</v>
      </c>
      <c r="L113" s="47">
        <f t="shared" si="21"/>
        <v>0</v>
      </c>
    </row>
    <row r="114" spans="1:12" x14ac:dyDescent="0.35">
      <c r="A114" s="46">
        <v>44303</v>
      </c>
      <c r="B114" s="47">
        <v>2021</v>
      </c>
      <c r="C114" s="47" t="s">
        <v>4</v>
      </c>
      <c r="D114" s="47" t="s">
        <v>290</v>
      </c>
      <c r="E114" s="47" t="s">
        <v>4</v>
      </c>
      <c r="F114" s="47" t="str">
        <f t="shared" si="16"/>
        <v>M</v>
      </c>
      <c r="G114" s="48" t="str">
        <f t="shared" si="17"/>
        <v>SM</v>
      </c>
      <c r="I114" s="49">
        <f t="shared" si="18"/>
        <v>0</v>
      </c>
      <c r="J114" s="47">
        <f t="shared" si="19"/>
        <v>0</v>
      </c>
      <c r="K114" s="47">
        <f t="shared" si="20"/>
        <v>1</v>
      </c>
      <c r="L114" s="47">
        <f t="shared" si="21"/>
        <v>0</v>
      </c>
    </row>
    <row r="115" spans="1:12" x14ac:dyDescent="0.35">
      <c r="A115" s="46">
        <v>44477</v>
      </c>
      <c r="B115" s="47">
        <v>2021</v>
      </c>
      <c r="C115" s="47" t="s">
        <v>4</v>
      </c>
      <c r="D115" s="47" t="s">
        <v>290</v>
      </c>
      <c r="E115" s="47" t="s">
        <v>4</v>
      </c>
      <c r="F115" s="47" t="str">
        <f t="shared" si="16"/>
        <v>M</v>
      </c>
      <c r="G115" s="48" t="str">
        <f t="shared" si="17"/>
        <v>MM</v>
      </c>
      <c r="I115" s="49">
        <f t="shared" si="18"/>
        <v>1</v>
      </c>
      <c r="J115" s="47">
        <f t="shared" si="19"/>
        <v>1</v>
      </c>
      <c r="K115" s="47">
        <f t="shared" si="20"/>
        <v>0</v>
      </c>
      <c r="L115" s="47">
        <f t="shared" si="21"/>
        <v>0</v>
      </c>
    </row>
    <row r="117" spans="1:12" x14ac:dyDescent="0.35">
      <c r="G117" s="45" t="s">
        <v>288</v>
      </c>
      <c r="I117" s="49">
        <f>SUM(I89:I115)</f>
        <v>15</v>
      </c>
      <c r="J117" s="47">
        <f t="shared" ref="J117:L117" si="22">SUM(J89:J115)</f>
        <v>8</v>
      </c>
      <c r="K117" s="47">
        <f t="shared" si="22"/>
        <v>12</v>
      </c>
      <c r="L117" s="47">
        <f t="shared" si="22"/>
        <v>4</v>
      </c>
    </row>
    <row r="118" spans="1:12" x14ac:dyDescent="0.35">
      <c r="G118" s="45" t="s">
        <v>289</v>
      </c>
      <c r="I118" s="50">
        <f>J117/I117</f>
        <v>0.53333333333333333</v>
      </c>
      <c r="J118" s="47"/>
      <c r="K118" s="40">
        <f>L117/K117</f>
        <v>0.33333333333333331</v>
      </c>
      <c r="L118" s="47"/>
    </row>
    <row r="121" spans="1:12" x14ac:dyDescent="0.35">
      <c r="A121" s="40" t="s">
        <v>9</v>
      </c>
      <c r="B121" s="40" t="s">
        <v>284</v>
      </c>
      <c r="C121" s="40" t="s">
        <v>262</v>
      </c>
      <c r="D121" s="40" t="s">
        <v>263</v>
      </c>
      <c r="E121" s="40" t="s">
        <v>285</v>
      </c>
      <c r="F121" s="40" t="s">
        <v>286</v>
      </c>
      <c r="G121" s="45" t="s">
        <v>287</v>
      </c>
    </row>
    <row r="122" spans="1:12" x14ac:dyDescent="0.35">
      <c r="A122" s="46">
        <v>39575</v>
      </c>
      <c r="B122" s="47">
        <v>2008</v>
      </c>
      <c r="C122" s="47" t="s">
        <v>4</v>
      </c>
      <c r="D122" s="47" t="s">
        <v>5</v>
      </c>
      <c r="E122" s="47" t="s">
        <v>4</v>
      </c>
      <c r="F122" s="47" t="str">
        <f t="shared" ref="F122:F145" si="23">LEFT(E122,1)</f>
        <v>M</v>
      </c>
      <c r="G122" s="48" t="str">
        <f>CONCATENATE(F122)</f>
        <v>M</v>
      </c>
    </row>
    <row r="123" spans="1:12" x14ac:dyDescent="0.35">
      <c r="A123" s="46">
        <v>39594</v>
      </c>
      <c r="B123" s="47">
        <v>2008</v>
      </c>
      <c r="C123" s="47" t="s">
        <v>5</v>
      </c>
      <c r="D123" s="47" t="s">
        <v>4</v>
      </c>
      <c r="E123" s="47" t="s">
        <v>5</v>
      </c>
      <c r="F123" s="47" t="str">
        <f t="shared" si="23"/>
        <v>R</v>
      </c>
      <c r="G123" s="48" t="str">
        <f>CONCATENATE(F122,F123)</f>
        <v>MR</v>
      </c>
      <c r="I123" s="49">
        <f>IF(LEFT(G123,1)="M",1,0)</f>
        <v>1</v>
      </c>
      <c r="J123" s="47">
        <f>IF(G123="MM",1,0)</f>
        <v>0</v>
      </c>
      <c r="K123" s="47">
        <f>IF(LEFT(G123,1)="R",1,0)</f>
        <v>0</v>
      </c>
      <c r="L123" s="47">
        <f>IF(G123="RR",1,0)</f>
        <v>0</v>
      </c>
    </row>
    <row r="124" spans="1:12" x14ac:dyDescent="0.35">
      <c r="A124" s="46">
        <v>39947</v>
      </c>
      <c r="B124" s="47">
        <v>2009</v>
      </c>
      <c r="C124" s="47" t="s">
        <v>4</v>
      </c>
      <c r="D124" s="47" t="s">
        <v>5</v>
      </c>
      <c r="E124" s="47" t="s">
        <v>5</v>
      </c>
      <c r="F124" s="47" t="str">
        <f t="shared" si="23"/>
        <v>R</v>
      </c>
      <c r="G124" s="48" t="str">
        <f t="shared" ref="G124:G145" si="24">CONCATENATE(F123,F124)</f>
        <v>RR</v>
      </c>
      <c r="I124" s="49">
        <f t="shared" ref="I124:I145" si="25">IF(LEFT(G124,1)="M",1,0)</f>
        <v>0</v>
      </c>
      <c r="J124" s="47">
        <f t="shared" ref="J124:J145" si="26">IF(G124="MM",1,0)</f>
        <v>0</v>
      </c>
      <c r="K124" s="47">
        <f t="shared" ref="K124:K145" si="27">IF(LEFT(G124,1)="R",1,0)</f>
        <v>1</v>
      </c>
      <c r="L124" s="47">
        <f t="shared" ref="L124:L145" si="28">IF(G124="RR",1,0)</f>
        <v>1</v>
      </c>
    </row>
    <row r="125" spans="1:12" x14ac:dyDescent="0.35">
      <c r="A125" s="46">
        <v>40250</v>
      </c>
      <c r="B125" s="47">
        <v>2010</v>
      </c>
      <c r="C125" s="47" t="s">
        <v>4</v>
      </c>
      <c r="D125" s="47" t="s">
        <v>5</v>
      </c>
      <c r="E125" s="47" t="s">
        <v>4</v>
      </c>
      <c r="F125" s="47" t="str">
        <f t="shared" si="23"/>
        <v>M</v>
      </c>
      <c r="G125" s="48" t="str">
        <f t="shared" si="24"/>
        <v>RM</v>
      </c>
      <c r="I125" s="49">
        <f t="shared" si="25"/>
        <v>0</v>
      </c>
      <c r="J125" s="47">
        <f t="shared" si="26"/>
        <v>0</v>
      </c>
      <c r="K125" s="47">
        <f t="shared" si="27"/>
        <v>1</v>
      </c>
      <c r="L125" s="47">
        <f t="shared" si="28"/>
        <v>0</v>
      </c>
    </row>
    <row r="126" spans="1:12" x14ac:dyDescent="0.35">
      <c r="A126" s="46">
        <v>40279</v>
      </c>
      <c r="B126" s="47">
        <v>2010</v>
      </c>
      <c r="C126" s="47" t="s">
        <v>5</v>
      </c>
      <c r="D126" s="47" t="s">
        <v>4</v>
      </c>
      <c r="E126" s="47" t="s">
        <v>4</v>
      </c>
      <c r="F126" s="47" t="str">
        <f t="shared" si="23"/>
        <v>M</v>
      </c>
      <c r="G126" s="48" t="str">
        <f t="shared" si="24"/>
        <v>MM</v>
      </c>
      <c r="I126" s="49">
        <f t="shared" si="25"/>
        <v>1</v>
      </c>
      <c r="J126" s="47">
        <f t="shared" si="26"/>
        <v>1</v>
      </c>
      <c r="K126" s="47">
        <f t="shared" si="27"/>
        <v>0</v>
      </c>
      <c r="L126" s="47">
        <f t="shared" si="28"/>
        <v>0</v>
      </c>
    </row>
    <row r="127" spans="1:12" x14ac:dyDescent="0.35">
      <c r="A127" s="46">
        <v>40662</v>
      </c>
      <c r="B127" s="47">
        <v>2011</v>
      </c>
      <c r="C127" s="47" t="s">
        <v>5</v>
      </c>
      <c r="D127" s="47" t="s">
        <v>4</v>
      </c>
      <c r="E127" s="47" t="s">
        <v>5</v>
      </c>
      <c r="F127" s="47" t="str">
        <f t="shared" si="23"/>
        <v>R</v>
      </c>
      <c r="G127" s="48" t="str">
        <f t="shared" si="24"/>
        <v>MR</v>
      </c>
      <c r="I127" s="49">
        <f t="shared" si="25"/>
        <v>1</v>
      </c>
      <c r="J127" s="47">
        <f t="shared" si="26"/>
        <v>0</v>
      </c>
      <c r="K127" s="47">
        <f t="shared" si="27"/>
        <v>0</v>
      </c>
      <c r="L127" s="47">
        <f t="shared" si="28"/>
        <v>0</v>
      </c>
    </row>
    <row r="128" spans="1:12" x14ac:dyDescent="0.35">
      <c r="A128" s="46">
        <v>40683</v>
      </c>
      <c r="B128" s="47">
        <v>2011</v>
      </c>
      <c r="C128" s="47" t="s">
        <v>4</v>
      </c>
      <c r="D128" s="47" t="s">
        <v>5</v>
      </c>
      <c r="E128" s="47" t="s">
        <v>5</v>
      </c>
      <c r="F128" s="47" t="str">
        <f t="shared" si="23"/>
        <v>R</v>
      </c>
      <c r="G128" s="48" t="str">
        <f t="shared" si="24"/>
        <v>RR</v>
      </c>
      <c r="I128" s="49">
        <f t="shared" si="25"/>
        <v>0</v>
      </c>
      <c r="J128" s="47">
        <f t="shared" si="26"/>
        <v>0</v>
      </c>
      <c r="K128" s="47">
        <f t="shared" si="27"/>
        <v>1</v>
      </c>
      <c r="L128" s="47">
        <f t="shared" si="28"/>
        <v>1</v>
      </c>
    </row>
    <row r="129" spans="1:12" x14ac:dyDescent="0.35">
      <c r="A129" s="46">
        <v>41010</v>
      </c>
      <c r="B129" s="47">
        <v>2012</v>
      </c>
      <c r="C129" s="47" t="s">
        <v>4</v>
      </c>
      <c r="D129" s="47" t="s">
        <v>5</v>
      </c>
      <c r="E129" s="47" t="s">
        <v>4</v>
      </c>
      <c r="F129" s="47" t="str">
        <f t="shared" si="23"/>
        <v>M</v>
      </c>
      <c r="G129" s="48" t="str">
        <f t="shared" si="24"/>
        <v>RM</v>
      </c>
      <c r="I129" s="49">
        <f t="shared" si="25"/>
        <v>0</v>
      </c>
      <c r="J129" s="47">
        <f t="shared" si="26"/>
        <v>0</v>
      </c>
      <c r="K129" s="47">
        <f t="shared" si="27"/>
        <v>1</v>
      </c>
      <c r="L129" s="47">
        <f t="shared" si="28"/>
        <v>0</v>
      </c>
    </row>
    <row r="130" spans="1:12" x14ac:dyDescent="0.35">
      <c r="A130" s="46">
        <v>41049</v>
      </c>
      <c r="B130" s="47">
        <v>2012</v>
      </c>
      <c r="C130" s="47" t="s">
        <v>5</v>
      </c>
      <c r="D130" s="47" t="s">
        <v>4</v>
      </c>
      <c r="E130" s="47" t="s">
        <v>4</v>
      </c>
      <c r="F130" s="47" t="str">
        <f t="shared" si="23"/>
        <v>M</v>
      </c>
      <c r="G130" s="48" t="str">
        <f t="shared" si="24"/>
        <v>MM</v>
      </c>
      <c r="I130" s="49">
        <f t="shared" si="25"/>
        <v>1</v>
      </c>
      <c r="J130" s="47">
        <f t="shared" si="26"/>
        <v>1</v>
      </c>
      <c r="K130" s="47">
        <f t="shared" si="27"/>
        <v>0</v>
      </c>
      <c r="L130" s="47">
        <f t="shared" si="28"/>
        <v>0</v>
      </c>
    </row>
    <row r="131" spans="1:12" x14ac:dyDescent="0.35">
      <c r="A131" s="46">
        <v>41381</v>
      </c>
      <c r="B131" s="47">
        <v>2013</v>
      </c>
      <c r="C131" s="47" t="s">
        <v>5</v>
      </c>
      <c r="D131" s="47" t="s">
        <v>4</v>
      </c>
      <c r="E131" s="47" t="s">
        <v>5</v>
      </c>
      <c r="F131" s="47" t="str">
        <f t="shared" si="23"/>
        <v>R</v>
      </c>
      <c r="G131" s="48" t="str">
        <f t="shared" si="24"/>
        <v>MR</v>
      </c>
      <c r="I131" s="49">
        <f t="shared" si="25"/>
        <v>1</v>
      </c>
      <c r="J131" s="47">
        <f t="shared" si="26"/>
        <v>0</v>
      </c>
      <c r="K131" s="47">
        <f t="shared" si="27"/>
        <v>0</v>
      </c>
      <c r="L131" s="47">
        <f t="shared" si="28"/>
        <v>0</v>
      </c>
    </row>
    <row r="132" spans="1:12" x14ac:dyDescent="0.35">
      <c r="A132" s="46">
        <v>41409</v>
      </c>
      <c r="B132" s="47">
        <v>2013</v>
      </c>
      <c r="C132" s="47" t="s">
        <v>4</v>
      </c>
      <c r="D132" s="47" t="s">
        <v>5</v>
      </c>
      <c r="E132" s="47" t="s">
        <v>4</v>
      </c>
      <c r="F132" s="47" t="str">
        <f t="shared" si="23"/>
        <v>M</v>
      </c>
      <c r="G132" s="48" t="str">
        <f t="shared" si="24"/>
        <v>RM</v>
      </c>
      <c r="I132" s="49">
        <f t="shared" si="25"/>
        <v>0</v>
      </c>
      <c r="J132" s="47">
        <f t="shared" si="26"/>
        <v>0</v>
      </c>
      <c r="K132" s="47">
        <f t="shared" si="27"/>
        <v>1</v>
      </c>
      <c r="L132" s="47">
        <f t="shared" si="28"/>
        <v>0</v>
      </c>
    </row>
    <row r="133" spans="1:12" x14ac:dyDescent="0.35">
      <c r="A133" s="46">
        <v>41418</v>
      </c>
      <c r="B133" s="47">
        <v>2013</v>
      </c>
      <c r="C133" s="47" t="s">
        <v>4</v>
      </c>
      <c r="D133" s="47" t="s">
        <v>5</v>
      </c>
      <c r="E133" s="47" t="s">
        <v>4</v>
      </c>
      <c r="F133" s="47" t="str">
        <f t="shared" si="23"/>
        <v>M</v>
      </c>
      <c r="G133" s="48" t="str">
        <f t="shared" si="24"/>
        <v>MM</v>
      </c>
      <c r="I133" s="49">
        <f t="shared" si="25"/>
        <v>1</v>
      </c>
      <c r="J133" s="47">
        <f t="shared" si="26"/>
        <v>1</v>
      </c>
      <c r="K133" s="47">
        <f t="shared" si="27"/>
        <v>0</v>
      </c>
      <c r="L133" s="47">
        <f t="shared" si="28"/>
        <v>0</v>
      </c>
    </row>
    <row r="134" spans="1:12" x14ac:dyDescent="0.35">
      <c r="A134" s="46">
        <v>41778</v>
      </c>
      <c r="B134" s="47">
        <v>2014</v>
      </c>
      <c r="C134" s="47" t="s">
        <v>5</v>
      </c>
      <c r="D134" s="47" t="s">
        <v>4</v>
      </c>
      <c r="E134" s="47" t="s">
        <v>4</v>
      </c>
      <c r="F134" s="47" t="str">
        <f t="shared" si="23"/>
        <v>M</v>
      </c>
      <c r="G134" s="48" t="str">
        <f t="shared" si="24"/>
        <v>MM</v>
      </c>
      <c r="I134" s="49">
        <f t="shared" si="25"/>
        <v>1</v>
      </c>
      <c r="J134" s="47">
        <f t="shared" si="26"/>
        <v>1</v>
      </c>
      <c r="K134" s="47">
        <f t="shared" si="27"/>
        <v>0</v>
      </c>
      <c r="L134" s="47">
        <f t="shared" si="28"/>
        <v>0</v>
      </c>
    </row>
    <row r="135" spans="1:12" x14ac:dyDescent="0.35">
      <c r="A135" s="46">
        <v>41784</v>
      </c>
      <c r="B135" s="47">
        <v>2014</v>
      </c>
      <c r="C135" s="47" t="s">
        <v>4</v>
      </c>
      <c r="D135" s="47" t="s">
        <v>5</v>
      </c>
      <c r="E135" s="47" t="s">
        <v>4</v>
      </c>
      <c r="F135" s="47" t="str">
        <f t="shared" si="23"/>
        <v>M</v>
      </c>
      <c r="G135" s="48" t="str">
        <f t="shared" si="24"/>
        <v>MM</v>
      </c>
      <c r="I135" s="49">
        <f t="shared" si="25"/>
        <v>1</v>
      </c>
      <c r="J135" s="47">
        <f t="shared" si="26"/>
        <v>1</v>
      </c>
      <c r="K135" s="47">
        <f t="shared" si="27"/>
        <v>0</v>
      </c>
      <c r="L135" s="47">
        <f t="shared" si="28"/>
        <v>0</v>
      </c>
    </row>
    <row r="136" spans="1:12" x14ac:dyDescent="0.35">
      <c r="A136" s="46">
        <v>42108</v>
      </c>
      <c r="B136" s="47">
        <v>2015</v>
      </c>
      <c r="C136" s="47" t="s">
        <v>5</v>
      </c>
      <c r="D136" s="47" t="s">
        <v>4</v>
      </c>
      <c r="E136" s="47" t="s">
        <v>5</v>
      </c>
      <c r="F136" s="47" t="str">
        <f t="shared" si="23"/>
        <v>R</v>
      </c>
      <c r="G136" s="48" t="str">
        <f t="shared" si="24"/>
        <v>MR</v>
      </c>
      <c r="I136" s="49">
        <f t="shared" si="25"/>
        <v>1</v>
      </c>
      <c r="J136" s="47">
        <f t="shared" si="26"/>
        <v>0</v>
      </c>
      <c r="K136" s="47">
        <f t="shared" si="27"/>
        <v>0</v>
      </c>
      <c r="L136" s="47">
        <f t="shared" si="28"/>
        <v>0</v>
      </c>
    </row>
    <row r="137" spans="1:12" x14ac:dyDescent="0.35">
      <c r="A137" s="46">
        <v>42125</v>
      </c>
      <c r="B137" s="47">
        <v>2015</v>
      </c>
      <c r="C137" s="47" t="s">
        <v>4</v>
      </c>
      <c r="D137" s="47" t="s">
        <v>5</v>
      </c>
      <c r="E137" s="47" t="s">
        <v>4</v>
      </c>
      <c r="F137" s="47" t="str">
        <f t="shared" si="23"/>
        <v>M</v>
      </c>
      <c r="G137" s="48" t="str">
        <f t="shared" si="24"/>
        <v>RM</v>
      </c>
      <c r="I137" s="49">
        <f t="shared" si="25"/>
        <v>0</v>
      </c>
      <c r="J137" s="47">
        <f t="shared" si="26"/>
        <v>0</v>
      </c>
      <c r="K137" s="47">
        <f t="shared" si="27"/>
        <v>1</v>
      </c>
      <c r="L137" s="47">
        <f t="shared" si="28"/>
        <v>0</v>
      </c>
    </row>
    <row r="138" spans="1:12" x14ac:dyDescent="0.35">
      <c r="A138" s="46">
        <v>43212</v>
      </c>
      <c r="B138" s="47">
        <v>2018</v>
      </c>
      <c r="C138" s="47" t="s">
        <v>4</v>
      </c>
      <c r="D138" s="47" t="s">
        <v>5</v>
      </c>
      <c r="E138" s="47" t="s">
        <v>5</v>
      </c>
      <c r="F138" s="47" t="str">
        <f t="shared" si="23"/>
        <v>R</v>
      </c>
      <c r="G138" s="48" t="str">
        <f t="shared" si="24"/>
        <v>MR</v>
      </c>
      <c r="I138" s="49">
        <f t="shared" si="25"/>
        <v>1</v>
      </c>
      <c r="J138" s="47">
        <f t="shared" si="26"/>
        <v>0</v>
      </c>
      <c r="K138" s="47">
        <f t="shared" si="27"/>
        <v>0</v>
      </c>
      <c r="L138" s="47">
        <f t="shared" si="28"/>
        <v>0</v>
      </c>
    </row>
    <row r="139" spans="1:12" x14ac:dyDescent="0.35">
      <c r="A139" s="46">
        <v>43233</v>
      </c>
      <c r="B139" s="47">
        <v>2018</v>
      </c>
      <c r="C139" s="47" t="s">
        <v>4</v>
      </c>
      <c r="D139" s="47" t="s">
        <v>5</v>
      </c>
      <c r="E139" s="47" t="s">
        <v>5</v>
      </c>
      <c r="F139" s="47" t="str">
        <f t="shared" si="23"/>
        <v>R</v>
      </c>
      <c r="G139" s="48" t="str">
        <f t="shared" si="24"/>
        <v>RR</v>
      </c>
      <c r="I139" s="49">
        <f t="shared" si="25"/>
        <v>0</v>
      </c>
      <c r="J139" s="47">
        <f t="shared" si="26"/>
        <v>0</v>
      </c>
      <c r="K139" s="47">
        <f t="shared" si="27"/>
        <v>1</v>
      </c>
      <c r="L139" s="47">
        <f t="shared" si="28"/>
        <v>1</v>
      </c>
    </row>
    <row r="140" spans="1:12" x14ac:dyDescent="0.35">
      <c r="A140" s="46">
        <v>43568</v>
      </c>
      <c r="B140" s="47">
        <v>2019</v>
      </c>
      <c r="C140" s="47" t="s">
        <v>4</v>
      </c>
      <c r="D140" s="47" t="s">
        <v>5</v>
      </c>
      <c r="E140" s="47" t="s">
        <v>5</v>
      </c>
      <c r="F140" s="47" t="str">
        <f t="shared" si="23"/>
        <v>R</v>
      </c>
      <c r="G140" s="48" t="str">
        <f t="shared" si="24"/>
        <v>RR</v>
      </c>
      <c r="I140" s="49">
        <f t="shared" si="25"/>
        <v>0</v>
      </c>
      <c r="J140" s="47">
        <f t="shared" si="26"/>
        <v>0</v>
      </c>
      <c r="K140" s="47">
        <f t="shared" si="27"/>
        <v>1</v>
      </c>
      <c r="L140" s="47">
        <f t="shared" si="28"/>
        <v>1</v>
      </c>
    </row>
    <row r="141" spans="1:12" x14ac:dyDescent="0.35">
      <c r="A141" s="46">
        <v>43575</v>
      </c>
      <c r="B141" s="47">
        <v>2019</v>
      </c>
      <c r="C141" s="47" t="s">
        <v>4</v>
      </c>
      <c r="D141" s="47" t="s">
        <v>5</v>
      </c>
      <c r="E141" s="47" t="s">
        <v>5</v>
      </c>
      <c r="F141" s="47" t="str">
        <f t="shared" si="23"/>
        <v>R</v>
      </c>
      <c r="G141" s="48" t="str">
        <f t="shared" si="24"/>
        <v>RR</v>
      </c>
      <c r="I141" s="49">
        <f t="shared" si="25"/>
        <v>0</v>
      </c>
      <c r="J141" s="47">
        <f t="shared" si="26"/>
        <v>0</v>
      </c>
      <c r="K141" s="47">
        <f t="shared" si="27"/>
        <v>1</v>
      </c>
      <c r="L141" s="47">
        <f t="shared" si="28"/>
        <v>1</v>
      </c>
    </row>
    <row r="142" spans="1:12" x14ac:dyDescent="0.35">
      <c r="A142" s="46">
        <v>44110</v>
      </c>
      <c r="B142" s="47">
        <v>2020</v>
      </c>
      <c r="C142" s="47" t="s">
        <v>4</v>
      </c>
      <c r="D142" s="47" t="s">
        <v>5</v>
      </c>
      <c r="E142" s="47" t="s">
        <v>4</v>
      </c>
      <c r="F142" s="47" t="str">
        <f t="shared" si="23"/>
        <v>M</v>
      </c>
      <c r="G142" s="48" t="str">
        <f t="shared" si="24"/>
        <v>RM</v>
      </c>
      <c r="I142" s="49">
        <f t="shared" si="25"/>
        <v>0</v>
      </c>
      <c r="J142" s="47">
        <f t="shared" si="26"/>
        <v>0</v>
      </c>
      <c r="K142" s="47">
        <f t="shared" si="27"/>
        <v>1</v>
      </c>
      <c r="L142" s="47">
        <f t="shared" si="28"/>
        <v>0</v>
      </c>
    </row>
    <row r="143" spans="1:12" x14ac:dyDescent="0.35">
      <c r="A143" s="46">
        <v>44129</v>
      </c>
      <c r="B143" s="47">
        <v>2020</v>
      </c>
      <c r="C143" s="47" t="s">
        <v>4</v>
      </c>
      <c r="D143" s="47" t="s">
        <v>5</v>
      </c>
      <c r="E143" s="47" t="s">
        <v>5</v>
      </c>
      <c r="F143" s="47" t="str">
        <f t="shared" si="23"/>
        <v>R</v>
      </c>
      <c r="G143" s="48" t="str">
        <f t="shared" si="24"/>
        <v>MR</v>
      </c>
      <c r="I143" s="49">
        <f t="shared" si="25"/>
        <v>1</v>
      </c>
      <c r="J143" s="47">
        <f t="shared" si="26"/>
        <v>0</v>
      </c>
      <c r="K143" s="47">
        <f t="shared" si="27"/>
        <v>0</v>
      </c>
      <c r="L143" s="47">
        <f t="shared" si="28"/>
        <v>0</v>
      </c>
    </row>
    <row r="144" spans="1:12" x14ac:dyDescent="0.35">
      <c r="A144" s="46">
        <v>44315</v>
      </c>
      <c r="B144" s="47">
        <v>2021</v>
      </c>
      <c r="C144" s="47" t="s">
        <v>5</v>
      </c>
      <c r="D144" s="47" t="s">
        <v>4</v>
      </c>
      <c r="E144" s="47" t="s">
        <v>4</v>
      </c>
      <c r="F144" s="47" t="str">
        <f t="shared" si="23"/>
        <v>M</v>
      </c>
      <c r="G144" s="48" t="str">
        <f t="shared" si="24"/>
        <v>RM</v>
      </c>
      <c r="I144" s="49">
        <f t="shared" si="25"/>
        <v>0</v>
      </c>
      <c r="J144" s="47">
        <f t="shared" si="26"/>
        <v>0</v>
      </c>
      <c r="K144" s="47">
        <f t="shared" si="27"/>
        <v>1</v>
      </c>
      <c r="L144" s="47">
        <f t="shared" si="28"/>
        <v>0</v>
      </c>
    </row>
    <row r="145" spans="1:12" x14ac:dyDescent="0.35">
      <c r="A145" s="46">
        <v>44474</v>
      </c>
      <c r="B145" s="47">
        <v>2021</v>
      </c>
      <c r="C145" s="47" t="s">
        <v>5</v>
      </c>
      <c r="D145" s="47" t="s">
        <v>4</v>
      </c>
      <c r="E145" s="47" t="s">
        <v>4</v>
      </c>
      <c r="F145" s="47" t="str">
        <f t="shared" si="23"/>
        <v>M</v>
      </c>
      <c r="G145" s="48" t="str">
        <f t="shared" si="24"/>
        <v>MM</v>
      </c>
      <c r="I145" s="49">
        <f t="shared" si="25"/>
        <v>1</v>
      </c>
      <c r="J145" s="47">
        <f t="shared" si="26"/>
        <v>1</v>
      </c>
      <c r="K145" s="47">
        <f t="shared" si="27"/>
        <v>0</v>
      </c>
      <c r="L145" s="47">
        <f t="shared" si="28"/>
        <v>0</v>
      </c>
    </row>
    <row r="147" spans="1:12" x14ac:dyDescent="0.35">
      <c r="G147" s="45" t="s">
        <v>288</v>
      </c>
      <c r="I147" s="49">
        <f>SUM(I123:I145)</f>
        <v>12</v>
      </c>
      <c r="J147" s="47">
        <f t="shared" ref="J147:L147" si="29">SUM(J123:J145)</f>
        <v>6</v>
      </c>
      <c r="K147" s="47">
        <f t="shared" si="29"/>
        <v>11</v>
      </c>
      <c r="L147" s="47">
        <f t="shared" si="29"/>
        <v>5</v>
      </c>
    </row>
    <row r="148" spans="1:12" x14ac:dyDescent="0.35">
      <c r="G148" s="45" t="s">
        <v>289</v>
      </c>
      <c r="I148" s="50">
        <f>J147/I147</f>
        <v>0.5</v>
      </c>
      <c r="J148" s="47"/>
      <c r="K148" s="40">
        <f>L147/K147</f>
        <v>0.45454545454545453</v>
      </c>
      <c r="L148" s="47"/>
    </row>
    <row r="151" spans="1:12" x14ac:dyDescent="0.35">
      <c r="A151" s="40" t="s">
        <v>9</v>
      </c>
      <c r="B151" s="40" t="s">
        <v>284</v>
      </c>
      <c r="C151" s="40" t="s">
        <v>262</v>
      </c>
      <c r="D151" s="40" t="s">
        <v>263</v>
      </c>
      <c r="E151" s="40" t="s">
        <v>285</v>
      </c>
      <c r="F151" s="40" t="s">
        <v>286</v>
      </c>
      <c r="G151" s="45" t="s">
        <v>287</v>
      </c>
    </row>
    <row r="152" spans="1:12" x14ac:dyDescent="0.35">
      <c r="A152" s="46">
        <v>39563</v>
      </c>
      <c r="B152" s="47">
        <v>2008</v>
      </c>
      <c r="C152" s="47" t="s">
        <v>260</v>
      </c>
      <c r="D152" s="47" t="s">
        <v>4</v>
      </c>
      <c r="E152" s="47" t="s">
        <v>260</v>
      </c>
      <c r="F152" s="47" t="str">
        <f t="shared" ref="F152:F179" si="30">LEFT(E152,1)</f>
        <v>P</v>
      </c>
      <c r="G152" s="48" t="str">
        <f>CONCATENATE(F152)</f>
        <v>P</v>
      </c>
    </row>
    <row r="153" spans="1:12" x14ac:dyDescent="0.35">
      <c r="A153" s="46">
        <v>39589</v>
      </c>
      <c r="B153" s="47">
        <v>2008</v>
      </c>
      <c r="C153" s="47" t="s">
        <v>4</v>
      </c>
      <c r="D153" s="47" t="s">
        <v>260</v>
      </c>
      <c r="E153" s="47" t="s">
        <v>260</v>
      </c>
      <c r="F153" s="47" t="str">
        <f t="shared" si="30"/>
        <v>P</v>
      </c>
      <c r="G153" s="48" t="str">
        <f>CONCATENATE(F152,F153)</f>
        <v>PP</v>
      </c>
      <c r="I153" s="49">
        <f>IF(LEFT(G153,1)="M",1,0)</f>
        <v>0</v>
      </c>
      <c r="J153" s="47">
        <f>IF(G153="MM",1,0)</f>
        <v>0</v>
      </c>
      <c r="K153" s="47">
        <f>IF(LEFT(G153,1)="P",1,0)</f>
        <v>1</v>
      </c>
      <c r="L153" s="47">
        <f>IF(G153="PP",1,0)</f>
        <v>1</v>
      </c>
    </row>
    <row r="154" spans="1:12" x14ac:dyDescent="0.35">
      <c r="A154" s="46">
        <v>39932</v>
      </c>
      <c r="B154" s="47">
        <v>2009</v>
      </c>
      <c r="C154" s="47" t="s">
        <v>260</v>
      </c>
      <c r="D154" s="47" t="s">
        <v>4</v>
      </c>
      <c r="E154" s="47" t="s">
        <v>260</v>
      </c>
      <c r="F154" s="47" t="str">
        <f t="shared" si="30"/>
        <v>P</v>
      </c>
      <c r="G154" s="48" t="str">
        <f t="shared" ref="G154:G179" si="31">CONCATENATE(F153,F154)</f>
        <v>PP</v>
      </c>
      <c r="I154" s="49">
        <f t="shared" ref="I154:I179" si="32">IF(LEFT(G154,1)="M",1,0)</f>
        <v>0</v>
      </c>
      <c r="J154" s="47">
        <f t="shared" ref="J154:J175" si="33">IF(G154="MM",1,0)</f>
        <v>0</v>
      </c>
      <c r="K154" s="47">
        <f t="shared" ref="K154:K175" si="34">IF(LEFT(G154,1)="P",1,0)</f>
        <v>1</v>
      </c>
      <c r="L154" s="47">
        <f t="shared" ref="L154:L175" si="35">IF(G154="PP",1,0)</f>
        <v>1</v>
      </c>
    </row>
    <row r="155" spans="1:12" x14ac:dyDescent="0.35">
      <c r="A155" s="46">
        <v>39945</v>
      </c>
      <c r="B155" s="47">
        <v>2009</v>
      </c>
      <c r="C155" s="47" t="s">
        <v>260</v>
      </c>
      <c r="D155" s="47" t="s">
        <v>4</v>
      </c>
      <c r="E155" s="47" t="s">
        <v>4</v>
      </c>
      <c r="F155" s="47" t="str">
        <f t="shared" si="30"/>
        <v>M</v>
      </c>
      <c r="G155" s="48" t="str">
        <f t="shared" si="31"/>
        <v>PM</v>
      </c>
      <c r="I155" s="49">
        <f t="shared" si="32"/>
        <v>0</v>
      </c>
      <c r="J155" s="47">
        <f t="shared" si="33"/>
        <v>0</v>
      </c>
      <c r="K155" s="47">
        <f t="shared" si="34"/>
        <v>1</v>
      </c>
      <c r="L155" s="47">
        <f t="shared" si="35"/>
        <v>0</v>
      </c>
    </row>
    <row r="156" spans="1:12" x14ac:dyDescent="0.35">
      <c r="A156" s="46">
        <v>40267</v>
      </c>
      <c r="B156" s="47">
        <v>2010</v>
      </c>
      <c r="C156" s="47" t="s">
        <v>4</v>
      </c>
      <c r="D156" s="47" t="s">
        <v>260</v>
      </c>
      <c r="E156" s="47" t="s">
        <v>4</v>
      </c>
      <c r="F156" s="47" t="str">
        <f t="shared" si="30"/>
        <v>M</v>
      </c>
      <c r="G156" s="48" t="str">
        <f t="shared" si="31"/>
        <v>MM</v>
      </c>
      <c r="I156" s="49">
        <f t="shared" si="32"/>
        <v>1</v>
      </c>
      <c r="J156" s="47">
        <f t="shared" si="33"/>
        <v>1</v>
      </c>
      <c r="K156" s="47">
        <f t="shared" si="34"/>
        <v>0</v>
      </c>
      <c r="L156" s="47">
        <f t="shared" si="35"/>
        <v>0</v>
      </c>
    </row>
    <row r="157" spans="1:12" x14ac:dyDescent="0.35">
      <c r="A157" s="46">
        <v>40277</v>
      </c>
      <c r="B157" s="47">
        <v>2010</v>
      </c>
      <c r="C157" s="47" t="s">
        <v>260</v>
      </c>
      <c r="D157" s="47" t="s">
        <v>4</v>
      </c>
      <c r="E157" s="47" t="s">
        <v>260</v>
      </c>
      <c r="F157" s="47" t="str">
        <f t="shared" si="30"/>
        <v>P</v>
      </c>
      <c r="G157" s="48" t="str">
        <f t="shared" si="31"/>
        <v>MP</v>
      </c>
      <c r="I157" s="49">
        <f t="shared" si="32"/>
        <v>1</v>
      </c>
      <c r="J157" s="47">
        <f t="shared" si="33"/>
        <v>0</v>
      </c>
      <c r="K157" s="47">
        <f t="shared" si="34"/>
        <v>0</v>
      </c>
      <c r="L157" s="47">
        <f t="shared" si="35"/>
        <v>0</v>
      </c>
    </row>
    <row r="158" spans="1:12" x14ac:dyDescent="0.35">
      <c r="A158" s="46">
        <v>40665</v>
      </c>
      <c r="B158" s="47">
        <v>2011</v>
      </c>
      <c r="C158" s="47" t="s">
        <v>4</v>
      </c>
      <c r="D158" s="47" t="s">
        <v>260</v>
      </c>
      <c r="E158" s="47" t="s">
        <v>4</v>
      </c>
      <c r="F158" s="47" t="str">
        <f t="shared" si="30"/>
        <v>M</v>
      </c>
      <c r="G158" s="48" t="str">
        <f t="shared" si="31"/>
        <v>PM</v>
      </c>
      <c r="I158" s="49">
        <f t="shared" si="32"/>
        <v>0</v>
      </c>
      <c r="J158" s="47">
        <f t="shared" si="33"/>
        <v>0</v>
      </c>
      <c r="K158" s="47">
        <f t="shared" si="34"/>
        <v>1</v>
      </c>
      <c r="L158" s="47">
        <f t="shared" si="35"/>
        <v>0</v>
      </c>
    </row>
    <row r="159" spans="1:12" x14ac:dyDescent="0.35">
      <c r="A159" s="46">
        <v>40673</v>
      </c>
      <c r="B159" s="47">
        <v>2011</v>
      </c>
      <c r="C159" s="47" t="s">
        <v>260</v>
      </c>
      <c r="D159" s="47" t="s">
        <v>4</v>
      </c>
      <c r="E159" s="47" t="s">
        <v>260</v>
      </c>
      <c r="F159" s="47" t="str">
        <f t="shared" si="30"/>
        <v>P</v>
      </c>
      <c r="G159" s="48" t="str">
        <f t="shared" si="31"/>
        <v>MP</v>
      </c>
      <c r="I159" s="49">
        <f t="shared" si="32"/>
        <v>1</v>
      </c>
      <c r="J159" s="47">
        <f t="shared" si="33"/>
        <v>0</v>
      </c>
      <c r="K159" s="47">
        <f t="shared" si="34"/>
        <v>0</v>
      </c>
      <c r="L159" s="47">
        <f t="shared" si="35"/>
        <v>0</v>
      </c>
    </row>
    <row r="160" spans="1:12" x14ac:dyDescent="0.35">
      <c r="A160" s="46">
        <v>41021</v>
      </c>
      <c r="B160" s="47">
        <v>2012</v>
      </c>
      <c r="C160" s="47" t="s">
        <v>4</v>
      </c>
      <c r="D160" s="47" t="s">
        <v>260</v>
      </c>
      <c r="E160" s="47" t="s">
        <v>260</v>
      </c>
      <c r="F160" s="47" t="str">
        <f t="shared" si="30"/>
        <v>P</v>
      </c>
      <c r="G160" s="48" t="str">
        <f t="shared" si="31"/>
        <v>PP</v>
      </c>
      <c r="I160" s="49">
        <f t="shared" si="32"/>
        <v>0</v>
      </c>
      <c r="J160" s="47">
        <f t="shared" si="33"/>
        <v>0</v>
      </c>
      <c r="K160" s="47">
        <f t="shared" si="34"/>
        <v>1</v>
      </c>
      <c r="L160" s="47">
        <f t="shared" si="35"/>
        <v>1</v>
      </c>
    </row>
    <row r="161" spans="1:12" x14ac:dyDescent="0.35">
      <c r="A161" s="46">
        <v>41024</v>
      </c>
      <c r="B161" s="47">
        <v>2012</v>
      </c>
      <c r="C161" s="47" t="s">
        <v>260</v>
      </c>
      <c r="D161" s="47" t="s">
        <v>4</v>
      </c>
      <c r="E161" s="47" t="s">
        <v>4</v>
      </c>
      <c r="F161" s="47" t="str">
        <f t="shared" si="30"/>
        <v>M</v>
      </c>
      <c r="G161" s="48" t="str">
        <f t="shared" si="31"/>
        <v>PM</v>
      </c>
      <c r="I161" s="49">
        <f t="shared" si="32"/>
        <v>0</v>
      </c>
      <c r="J161" s="47">
        <f t="shared" si="33"/>
        <v>0</v>
      </c>
      <c r="K161" s="47">
        <f t="shared" si="34"/>
        <v>1</v>
      </c>
      <c r="L161" s="47">
        <f t="shared" si="35"/>
        <v>0</v>
      </c>
    </row>
    <row r="162" spans="1:12" x14ac:dyDescent="0.35">
      <c r="A162" s="46">
        <v>41393</v>
      </c>
      <c r="B162" s="47">
        <v>2013</v>
      </c>
      <c r="C162" s="47" t="s">
        <v>4</v>
      </c>
      <c r="D162" s="47" t="s">
        <v>260</v>
      </c>
      <c r="E162" s="47" t="s">
        <v>4</v>
      </c>
      <c r="F162" s="47" t="str">
        <f t="shared" si="30"/>
        <v>M</v>
      </c>
      <c r="G162" s="48" t="str">
        <f t="shared" si="31"/>
        <v>MM</v>
      </c>
      <c r="I162" s="49">
        <f t="shared" si="32"/>
        <v>1</v>
      </c>
      <c r="J162" s="47">
        <f t="shared" si="33"/>
        <v>1</v>
      </c>
      <c r="K162" s="47">
        <f t="shared" si="34"/>
        <v>0</v>
      </c>
      <c r="L162" s="47">
        <f t="shared" si="35"/>
        <v>0</v>
      </c>
    </row>
    <row r="163" spans="1:12" x14ac:dyDescent="0.35">
      <c r="A163" s="46">
        <v>41412</v>
      </c>
      <c r="B163" s="47">
        <v>2013</v>
      </c>
      <c r="C163" s="47" t="s">
        <v>260</v>
      </c>
      <c r="D163" s="47" t="s">
        <v>4</v>
      </c>
      <c r="E163" s="47" t="s">
        <v>260</v>
      </c>
      <c r="F163" s="47" t="str">
        <f t="shared" si="30"/>
        <v>P</v>
      </c>
      <c r="G163" s="48" t="str">
        <f t="shared" si="31"/>
        <v>MP</v>
      </c>
      <c r="I163" s="49">
        <f t="shared" si="32"/>
        <v>1</v>
      </c>
      <c r="J163" s="47">
        <f t="shared" si="33"/>
        <v>0</v>
      </c>
      <c r="K163" s="47">
        <f t="shared" si="34"/>
        <v>0</v>
      </c>
      <c r="L163" s="47">
        <f t="shared" si="35"/>
        <v>0</v>
      </c>
    </row>
    <row r="164" spans="1:12" x14ac:dyDescent="0.35">
      <c r="A164" s="46">
        <v>41762</v>
      </c>
      <c r="B164" s="47">
        <v>2014</v>
      </c>
      <c r="C164" s="47" t="s">
        <v>4</v>
      </c>
      <c r="D164" s="47" t="s">
        <v>260</v>
      </c>
      <c r="E164" s="47" t="s">
        <v>4</v>
      </c>
      <c r="F164" s="47" t="str">
        <f t="shared" si="30"/>
        <v>M</v>
      </c>
      <c r="G164" s="48" t="str">
        <f t="shared" si="31"/>
        <v>PM</v>
      </c>
      <c r="I164" s="49">
        <f t="shared" si="32"/>
        <v>0</v>
      </c>
      <c r="J164" s="47">
        <f t="shared" si="33"/>
        <v>0</v>
      </c>
      <c r="K164" s="47">
        <f t="shared" si="34"/>
        <v>1</v>
      </c>
      <c r="L164" s="47">
        <f t="shared" si="35"/>
        <v>0</v>
      </c>
    </row>
    <row r="165" spans="1:12" x14ac:dyDescent="0.35">
      <c r="A165" s="46">
        <v>41780</v>
      </c>
      <c r="B165" s="47">
        <v>2014</v>
      </c>
      <c r="C165" s="47" t="s">
        <v>260</v>
      </c>
      <c r="D165" s="47" t="s">
        <v>4</v>
      </c>
      <c r="E165" s="47" t="s">
        <v>4</v>
      </c>
      <c r="F165" s="47" t="str">
        <f t="shared" si="30"/>
        <v>M</v>
      </c>
      <c r="G165" s="48" t="str">
        <f t="shared" si="31"/>
        <v>MM</v>
      </c>
      <c r="I165" s="49">
        <f t="shared" si="32"/>
        <v>1</v>
      </c>
      <c r="J165" s="47">
        <f t="shared" si="33"/>
        <v>1</v>
      </c>
      <c r="K165" s="47">
        <f t="shared" si="34"/>
        <v>0</v>
      </c>
      <c r="L165" s="47">
        <f t="shared" si="35"/>
        <v>0</v>
      </c>
    </row>
    <row r="166" spans="1:12" x14ac:dyDescent="0.35">
      <c r="A166" s="46">
        <v>42106</v>
      </c>
      <c r="B166" s="47">
        <v>2015</v>
      </c>
      <c r="C166" s="47" t="s">
        <v>4</v>
      </c>
      <c r="D166" s="47" t="s">
        <v>260</v>
      </c>
      <c r="E166" s="47" t="s">
        <v>260</v>
      </c>
      <c r="F166" s="47" t="str">
        <f t="shared" si="30"/>
        <v>P</v>
      </c>
      <c r="G166" s="48" t="str">
        <f t="shared" si="31"/>
        <v>MP</v>
      </c>
      <c r="I166" s="49">
        <f t="shared" si="32"/>
        <v>1</v>
      </c>
      <c r="J166" s="47">
        <f t="shared" si="33"/>
        <v>0</v>
      </c>
      <c r="K166" s="47">
        <f t="shared" si="34"/>
        <v>0</v>
      </c>
      <c r="L166" s="47">
        <f t="shared" si="35"/>
        <v>0</v>
      </c>
    </row>
    <row r="167" spans="1:12" x14ac:dyDescent="0.35">
      <c r="A167" s="46">
        <v>42127</v>
      </c>
      <c r="B167" s="47">
        <v>2015</v>
      </c>
      <c r="C167" s="47" t="s">
        <v>260</v>
      </c>
      <c r="D167" s="47" t="s">
        <v>4</v>
      </c>
      <c r="E167" s="47" t="s">
        <v>4</v>
      </c>
      <c r="F167" s="47" t="str">
        <f t="shared" si="30"/>
        <v>M</v>
      </c>
      <c r="G167" s="48" t="str">
        <f t="shared" si="31"/>
        <v>PM</v>
      </c>
      <c r="I167" s="49">
        <f t="shared" si="32"/>
        <v>0</v>
      </c>
      <c r="J167" s="47">
        <f t="shared" si="33"/>
        <v>0</v>
      </c>
      <c r="K167" s="47">
        <f t="shared" si="34"/>
        <v>1</v>
      </c>
      <c r="L167" s="47">
        <f t="shared" si="35"/>
        <v>0</v>
      </c>
    </row>
    <row r="168" spans="1:12" x14ac:dyDescent="0.35">
      <c r="A168" s="46">
        <v>42485</v>
      </c>
      <c r="B168" s="47">
        <v>2016</v>
      </c>
      <c r="C168" s="47" t="s">
        <v>260</v>
      </c>
      <c r="D168" s="47" t="s">
        <v>4</v>
      </c>
      <c r="E168" s="47" t="s">
        <v>4</v>
      </c>
      <c r="F168" s="47" t="str">
        <f t="shared" si="30"/>
        <v>M</v>
      </c>
      <c r="G168" s="48" t="str">
        <f t="shared" si="31"/>
        <v>MM</v>
      </c>
      <c r="I168" s="49">
        <f t="shared" si="32"/>
        <v>1</v>
      </c>
      <c r="J168" s="47">
        <f t="shared" si="33"/>
        <v>1</v>
      </c>
      <c r="K168" s="47">
        <f t="shared" si="34"/>
        <v>0</v>
      </c>
      <c r="L168" s="47">
        <f t="shared" si="35"/>
        <v>0</v>
      </c>
    </row>
    <row r="169" spans="1:12" x14ac:dyDescent="0.35">
      <c r="A169" s="46">
        <v>42503</v>
      </c>
      <c r="B169" s="47">
        <v>2016</v>
      </c>
      <c r="C169" s="47" t="s">
        <v>4</v>
      </c>
      <c r="D169" s="47" t="s">
        <v>260</v>
      </c>
      <c r="E169" s="47" t="s">
        <v>260</v>
      </c>
      <c r="F169" s="47" t="str">
        <f t="shared" si="30"/>
        <v>P</v>
      </c>
      <c r="G169" s="48" t="str">
        <f t="shared" si="31"/>
        <v>MP</v>
      </c>
      <c r="I169" s="49">
        <f t="shared" si="32"/>
        <v>1</v>
      </c>
      <c r="J169" s="47">
        <f t="shared" si="33"/>
        <v>0</v>
      </c>
      <c r="K169" s="47">
        <f t="shared" si="34"/>
        <v>0</v>
      </c>
      <c r="L169" s="47">
        <f t="shared" si="35"/>
        <v>0</v>
      </c>
    </row>
    <row r="170" spans="1:12" x14ac:dyDescent="0.35">
      <c r="A170" s="46">
        <v>42845</v>
      </c>
      <c r="B170" s="47">
        <v>2017</v>
      </c>
      <c r="C170" s="47" t="s">
        <v>260</v>
      </c>
      <c r="D170" s="47" t="s">
        <v>4</v>
      </c>
      <c r="E170" s="47" t="s">
        <v>4</v>
      </c>
      <c r="F170" s="47" t="str">
        <f t="shared" si="30"/>
        <v>M</v>
      </c>
      <c r="G170" s="48" t="str">
        <f t="shared" si="31"/>
        <v>PM</v>
      </c>
      <c r="I170" s="49">
        <f t="shared" si="32"/>
        <v>0</v>
      </c>
      <c r="J170" s="47">
        <f t="shared" si="33"/>
        <v>0</v>
      </c>
      <c r="K170" s="47">
        <f t="shared" si="34"/>
        <v>1</v>
      </c>
      <c r="L170" s="47">
        <f t="shared" si="35"/>
        <v>0</v>
      </c>
    </row>
    <row r="171" spans="1:12" x14ac:dyDescent="0.35">
      <c r="A171" s="46">
        <v>42866</v>
      </c>
      <c r="B171" s="47">
        <v>2017</v>
      </c>
      <c r="C171" s="47" t="s">
        <v>4</v>
      </c>
      <c r="D171" s="47" t="s">
        <v>260</v>
      </c>
      <c r="E171" s="47" t="s">
        <v>260</v>
      </c>
      <c r="F171" s="47" t="str">
        <f t="shared" si="30"/>
        <v>P</v>
      </c>
      <c r="G171" s="48" t="str">
        <f t="shared" si="31"/>
        <v>MP</v>
      </c>
      <c r="I171" s="49">
        <f t="shared" si="32"/>
        <v>1</v>
      </c>
      <c r="J171" s="47">
        <f t="shared" si="33"/>
        <v>0</v>
      </c>
      <c r="K171" s="47">
        <f t="shared" si="34"/>
        <v>0</v>
      </c>
      <c r="L171" s="47">
        <f t="shared" si="35"/>
        <v>0</v>
      </c>
    </row>
    <row r="172" spans="1:12" x14ac:dyDescent="0.35">
      <c r="A172" s="46">
        <v>43224</v>
      </c>
      <c r="B172" s="47">
        <v>2018</v>
      </c>
      <c r="C172" s="47" t="s">
        <v>260</v>
      </c>
      <c r="D172" s="47" t="s">
        <v>4</v>
      </c>
      <c r="E172" s="47" t="s">
        <v>4</v>
      </c>
      <c r="F172" s="47" t="str">
        <f t="shared" si="30"/>
        <v>M</v>
      </c>
      <c r="G172" s="48" t="str">
        <f t="shared" si="31"/>
        <v>PM</v>
      </c>
      <c r="I172" s="49">
        <f t="shared" si="32"/>
        <v>0</v>
      </c>
      <c r="J172" s="47">
        <f t="shared" si="33"/>
        <v>0</v>
      </c>
      <c r="K172" s="47">
        <f t="shared" si="34"/>
        <v>1</v>
      </c>
      <c r="L172" s="47">
        <f t="shared" si="35"/>
        <v>0</v>
      </c>
    </row>
    <row r="173" spans="1:12" x14ac:dyDescent="0.35">
      <c r="A173" s="46">
        <v>43236</v>
      </c>
      <c r="B173" s="47">
        <v>2018</v>
      </c>
      <c r="C173" s="47" t="s">
        <v>4</v>
      </c>
      <c r="D173" s="47" t="s">
        <v>260</v>
      </c>
      <c r="E173" s="47" t="s">
        <v>4</v>
      </c>
      <c r="F173" s="47" t="str">
        <f t="shared" si="30"/>
        <v>M</v>
      </c>
      <c r="G173" s="48" t="str">
        <f t="shared" si="31"/>
        <v>MM</v>
      </c>
      <c r="I173" s="49">
        <f t="shared" si="32"/>
        <v>1</v>
      </c>
      <c r="J173" s="47">
        <f t="shared" si="33"/>
        <v>1</v>
      </c>
      <c r="K173" s="47">
        <f t="shared" si="34"/>
        <v>0</v>
      </c>
      <c r="L173" s="47">
        <f t="shared" si="35"/>
        <v>0</v>
      </c>
    </row>
    <row r="174" spans="1:12" x14ac:dyDescent="0.35">
      <c r="A174" s="46">
        <v>43554</v>
      </c>
      <c r="B174" s="47">
        <v>2019</v>
      </c>
      <c r="C174" s="47" t="s">
        <v>4</v>
      </c>
      <c r="D174" s="47" t="s">
        <v>260</v>
      </c>
      <c r="E174" s="47" t="s">
        <v>260</v>
      </c>
      <c r="F174" s="47" t="str">
        <f t="shared" si="30"/>
        <v>P</v>
      </c>
      <c r="G174" s="48" t="str">
        <f t="shared" si="31"/>
        <v>MP</v>
      </c>
      <c r="I174" s="49">
        <f t="shared" si="32"/>
        <v>1</v>
      </c>
      <c r="J174" s="47">
        <f t="shared" si="33"/>
        <v>0</v>
      </c>
      <c r="K174" s="47">
        <f t="shared" si="34"/>
        <v>0</v>
      </c>
      <c r="L174" s="47">
        <f t="shared" si="35"/>
        <v>0</v>
      </c>
    </row>
    <row r="175" spans="1:12" x14ac:dyDescent="0.35">
      <c r="A175" s="46">
        <v>43565</v>
      </c>
      <c r="B175" s="47">
        <v>2019</v>
      </c>
      <c r="C175" s="47" t="s">
        <v>260</v>
      </c>
      <c r="D175" s="47" t="s">
        <v>4</v>
      </c>
      <c r="E175" s="47" t="s">
        <v>4</v>
      </c>
      <c r="F175" s="47" t="str">
        <f t="shared" si="30"/>
        <v>M</v>
      </c>
      <c r="G175" s="48" t="str">
        <f t="shared" si="31"/>
        <v>PM</v>
      </c>
      <c r="I175" s="49">
        <f t="shared" si="32"/>
        <v>0</v>
      </c>
      <c r="J175" s="47">
        <f t="shared" si="33"/>
        <v>0</v>
      </c>
      <c r="K175" s="47">
        <f t="shared" si="34"/>
        <v>1</v>
      </c>
      <c r="L175" s="47">
        <f t="shared" si="35"/>
        <v>0</v>
      </c>
    </row>
    <row r="176" spans="1:12" x14ac:dyDescent="0.35">
      <c r="A176" s="46">
        <v>44105</v>
      </c>
      <c r="B176" s="47">
        <v>2020</v>
      </c>
      <c r="C176" s="47" t="s">
        <v>4</v>
      </c>
      <c r="D176" s="47" t="s">
        <v>260</v>
      </c>
      <c r="E176" s="47" t="s">
        <v>4</v>
      </c>
      <c r="F176" s="47" t="str">
        <f t="shared" si="30"/>
        <v>M</v>
      </c>
      <c r="G176" s="48" t="str">
        <f t="shared" si="31"/>
        <v>MM</v>
      </c>
      <c r="I176" s="49">
        <f>IF(LEFT(G176,1)="M",1,0)</f>
        <v>1</v>
      </c>
      <c r="J176" s="47">
        <f>IF(G176="MM",1,0)</f>
        <v>1</v>
      </c>
      <c r="K176" s="47">
        <f>IF(LEFT(G176,1)="P",1,0)</f>
        <v>0</v>
      </c>
      <c r="L176" s="47">
        <f>IF(G176="PP",1,0)</f>
        <v>0</v>
      </c>
    </row>
    <row r="177" spans="1:12" x14ac:dyDescent="0.35">
      <c r="A177" s="46">
        <v>44122</v>
      </c>
      <c r="B177" s="47">
        <v>2020</v>
      </c>
      <c r="C177" s="47" t="s">
        <v>4</v>
      </c>
      <c r="D177" s="47" t="s">
        <v>260</v>
      </c>
      <c r="E177" s="47" t="s">
        <v>260</v>
      </c>
      <c r="F177" s="47" t="str">
        <f t="shared" si="30"/>
        <v>P</v>
      </c>
      <c r="G177" s="48" t="str">
        <f t="shared" si="31"/>
        <v>MP</v>
      </c>
      <c r="I177" s="49">
        <f t="shared" si="32"/>
        <v>1</v>
      </c>
      <c r="J177" s="47">
        <f t="shared" ref="J177:J179" si="36">IF(G177="MM",1,0)</f>
        <v>0</v>
      </c>
      <c r="K177" s="47">
        <f t="shared" ref="K177:K179" si="37">IF(LEFT(G177,1)="P",1,0)</f>
        <v>0</v>
      </c>
      <c r="L177" s="47">
        <f t="shared" ref="L177:L179" si="38">IF(G177="PP",1,0)</f>
        <v>0</v>
      </c>
    </row>
    <row r="178" spans="1:12" x14ac:dyDescent="0.35">
      <c r="A178" s="46">
        <v>44309</v>
      </c>
      <c r="B178" s="47">
        <v>2021</v>
      </c>
      <c r="C178" s="47" t="s">
        <v>4</v>
      </c>
      <c r="D178" s="47" t="s">
        <v>260</v>
      </c>
      <c r="E178" s="47" t="s">
        <v>260</v>
      </c>
      <c r="F178" s="47" t="str">
        <f t="shared" si="30"/>
        <v>P</v>
      </c>
      <c r="G178" s="48" t="str">
        <f t="shared" si="31"/>
        <v>PP</v>
      </c>
      <c r="I178" s="49">
        <f t="shared" si="32"/>
        <v>0</v>
      </c>
      <c r="J178" s="47">
        <f t="shared" si="36"/>
        <v>0</v>
      </c>
      <c r="K178" s="47">
        <f t="shared" si="37"/>
        <v>1</v>
      </c>
      <c r="L178" s="47">
        <f t="shared" si="38"/>
        <v>1</v>
      </c>
    </row>
    <row r="179" spans="1:12" x14ac:dyDescent="0.35">
      <c r="A179" s="46">
        <v>44467</v>
      </c>
      <c r="B179" s="47">
        <v>2021</v>
      </c>
      <c r="C179" s="47" t="s">
        <v>260</v>
      </c>
      <c r="D179" s="47" t="s">
        <v>4</v>
      </c>
      <c r="E179" s="47" t="s">
        <v>4</v>
      </c>
      <c r="F179" s="47" t="str">
        <f t="shared" si="30"/>
        <v>M</v>
      </c>
      <c r="G179" s="48" t="str">
        <f t="shared" si="31"/>
        <v>PM</v>
      </c>
      <c r="I179" s="49">
        <f t="shared" si="32"/>
        <v>0</v>
      </c>
      <c r="J179" s="47">
        <f t="shared" si="36"/>
        <v>0</v>
      </c>
      <c r="K179" s="47">
        <f t="shared" si="37"/>
        <v>1</v>
      </c>
      <c r="L179" s="47">
        <f t="shared" si="38"/>
        <v>0</v>
      </c>
    </row>
    <row r="181" spans="1:12" x14ac:dyDescent="0.35">
      <c r="G181" s="45" t="s">
        <v>288</v>
      </c>
      <c r="I181" s="49">
        <f>SUM(I153:I179)</f>
        <v>14</v>
      </c>
      <c r="J181" s="47">
        <f t="shared" ref="J181:L181" si="39">SUM(J153:J179)</f>
        <v>6</v>
      </c>
      <c r="K181" s="47">
        <f t="shared" si="39"/>
        <v>13</v>
      </c>
      <c r="L181" s="47">
        <f t="shared" si="39"/>
        <v>4</v>
      </c>
    </row>
    <row r="182" spans="1:12" x14ac:dyDescent="0.35">
      <c r="G182" s="45" t="s">
        <v>289</v>
      </c>
      <c r="I182" s="50">
        <f>J181/I181</f>
        <v>0.42857142857142855</v>
      </c>
      <c r="J182" s="47"/>
      <c r="K182" s="40">
        <f>L181/K181</f>
        <v>0.30769230769230771</v>
      </c>
      <c r="L182" s="47"/>
    </row>
    <row r="185" spans="1:12" x14ac:dyDescent="0.35">
      <c r="A185" s="40" t="s">
        <v>9</v>
      </c>
      <c r="B185" s="40" t="s">
        <v>284</v>
      </c>
      <c r="C185" s="40" t="s">
        <v>262</v>
      </c>
      <c r="D185" s="40" t="s">
        <v>263</v>
      </c>
      <c r="E185" s="40" t="s">
        <v>285</v>
      </c>
      <c r="F185" s="40" t="s">
        <v>286</v>
      </c>
      <c r="G185" s="45" t="s">
        <v>287</v>
      </c>
    </row>
    <row r="186" spans="1:12" x14ac:dyDescent="0.35">
      <c r="A186" s="46">
        <v>39558</v>
      </c>
      <c r="B186" s="47">
        <v>2008</v>
      </c>
      <c r="C186" s="47" t="s">
        <v>4</v>
      </c>
      <c r="D186" s="47" t="s">
        <v>291</v>
      </c>
      <c r="E186" s="47" t="s">
        <v>291</v>
      </c>
      <c r="F186" s="47" t="str">
        <f t="shared" ref="F186:F214" si="40">LEFT(E186,1)</f>
        <v>R</v>
      </c>
      <c r="G186" s="48" t="str">
        <f>CONCATENATE(F186)</f>
        <v>R</v>
      </c>
    </row>
    <row r="187" spans="1:12" x14ac:dyDescent="0.35">
      <c r="A187" s="46">
        <v>39596</v>
      </c>
      <c r="B187" s="47">
        <v>2008</v>
      </c>
      <c r="C187" s="47" t="s">
        <v>291</v>
      </c>
      <c r="D187" s="47" t="s">
        <v>4</v>
      </c>
      <c r="E187" s="47" t="s">
        <v>4</v>
      </c>
      <c r="F187" s="47" t="str">
        <f t="shared" si="40"/>
        <v>M</v>
      </c>
      <c r="G187" s="48" t="str">
        <f>CONCATENATE(F186,F187)</f>
        <v>RM</v>
      </c>
      <c r="I187" s="49">
        <f>IF(LEFT(G187,1)="M",1,0)</f>
        <v>0</v>
      </c>
      <c r="J187" s="47">
        <f>IF(G187="MM",1,0)</f>
        <v>0</v>
      </c>
      <c r="K187" s="47">
        <f>IF(LEFT(G187,1)="R",1,0)</f>
        <v>1</v>
      </c>
      <c r="L187" s="47">
        <f>IF(G187="RR",1,0)</f>
        <v>0</v>
      </c>
    </row>
    <row r="188" spans="1:12" x14ac:dyDescent="0.35">
      <c r="A188" s="46">
        <v>39936</v>
      </c>
      <c r="B188" s="47">
        <v>2009</v>
      </c>
      <c r="C188" s="47" t="s">
        <v>291</v>
      </c>
      <c r="D188" s="47" t="s">
        <v>4</v>
      </c>
      <c r="E188" s="47" t="s">
        <v>291</v>
      </c>
      <c r="F188" s="47" t="str">
        <f t="shared" si="40"/>
        <v>R</v>
      </c>
      <c r="G188" s="48" t="str">
        <f t="shared" ref="G188:G214" si="41">CONCATENATE(F187,F188)</f>
        <v>MR</v>
      </c>
      <c r="I188" s="49">
        <f t="shared" ref="I188:I209" si="42">IF(LEFT(G188,1)="M",1,0)</f>
        <v>1</v>
      </c>
      <c r="J188" s="47">
        <f t="shared" ref="J188:J209" si="43">IF(G188="MM",1,0)</f>
        <v>0</v>
      </c>
      <c r="K188" s="47">
        <f t="shared" ref="K188:K209" si="44">IF(LEFT(G188,1)="R",1,0)</f>
        <v>0</v>
      </c>
      <c r="L188" s="47">
        <f t="shared" ref="L188:L209" si="45">IF(G188="RR",1,0)</f>
        <v>0</v>
      </c>
    </row>
    <row r="189" spans="1:12" x14ac:dyDescent="0.35">
      <c r="A189" s="46">
        <v>39943</v>
      </c>
      <c r="B189" s="47">
        <v>2009</v>
      </c>
      <c r="C189" s="47" t="s">
        <v>291</v>
      </c>
      <c r="D189" s="47" t="s">
        <v>4</v>
      </c>
      <c r="E189" s="47" t="s">
        <v>4</v>
      </c>
      <c r="F189" s="47" t="str">
        <f t="shared" si="40"/>
        <v>M</v>
      </c>
      <c r="G189" s="48" t="str">
        <f t="shared" si="41"/>
        <v>RM</v>
      </c>
      <c r="I189" s="49">
        <f t="shared" si="42"/>
        <v>0</v>
      </c>
      <c r="J189" s="47">
        <f t="shared" si="43"/>
        <v>0</v>
      </c>
      <c r="K189" s="47">
        <f t="shared" si="44"/>
        <v>1</v>
      </c>
      <c r="L189" s="47">
        <f t="shared" si="45"/>
        <v>0</v>
      </c>
    </row>
    <row r="190" spans="1:12" x14ac:dyDescent="0.35">
      <c r="A190" s="46">
        <v>40257</v>
      </c>
      <c r="B190" s="47">
        <v>2010</v>
      </c>
      <c r="C190" s="47" t="s">
        <v>4</v>
      </c>
      <c r="D190" s="47" t="s">
        <v>291</v>
      </c>
      <c r="E190" s="47" t="s">
        <v>291</v>
      </c>
      <c r="F190" s="47" t="str">
        <f t="shared" si="40"/>
        <v>R</v>
      </c>
      <c r="G190" s="48" t="str">
        <f t="shared" si="41"/>
        <v>MR</v>
      </c>
      <c r="I190" s="49">
        <f t="shared" si="42"/>
        <v>1</v>
      </c>
      <c r="J190" s="47">
        <f t="shared" si="43"/>
        <v>0</v>
      </c>
      <c r="K190" s="47">
        <f t="shared" si="44"/>
        <v>0</v>
      </c>
      <c r="L190" s="47">
        <f t="shared" si="45"/>
        <v>0</v>
      </c>
    </row>
    <row r="191" spans="1:12" x14ac:dyDescent="0.35">
      <c r="A191" s="46">
        <v>40285</v>
      </c>
      <c r="B191" s="47">
        <v>2010</v>
      </c>
      <c r="C191" s="47" t="s">
        <v>291</v>
      </c>
      <c r="D191" s="47" t="s">
        <v>4</v>
      </c>
      <c r="E191" s="47" t="s">
        <v>4</v>
      </c>
      <c r="F191" s="47" t="str">
        <f t="shared" si="40"/>
        <v>M</v>
      </c>
      <c r="G191" s="48" t="str">
        <f t="shared" si="41"/>
        <v>RM</v>
      </c>
      <c r="I191" s="49">
        <f t="shared" si="42"/>
        <v>0</v>
      </c>
      <c r="J191" s="47">
        <f t="shared" si="43"/>
        <v>0</v>
      </c>
      <c r="K191" s="47">
        <f t="shared" si="44"/>
        <v>1</v>
      </c>
      <c r="L191" s="47">
        <f t="shared" si="45"/>
        <v>0</v>
      </c>
    </row>
    <row r="192" spans="1:12" x14ac:dyDescent="0.35">
      <c r="A192" s="46">
        <v>40289</v>
      </c>
      <c r="B192" s="47">
        <v>2010</v>
      </c>
      <c r="C192" s="47" t="s">
        <v>291</v>
      </c>
      <c r="D192" s="47" t="s">
        <v>4</v>
      </c>
      <c r="E192" s="47" t="s">
        <v>4</v>
      </c>
      <c r="F192" s="47" t="str">
        <f t="shared" si="40"/>
        <v>M</v>
      </c>
      <c r="G192" s="48" t="str">
        <f t="shared" si="41"/>
        <v>MM</v>
      </c>
      <c r="I192" s="49">
        <f t="shared" si="42"/>
        <v>1</v>
      </c>
      <c r="J192" s="47">
        <f t="shared" si="43"/>
        <v>1</v>
      </c>
      <c r="K192" s="47">
        <f t="shared" si="44"/>
        <v>0</v>
      </c>
      <c r="L192" s="47">
        <f t="shared" si="45"/>
        <v>0</v>
      </c>
    </row>
    <row r="193" spans="1:12" x14ac:dyDescent="0.35">
      <c r="A193" s="46">
        <v>40645</v>
      </c>
      <c r="B193" s="47">
        <v>2011</v>
      </c>
      <c r="C193" s="47" t="s">
        <v>291</v>
      </c>
      <c r="D193" s="47" t="s">
        <v>4</v>
      </c>
      <c r="E193" s="47" t="s">
        <v>4</v>
      </c>
      <c r="F193" s="47" t="str">
        <f t="shared" si="40"/>
        <v>M</v>
      </c>
      <c r="G193" s="48" t="str">
        <f t="shared" si="41"/>
        <v>MM</v>
      </c>
      <c r="I193" s="49">
        <f t="shared" si="42"/>
        <v>1</v>
      </c>
      <c r="J193" s="47">
        <f t="shared" si="43"/>
        <v>1</v>
      </c>
      <c r="K193" s="47">
        <f t="shared" si="44"/>
        <v>0</v>
      </c>
      <c r="L193" s="47">
        <f t="shared" si="45"/>
        <v>0</v>
      </c>
    </row>
    <row r="194" spans="1:12" x14ac:dyDescent="0.35">
      <c r="A194" s="46">
        <v>40690</v>
      </c>
      <c r="B194" s="47">
        <v>2011</v>
      </c>
      <c r="C194" s="47" t="s">
        <v>291</v>
      </c>
      <c r="D194" s="47" t="s">
        <v>4</v>
      </c>
      <c r="E194" s="47" t="s">
        <v>291</v>
      </c>
      <c r="F194" s="47" t="str">
        <f t="shared" si="40"/>
        <v>R</v>
      </c>
      <c r="G194" s="48" t="str">
        <f t="shared" si="41"/>
        <v>MR</v>
      </c>
      <c r="I194" s="49">
        <f t="shared" si="42"/>
        <v>1</v>
      </c>
      <c r="J194" s="47">
        <f t="shared" si="43"/>
        <v>0</v>
      </c>
      <c r="K194" s="47">
        <f t="shared" si="44"/>
        <v>0</v>
      </c>
      <c r="L194" s="47">
        <f t="shared" si="45"/>
        <v>0</v>
      </c>
    </row>
    <row r="195" spans="1:12" x14ac:dyDescent="0.35">
      <c r="A195" s="46">
        <v>41038</v>
      </c>
      <c r="B195" s="47">
        <v>2012</v>
      </c>
      <c r="C195" s="47" t="s">
        <v>4</v>
      </c>
      <c r="D195" s="47" t="s">
        <v>291</v>
      </c>
      <c r="E195" s="47" t="s">
        <v>291</v>
      </c>
      <c r="F195" s="47" t="str">
        <f t="shared" si="40"/>
        <v>R</v>
      </c>
      <c r="G195" s="48" t="str">
        <f t="shared" si="41"/>
        <v>RR</v>
      </c>
      <c r="I195" s="49">
        <f t="shared" si="42"/>
        <v>0</v>
      </c>
      <c r="J195" s="47">
        <f t="shared" si="43"/>
        <v>0</v>
      </c>
      <c r="K195" s="47">
        <f t="shared" si="44"/>
        <v>1</v>
      </c>
      <c r="L195" s="47">
        <f t="shared" si="45"/>
        <v>1</v>
      </c>
    </row>
    <row r="196" spans="1:12" x14ac:dyDescent="0.35">
      <c r="A196" s="46">
        <v>41043</v>
      </c>
      <c r="B196" s="47">
        <v>2012</v>
      </c>
      <c r="C196" s="47" t="s">
        <v>291</v>
      </c>
      <c r="D196" s="47" t="s">
        <v>4</v>
      </c>
      <c r="E196" s="47" t="s">
        <v>4</v>
      </c>
      <c r="F196" s="47" t="str">
        <f t="shared" si="40"/>
        <v>M</v>
      </c>
      <c r="G196" s="48" t="str">
        <f t="shared" si="41"/>
        <v>RM</v>
      </c>
      <c r="I196" s="49">
        <f t="shared" si="42"/>
        <v>0</v>
      </c>
      <c r="J196" s="47">
        <f t="shared" si="43"/>
        <v>0</v>
      </c>
      <c r="K196" s="47">
        <f t="shared" si="44"/>
        <v>1</v>
      </c>
      <c r="L196" s="47">
        <f t="shared" si="45"/>
        <v>0</v>
      </c>
    </row>
    <row r="197" spans="1:12" x14ac:dyDescent="0.35">
      <c r="A197" s="46">
        <v>41368</v>
      </c>
      <c r="B197" s="47">
        <v>2013</v>
      </c>
      <c r="C197" s="47" t="s">
        <v>291</v>
      </c>
      <c r="D197" s="47" t="s">
        <v>4</v>
      </c>
      <c r="E197" s="47" t="s">
        <v>291</v>
      </c>
      <c r="F197" s="47" t="str">
        <f t="shared" si="40"/>
        <v>R</v>
      </c>
      <c r="G197" s="48" t="str">
        <f t="shared" si="41"/>
        <v>MR</v>
      </c>
      <c r="I197" s="49">
        <f t="shared" si="42"/>
        <v>1</v>
      </c>
      <c r="J197" s="47">
        <f t="shared" si="43"/>
        <v>0</v>
      </c>
      <c r="K197" s="47">
        <f t="shared" si="44"/>
        <v>0</v>
      </c>
      <c r="L197" s="47">
        <f t="shared" si="45"/>
        <v>0</v>
      </c>
    </row>
    <row r="198" spans="1:12" x14ac:dyDescent="0.35">
      <c r="A198" s="46">
        <v>41391</v>
      </c>
      <c r="B198" s="47">
        <v>2013</v>
      </c>
      <c r="C198" s="47" t="s">
        <v>4</v>
      </c>
      <c r="D198" s="47" t="s">
        <v>291</v>
      </c>
      <c r="E198" s="47" t="s">
        <v>4</v>
      </c>
      <c r="F198" s="47" t="str">
        <f t="shared" si="40"/>
        <v>M</v>
      </c>
      <c r="G198" s="48" t="str">
        <f t="shared" si="41"/>
        <v>RM</v>
      </c>
      <c r="I198" s="49">
        <f t="shared" si="42"/>
        <v>0</v>
      </c>
      <c r="J198" s="47">
        <f t="shared" si="43"/>
        <v>0</v>
      </c>
      <c r="K198" s="47">
        <f t="shared" si="44"/>
        <v>1</v>
      </c>
      <c r="L198" s="47">
        <f t="shared" si="45"/>
        <v>0</v>
      </c>
    </row>
    <row r="199" spans="1:12" x14ac:dyDescent="0.35">
      <c r="A199" s="46">
        <v>41748</v>
      </c>
      <c r="B199" s="47">
        <v>2014</v>
      </c>
      <c r="C199" s="47" t="s">
        <v>291</v>
      </c>
      <c r="D199" s="47" t="s">
        <v>4</v>
      </c>
      <c r="E199" s="47" t="s">
        <v>291</v>
      </c>
      <c r="F199" s="47" t="str">
        <f t="shared" si="40"/>
        <v>R</v>
      </c>
      <c r="G199" s="48" t="str">
        <f t="shared" si="41"/>
        <v>MR</v>
      </c>
      <c r="I199" s="49">
        <f t="shared" si="42"/>
        <v>1</v>
      </c>
      <c r="J199" s="47">
        <f t="shared" si="43"/>
        <v>0</v>
      </c>
      <c r="K199" s="47">
        <f t="shared" si="44"/>
        <v>0</v>
      </c>
      <c r="L199" s="47">
        <f t="shared" si="45"/>
        <v>0</v>
      </c>
    </row>
    <row r="200" spans="1:12" x14ac:dyDescent="0.35">
      <c r="A200" s="46">
        <v>41765</v>
      </c>
      <c r="B200" s="47">
        <v>2014</v>
      </c>
      <c r="C200" s="47" t="s">
        <v>4</v>
      </c>
      <c r="D200" s="47" t="s">
        <v>291</v>
      </c>
      <c r="E200" s="47" t="s">
        <v>4</v>
      </c>
      <c r="F200" s="47" t="str">
        <f t="shared" si="40"/>
        <v>M</v>
      </c>
      <c r="G200" s="48" t="str">
        <f t="shared" si="41"/>
        <v>RM</v>
      </c>
      <c r="I200" s="49">
        <f t="shared" si="42"/>
        <v>0</v>
      </c>
      <c r="J200" s="47">
        <f t="shared" si="43"/>
        <v>0</v>
      </c>
      <c r="K200" s="47">
        <f t="shared" si="44"/>
        <v>1</v>
      </c>
      <c r="L200" s="47">
        <f t="shared" si="45"/>
        <v>0</v>
      </c>
    </row>
    <row r="201" spans="1:12" x14ac:dyDescent="0.35">
      <c r="A201" s="46">
        <v>42113</v>
      </c>
      <c r="B201" s="47">
        <v>2015</v>
      </c>
      <c r="C201" s="47" t="s">
        <v>291</v>
      </c>
      <c r="D201" s="47" t="s">
        <v>4</v>
      </c>
      <c r="E201" s="47" t="s">
        <v>4</v>
      </c>
      <c r="F201" s="47" t="str">
        <f t="shared" si="40"/>
        <v>M</v>
      </c>
      <c r="G201" s="48" t="str">
        <f t="shared" si="41"/>
        <v>MM</v>
      </c>
      <c r="I201" s="49">
        <f t="shared" si="42"/>
        <v>1</v>
      </c>
      <c r="J201" s="47">
        <f t="shared" si="43"/>
        <v>1</v>
      </c>
      <c r="K201" s="47">
        <f t="shared" si="44"/>
        <v>0</v>
      </c>
      <c r="L201" s="47">
        <f t="shared" si="45"/>
        <v>0</v>
      </c>
    </row>
    <row r="202" spans="1:12" x14ac:dyDescent="0.35">
      <c r="A202" s="46">
        <v>42134</v>
      </c>
      <c r="B202" s="47">
        <v>2015</v>
      </c>
      <c r="C202" s="47" t="s">
        <v>4</v>
      </c>
      <c r="D202" s="47" t="s">
        <v>291</v>
      </c>
      <c r="E202" s="47" t="s">
        <v>291</v>
      </c>
      <c r="F202" s="47" t="str">
        <f t="shared" si="40"/>
        <v>R</v>
      </c>
      <c r="G202" s="48" t="str">
        <f t="shared" si="41"/>
        <v>MR</v>
      </c>
      <c r="I202" s="49">
        <f t="shared" si="42"/>
        <v>1</v>
      </c>
      <c r="J202" s="47">
        <f t="shared" si="43"/>
        <v>0</v>
      </c>
      <c r="K202" s="47">
        <f t="shared" si="44"/>
        <v>0</v>
      </c>
      <c r="L202" s="47">
        <f t="shared" si="45"/>
        <v>0</v>
      </c>
    </row>
    <row r="203" spans="1:12" x14ac:dyDescent="0.35">
      <c r="A203" s="46">
        <v>42480</v>
      </c>
      <c r="B203" s="47">
        <v>2016</v>
      </c>
      <c r="C203" s="47" t="s">
        <v>4</v>
      </c>
      <c r="D203" s="47" t="s">
        <v>291</v>
      </c>
      <c r="E203" s="47" t="s">
        <v>4</v>
      </c>
      <c r="F203" s="47" t="str">
        <f t="shared" si="40"/>
        <v>M</v>
      </c>
      <c r="G203" s="48" t="str">
        <f t="shared" si="41"/>
        <v>RM</v>
      </c>
      <c r="I203" s="49">
        <f t="shared" si="42"/>
        <v>0</v>
      </c>
      <c r="J203" s="47">
        <f t="shared" si="43"/>
        <v>0</v>
      </c>
      <c r="K203" s="47">
        <f t="shared" si="44"/>
        <v>1</v>
      </c>
      <c r="L203" s="47">
        <f t="shared" si="45"/>
        <v>0</v>
      </c>
    </row>
    <row r="204" spans="1:12" x14ac:dyDescent="0.35">
      <c r="A204" s="46">
        <v>42501</v>
      </c>
      <c r="B204" s="47">
        <v>2016</v>
      </c>
      <c r="C204" s="47" t="s">
        <v>291</v>
      </c>
      <c r="D204" s="47" t="s">
        <v>4</v>
      </c>
      <c r="E204" s="47" t="s">
        <v>4</v>
      </c>
      <c r="F204" s="47" t="str">
        <f t="shared" si="40"/>
        <v>M</v>
      </c>
      <c r="G204" s="48" t="str">
        <f t="shared" si="41"/>
        <v>MM</v>
      </c>
      <c r="I204" s="49">
        <f t="shared" si="42"/>
        <v>1</v>
      </c>
      <c r="J204" s="47">
        <f t="shared" si="43"/>
        <v>1</v>
      </c>
      <c r="K204" s="47">
        <f t="shared" si="44"/>
        <v>0</v>
      </c>
      <c r="L204" s="47">
        <f t="shared" si="45"/>
        <v>0</v>
      </c>
    </row>
    <row r="205" spans="1:12" x14ac:dyDescent="0.35">
      <c r="A205" s="46">
        <v>42839</v>
      </c>
      <c r="B205" s="47">
        <v>2017</v>
      </c>
      <c r="C205" s="47" t="s">
        <v>291</v>
      </c>
      <c r="D205" s="47" t="s">
        <v>4</v>
      </c>
      <c r="E205" s="47" t="s">
        <v>4</v>
      </c>
      <c r="F205" s="47" t="str">
        <f t="shared" si="40"/>
        <v>M</v>
      </c>
      <c r="G205" s="48" t="str">
        <f t="shared" si="41"/>
        <v>MM</v>
      </c>
      <c r="I205" s="49">
        <f t="shared" si="42"/>
        <v>1</v>
      </c>
      <c r="J205" s="47">
        <f t="shared" si="43"/>
        <v>1</v>
      </c>
      <c r="K205" s="47">
        <f t="shared" si="44"/>
        <v>0</v>
      </c>
      <c r="L205" s="47">
        <f t="shared" si="45"/>
        <v>0</v>
      </c>
    </row>
    <row r="206" spans="1:12" x14ac:dyDescent="0.35">
      <c r="A206" s="46">
        <v>42856</v>
      </c>
      <c r="B206" s="47">
        <v>2017</v>
      </c>
      <c r="C206" s="47" t="s">
        <v>4</v>
      </c>
      <c r="D206" s="47" t="s">
        <v>291</v>
      </c>
      <c r="E206" s="47" t="s">
        <v>4</v>
      </c>
      <c r="F206" s="47" t="str">
        <f t="shared" si="40"/>
        <v>M</v>
      </c>
      <c r="G206" s="48" t="str">
        <f t="shared" si="41"/>
        <v>MM</v>
      </c>
      <c r="I206" s="49">
        <f t="shared" si="42"/>
        <v>1</v>
      </c>
      <c r="J206" s="47">
        <f t="shared" si="43"/>
        <v>1</v>
      </c>
      <c r="K206" s="47">
        <f t="shared" si="44"/>
        <v>0</v>
      </c>
      <c r="L206" s="47">
        <f t="shared" si="45"/>
        <v>0</v>
      </c>
    </row>
    <row r="207" spans="1:12" x14ac:dyDescent="0.35">
      <c r="A207" s="46">
        <v>43207</v>
      </c>
      <c r="B207" s="47">
        <v>2018</v>
      </c>
      <c r="C207" s="47" t="s">
        <v>4</v>
      </c>
      <c r="D207" s="47" t="s">
        <v>291</v>
      </c>
      <c r="E207" s="47" t="s">
        <v>4</v>
      </c>
      <c r="F207" s="47" t="str">
        <f t="shared" si="40"/>
        <v>M</v>
      </c>
      <c r="G207" s="48" t="str">
        <f t="shared" si="41"/>
        <v>MM</v>
      </c>
      <c r="I207" s="49">
        <f t="shared" si="42"/>
        <v>1</v>
      </c>
      <c r="J207" s="47">
        <f t="shared" si="43"/>
        <v>1</v>
      </c>
      <c r="K207" s="47">
        <f t="shared" si="44"/>
        <v>0</v>
      </c>
      <c r="L207" s="47">
        <f t="shared" si="45"/>
        <v>0</v>
      </c>
    </row>
    <row r="208" spans="1:12" x14ac:dyDescent="0.35">
      <c r="A208" s="46">
        <v>43221</v>
      </c>
      <c r="B208" s="47">
        <v>2018</v>
      </c>
      <c r="C208" s="47" t="s">
        <v>291</v>
      </c>
      <c r="D208" s="47" t="s">
        <v>4</v>
      </c>
      <c r="E208" s="47" t="s">
        <v>291</v>
      </c>
      <c r="F208" s="47" t="str">
        <f t="shared" si="40"/>
        <v>R</v>
      </c>
      <c r="G208" s="48" t="str">
        <f t="shared" si="41"/>
        <v>MR</v>
      </c>
      <c r="I208" s="49">
        <f t="shared" si="42"/>
        <v>1</v>
      </c>
      <c r="J208" s="47">
        <f t="shared" si="43"/>
        <v>0</v>
      </c>
      <c r="K208" s="47">
        <f t="shared" si="44"/>
        <v>0</v>
      </c>
      <c r="L208" s="47">
        <f t="shared" si="45"/>
        <v>0</v>
      </c>
    </row>
    <row r="209" spans="1:12" x14ac:dyDescent="0.35">
      <c r="A209" s="46">
        <v>43552</v>
      </c>
      <c r="B209" s="47">
        <v>2019</v>
      </c>
      <c r="C209" s="47" t="s">
        <v>4</v>
      </c>
      <c r="D209" s="47" t="s">
        <v>291</v>
      </c>
      <c r="E209" s="47" t="s">
        <v>4</v>
      </c>
      <c r="F209" s="47" t="str">
        <f t="shared" si="40"/>
        <v>M</v>
      </c>
      <c r="G209" s="48" t="str">
        <f t="shared" si="41"/>
        <v>RM</v>
      </c>
      <c r="I209" s="49">
        <f t="shared" si="42"/>
        <v>0</v>
      </c>
      <c r="J209" s="47">
        <f t="shared" si="43"/>
        <v>0</v>
      </c>
      <c r="K209" s="47">
        <f t="shared" si="44"/>
        <v>1</v>
      </c>
      <c r="L209" s="47">
        <f t="shared" si="45"/>
        <v>0</v>
      </c>
    </row>
    <row r="210" spans="1:12" x14ac:dyDescent="0.35">
      <c r="A210" s="46">
        <v>43570</v>
      </c>
      <c r="B210" s="47">
        <v>2019</v>
      </c>
      <c r="C210" s="47" t="s">
        <v>291</v>
      </c>
      <c r="D210" s="47" t="s">
        <v>4</v>
      </c>
      <c r="E210" s="47" t="s">
        <v>4</v>
      </c>
      <c r="F210" s="47" t="str">
        <f t="shared" si="40"/>
        <v>M</v>
      </c>
      <c r="G210" s="48" t="str">
        <f t="shared" si="41"/>
        <v>MM</v>
      </c>
      <c r="I210" s="49">
        <f>IF(LEFT(G210,1)="M",1,0)</f>
        <v>1</v>
      </c>
      <c r="J210" s="47">
        <f>IF(G210="MM",1,0)</f>
        <v>1</v>
      </c>
      <c r="K210" s="47">
        <f>IF(LEFT(G210,1)="R",1,0)</f>
        <v>0</v>
      </c>
      <c r="L210" s="47">
        <f>IF(G210="RR",1,0)</f>
        <v>0</v>
      </c>
    </row>
    <row r="211" spans="1:12" x14ac:dyDescent="0.35">
      <c r="A211" s="46">
        <v>44102</v>
      </c>
      <c r="B211" s="47">
        <v>2020</v>
      </c>
      <c r="C211" s="47" t="s">
        <v>291</v>
      </c>
      <c r="D211" s="47" t="s">
        <v>4</v>
      </c>
      <c r="E211" s="47" t="s">
        <v>291</v>
      </c>
      <c r="F211" s="47" t="str">
        <f t="shared" si="40"/>
        <v>R</v>
      </c>
      <c r="G211" s="48" t="str">
        <f t="shared" si="41"/>
        <v>MR</v>
      </c>
      <c r="I211" s="49">
        <f t="shared" ref="I211:I214" si="46">IF(LEFT(G211,1)="M",1,0)</f>
        <v>1</v>
      </c>
      <c r="J211" s="47">
        <f t="shared" ref="J211:J214" si="47">IF(G211="MM",1,0)</f>
        <v>0</v>
      </c>
      <c r="K211" s="47">
        <f t="shared" ref="K211:K214" si="48">IF(LEFT(G211,1)="R",1,0)</f>
        <v>0</v>
      </c>
      <c r="L211" s="47">
        <f t="shared" ref="L211:L214" si="49">IF(G211="RR",1,0)</f>
        <v>0</v>
      </c>
    </row>
    <row r="212" spans="1:12" x14ac:dyDescent="0.35">
      <c r="A212" s="46">
        <v>44132</v>
      </c>
      <c r="B212" s="47">
        <v>2020</v>
      </c>
      <c r="C212" s="47" t="s">
        <v>291</v>
      </c>
      <c r="D212" s="47" t="s">
        <v>4</v>
      </c>
      <c r="E212" s="47" t="s">
        <v>4</v>
      </c>
      <c r="F212" s="47" t="str">
        <f t="shared" si="40"/>
        <v>M</v>
      </c>
      <c r="G212" s="48" t="str">
        <f t="shared" si="41"/>
        <v>RM</v>
      </c>
      <c r="I212" s="49">
        <f t="shared" si="46"/>
        <v>0</v>
      </c>
      <c r="J212" s="47">
        <f t="shared" si="47"/>
        <v>0</v>
      </c>
      <c r="K212" s="47">
        <f t="shared" si="48"/>
        <v>1</v>
      </c>
      <c r="L212" s="47">
        <f t="shared" si="49"/>
        <v>0</v>
      </c>
    </row>
    <row r="213" spans="1:12" x14ac:dyDescent="0.35">
      <c r="A213" s="46">
        <v>44295</v>
      </c>
      <c r="B213" s="47">
        <v>2021</v>
      </c>
      <c r="C213" s="47" t="s">
        <v>4</v>
      </c>
      <c r="D213" s="47" t="s">
        <v>291</v>
      </c>
      <c r="E213" s="47" t="s">
        <v>291</v>
      </c>
      <c r="F213" s="47" t="str">
        <f t="shared" si="40"/>
        <v>R</v>
      </c>
      <c r="G213" s="48" t="str">
        <f t="shared" si="41"/>
        <v>MR</v>
      </c>
      <c r="I213" s="49">
        <f t="shared" si="46"/>
        <v>1</v>
      </c>
      <c r="J213" s="47">
        <f t="shared" si="47"/>
        <v>0</v>
      </c>
      <c r="K213" s="47">
        <f t="shared" si="48"/>
        <v>0</v>
      </c>
      <c r="L213" s="47">
        <f t="shared" si="49"/>
        <v>0</v>
      </c>
    </row>
    <row r="214" spans="1:12" x14ac:dyDescent="0.35">
      <c r="A214" s="46">
        <v>44465</v>
      </c>
      <c r="B214" s="47">
        <v>2021</v>
      </c>
      <c r="C214" s="47" t="s">
        <v>291</v>
      </c>
      <c r="D214" s="47" t="s">
        <v>4</v>
      </c>
      <c r="E214" s="47" t="s">
        <v>291</v>
      </c>
      <c r="F214" s="47" t="str">
        <f t="shared" si="40"/>
        <v>R</v>
      </c>
      <c r="G214" s="48" t="str">
        <f t="shared" si="41"/>
        <v>RR</v>
      </c>
      <c r="I214" s="49">
        <f t="shared" si="46"/>
        <v>0</v>
      </c>
      <c r="J214" s="47">
        <f t="shared" si="47"/>
        <v>0</v>
      </c>
      <c r="K214" s="47">
        <f t="shared" si="48"/>
        <v>1</v>
      </c>
      <c r="L214" s="47">
        <f t="shared" si="49"/>
        <v>1</v>
      </c>
    </row>
    <row r="216" spans="1:12" x14ac:dyDescent="0.35">
      <c r="G216" s="45" t="s">
        <v>288</v>
      </c>
      <c r="I216" s="49">
        <f>SUM(I187:I214)</f>
        <v>17</v>
      </c>
      <c r="J216" s="47">
        <f t="shared" ref="J216:L216" si="50">SUM(J187:J214)</f>
        <v>8</v>
      </c>
      <c r="K216" s="47">
        <f t="shared" si="50"/>
        <v>11</v>
      </c>
      <c r="L216" s="47">
        <f t="shared" si="50"/>
        <v>2</v>
      </c>
    </row>
    <row r="217" spans="1:12" x14ac:dyDescent="0.35">
      <c r="G217" s="45" t="s">
        <v>289</v>
      </c>
      <c r="I217" s="50">
        <f>J216/I216</f>
        <v>0.47058823529411764</v>
      </c>
      <c r="J217" s="47"/>
      <c r="K217" s="40">
        <f>L216/K216</f>
        <v>0.18181818181818182</v>
      </c>
      <c r="L217" s="47"/>
    </row>
    <row r="220" spans="1:12" x14ac:dyDescent="0.35">
      <c r="A220" s="40" t="s">
        <v>9</v>
      </c>
      <c r="B220" s="40" t="s">
        <v>284</v>
      </c>
      <c r="C220" s="40" t="s">
        <v>262</v>
      </c>
      <c r="D220" s="40" t="s">
        <v>263</v>
      </c>
      <c r="E220" s="40" t="s">
        <v>285</v>
      </c>
      <c r="F220" s="40" t="s">
        <v>286</v>
      </c>
      <c r="G220" s="45" t="s">
        <v>287</v>
      </c>
    </row>
    <row r="221" spans="1:12" x14ac:dyDescent="0.35">
      <c r="A221" s="46">
        <v>39572</v>
      </c>
      <c r="B221" s="47">
        <v>2008</v>
      </c>
      <c r="C221" s="47" t="s">
        <v>4</v>
      </c>
      <c r="D221" s="47" t="s">
        <v>292</v>
      </c>
      <c r="E221" s="47" t="s">
        <v>4</v>
      </c>
      <c r="F221" s="47" t="str">
        <f t="shared" ref="F221:F250" si="51">LEFT(E221,1)</f>
        <v>M</v>
      </c>
      <c r="G221" s="48" t="str">
        <f>CONCATENATE(F221)</f>
        <v>M</v>
      </c>
    </row>
    <row r="222" spans="1:12" x14ac:dyDescent="0.35">
      <c r="A222" s="46">
        <v>39592</v>
      </c>
      <c r="B222" s="47">
        <v>2008</v>
      </c>
      <c r="C222" s="47" t="s">
        <v>292</v>
      </c>
      <c r="D222" s="47" t="s">
        <v>4</v>
      </c>
      <c r="E222" s="47" t="s">
        <v>292</v>
      </c>
      <c r="F222" s="47" t="str">
        <f t="shared" si="51"/>
        <v>D</v>
      </c>
      <c r="G222" s="48" t="str">
        <f>CONCATENATE(F221,F222)</f>
        <v>MD</v>
      </c>
      <c r="I222" s="49">
        <f>IF(LEFT(G222,1)="M",1,0)</f>
        <v>1</v>
      </c>
      <c r="J222" s="47">
        <f>IF(G222="MM",1,0)</f>
        <v>0</v>
      </c>
      <c r="K222" s="47">
        <f>IF(LEFT(G222,1)="D",1,0)</f>
        <v>0</v>
      </c>
      <c r="L222" s="47">
        <f>IF(G222="DD",1,0)</f>
        <v>0</v>
      </c>
    </row>
    <row r="223" spans="1:12" x14ac:dyDescent="0.35">
      <c r="A223" s="46">
        <v>39941</v>
      </c>
      <c r="B223" s="47">
        <v>2009</v>
      </c>
      <c r="C223" s="47" t="s">
        <v>292</v>
      </c>
      <c r="D223" s="47" t="s">
        <v>4</v>
      </c>
      <c r="E223" s="47" t="s">
        <v>292</v>
      </c>
      <c r="F223" s="47" t="str">
        <f t="shared" si="51"/>
        <v>D</v>
      </c>
      <c r="G223" s="48" t="str">
        <f t="shared" ref="G223:G250" si="52">CONCATENATE(F222,F223)</f>
        <v>DD</v>
      </c>
      <c r="I223" s="49">
        <f t="shared" ref="I223:I244" si="53">IF(LEFT(G223,1)="M",1,0)</f>
        <v>0</v>
      </c>
      <c r="J223" s="47">
        <f t="shared" ref="J223:J244" si="54">IF(G223="MM",1,0)</f>
        <v>0</v>
      </c>
      <c r="K223" s="47">
        <f t="shared" ref="K223:K250" si="55">IF(LEFT(G223,1)="D",1,0)</f>
        <v>1</v>
      </c>
      <c r="L223" s="47">
        <f t="shared" ref="L223:L250" si="56">IF(G223="DD",1,0)</f>
        <v>1</v>
      </c>
    </row>
    <row r="224" spans="1:12" x14ac:dyDescent="0.35">
      <c r="A224" s="46">
        <v>39954</v>
      </c>
      <c r="B224" s="47">
        <v>2009</v>
      </c>
      <c r="C224" s="47" t="s">
        <v>292</v>
      </c>
      <c r="D224" s="47" t="s">
        <v>4</v>
      </c>
      <c r="E224" s="47" t="s">
        <v>292</v>
      </c>
      <c r="F224" s="47" t="str">
        <f t="shared" si="51"/>
        <v>D</v>
      </c>
      <c r="G224" s="48" t="str">
        <f t="shared" si="52"/>
        <v>DD</v>
      </c>
      <c r="I224" s="49">
        <f t="shared" si="53"/>
        <v>0</v>
      </c>
      <c r="J224" s="47">
        <f t="shared" si="54"/>
        <v>0</v>
      </c>
      <c r="K224" s="47">
        <f t="shared" si="55"/>
        <v>1</v>
      </c>
      <c r="L224" s="47">
        <f t="shared" si="56"/>
        <v>1</v>
      </c>
    </row>
    <row r="225" spans="1:12" x14ac:dyDescent="0.35">
      <c r="A225" s="46">
        <v>40254</v>
      </c>
      <c r="B225" s="47">
        <v>2010</v>
      </c>
      <c r="C225" s="47" t="s">
        <v>292</v>
      </c>
      <c r="D225" s="47" t="s">
        <v>4</v>
      </c>
      <c r="E225" s="47" t="s">
        <v>4</v>
      </c>
      <c r="F225" s="47" t="str">
        <f t="shared" si="51"/>
        <v>M</v>
      </c>
      <c r="G225" s="48" t="str">
        <f t="shared" si="52"/>
        <v>DM</v>
      </c>
      <c r="I225" s="49">
        <f t="shared" si="53"/>
        <v>0</v>
      </c>
      <c r="J225" s="47">
        <f t="shared" si="54"/>
        <v>0</v>
      </c>
      <c r="K225" s="47">
        <f t="shared" si="55"/>
        <v>1</v>
      </c>
      <c r="L225" s="47">
        <f t="shared" si="56"/>
        <v>0</v>
      </c>
    </row>
    <row r="226" spans="1:12" x14ac:dyDescent="0.35">
      <c r="A226" s="46">
        <v>40281</v>
      </c>
      <c r="B226" s="47">
        <v>2010</v>
      </c>
      <c r="C226" s="47" t="s">
        <v>4</v>
      </c>
      <c r="D226" s="47" t="s">
        <v>292</v>
      </c>
      <c r="E226" s="47" t="s">
        <v>4</v>
      </c>
      <c r="F226" s="47" t="str">
        <f t="shared" si="51"/>
        <v>M</v>
      </c>
      <c r="G226" s="48" t="str">
        <f t="shared" si="52"/>
        <v>MM</v>
      </c>
      <c r="I226" s="49">
        <f t="shared" si="53"/>
        <v>1</v>
      </c>
      <c r="J226" s="47">
        <f t="shared" si="54"/>
        <v>1</v>
      </c>
      <c r="K226" s="47">
        <f t="shared" si="55"/>
        <v>0</v>
      </c>
      <c r="L226" s="47">
        <f t="shared" si="56"/>
        <v>0</v>
      </c>
    </row>
    <row r="227" spans="1:12" x14ac:dyDescent="0.35">
      <c r="A227" s="46">
        <v>40643</v>
      </c>
      <c r="B227" s="47">
        <v>2011</v>
      </c>
      <c r="C227" s="47" t="s">
        <v>292</v>
      </c>
      <c r="D227" s="47" t="s">
        <v>4</v>
      </c>
      <c r="E227" s="47" t="s">
        <v>4</v>
      </c>
      <c r="F227" s="47" t="str">
        <f t="shared" si="51"/>
        <v>M</v>
      </c>
      <c r="G227" s="48" t="str">
        <f t="shared" si="52"/>
        <v>MM</v>
      </c>
      <c r="I227" s="49">
        <f t="shared" si="53"/>
        <v>1</v>
      </c>
      <c r="J227" s="47">
        <f t="shared" si="54"/>
        <v>1</v>
      </c>
      <c r="K227" s="47">
        <f t="shared" si="55"/>
        <v>0</v>
      </c>
      <c r="L227" s="47">
        <f t="shared" si="56"/>
        <v>0</v>
      </c>
    </row>
    <row r="228" spans="1:12" x14ac:dyDescent="0.35">
      <c r="A228" s="46">
        <v>40670</v>
      </c>
      <c r="B228" s="47">
        <v>2011</v>
      </c>
      <c r="C228" s="47" t="s">
        <v>4</v>
      </c>
      <c r="D228" s="47" t="s">
        <v>292</v>
      </c>
      <c r="E228" s="47" t="s">
        <v>4</v>
      </c>
      <c r="F228" s="47" t="str">
        <f t="shared" si="51"/>
        <v>M</v>
      </c>
      <c r="G228" s="48" t="str">
        <f t="shared" si="52"/>
        <v>MM</v>
      </c>
      <c r="I228" s="49">
        <f t="shared" si="53"/>
        <v>1</v>
      </c>
      <c r="J228" s="47">
        <f t="shared" si="54"/>
        <v>1</v>
      </c>
      <c r="K228" s="47">
        <f t="shared" si="55"/>
        <v>0</v>
      </c>
      <c r="L228" s="47">
        <f t="shared" si="56"/>
        <v>0</v>
      </c>
    </row>
    <row r="229" spans="1:12" x14ac:dyDescent="0.35">
      <c r="A229" s="46">
        <v>41015</v>
      </c>
      <c r="B229" s="47">
        <v>2012</v>
      </c>
      <c r="C229" s="47" t="s">
        <v>4</v>
      </c>
      <c r="D229" s="47" t="s">
        <v>292</v>
      </c>
      <c r="E229" s="47" t="s">
        <v>292</v>
      </c>
      <c r="F229" s="47" t="str">
        <f t="shared" si="51"/>
        <v>D</v>
      </c>
      <c r="G229" s="48" t="str">
        <f t="shared" si="52"/>
        <v>MD</v>
      </c>
      <c r="I229" s="49">
        <f t="shared" si="53"/>
        <v>1</v>
      </c>
      <c r="J229" s="47">
        <f t="shared" si="54"/>
        <v>0</v>
      </c>
      <c r="K229" s="47">
        <f t="shared" si="55"/>
        <v>0</v>
      </c>
      <c r="L229" s="47">
        <f t="shared" si="56"/>
        <v>0</v>
      </c>
    </row>
    <row r="230" spans="1:12" x14ac:dyDescent="0.35">
      <c r="A230" s="46">
        <v>41026</v>
      </c>
      <c r="B230" s="47">
        <v>2012</v>
      </c>
      <c r="C230" s="47" t="s">
        <v>292</v>
      </c>
      <c r="D230" s="47" t="s">
        <v>4</v>
      </c>
      <c r="E230" s="47" t="s">
        <v>292</v>
      </c>
      <c r="F230" s="47" t="str">
        <f t="shared" si="51"/>
        <v>D</v>
      </c>
      <c r="G230" s="48" t="str">
        <f t="shared" si="52"/>
        <v>DD</v>
      </c>
      <c r="I230" s="49">
        <f t="shared" si="53"/>
        <v>0</v>
      </c>
      <c r="J230" s="47">
        <f t="shared" si="54"/>
        <v>0</v>
      </c>
      <c r="K230" s="47">
        <f t="shared" si="55"/>
        <v>1</v>
      </c>
      <c r="L230" s="47">
        <f t="shared" si="56"/>
        <v>1</v>
      </c>
    </row>
    <row r="231" spans="1:12" x14ac:dyDescent="0.35">
      <c r="A231" s="46">
        <v>41373</v>
      </c>
      <c r="B231" s="47">
        <v>2013</v>
      </c>
      <c r="C231" s="47" t="s">
        <v>4</v>
      </c>
      <c r="D231" s="47" t="s">
        <v>292</v>
      </c>
      <c r="E231" s="47" t="s">
        <v>4</v>
      </c>
      <c r="F231" s="47" t="str">
        <f t="shared" si="51"/>
        <v>M</v>
      </c>
      <c r="G231" s="48" t="str">
        <f t="shared" si="52"/>
        <v>DM</v>
      </c>
      <c r="I231" s="49">
        <f t="shared" si="53"/>
        <v>0</v>
      </c>
      <c r="J231" s="47">
        <f t="shared" si="54"/>
        <v>0</v>
      </c>
      <c r="K231" s="47">
        <f t="shared" si="55"/>
        <v>1</v>
      </c>
      <c r="L231" s="47">
        <f t="shared" si="56"/>
        <v>0</v>
      </c>
    </row>
    <row r="232" spans="1:12" x14ac:dyDescent="0.35">
      <c r="A232" s="46">
        <v>41385</v>
      </c>
      <c r="B232" s="47">
        <v>2013</v>
      </c>
      <c r="C232" s="47" t="s">
        <v>292</v>
      </c>
      <c r="D232" s="47" t="s">
        <v>4</v>
      </c>
      <c r="E232" s="47" t="s">
        <v>292</v>
      </c>
      <c r="F232" s="47" t="str">
        <f t="shared" si="51"/>
        <v>D</v>
      </c>
      <c r="G232" s="48" t="str">
        <f t="shared" si="52"/>
        <v>MD</v>
      </c>
      <c r="I232" s="49">
        <f t="shared" si="53"/>
        <v>1</v>
      </c>
      <c r="J232" s="47">
        <f t="shared" si="54"/>
        <v>0</v>
      </c>
      <c r="K232" s="47">
        <f t="shared" si="55"/>
        <v>0</v>
      </c>
      <c r="L232" s="47">
        <f t="shared" si="56"/>
        <v>0</v>
      </c>
    </row>
    <row r="233" spans="1:12" x14ac:dyDescent="0.35">
      <c r="A233" s="46">
        <v>41756</v>
      </c>
      <c r="B233" s="47">
        <v>2014</v>
      </c>
      <c r="C233" s="47" t="s">
        <v>292</v>
      </c>
      <c r="D233" s="47" t="s">
        <v>4</v>
      </c>
      <c r="E233" s="47" t="s">
        <v>292</v>
      </c>
      <c r="F233" s="47" t="str">
        <f t="shared" si="51"/>
        <v>D</v>
      </c>
      <c r="G233" s="48" t="str">
        <f t="shared" si="52"/>
        <v>DD</v>
      </c>
      <c r="I233" s="49">
        <f t="shared" si="53"/>
        <v>0</v>
      </c>
      <c r="J233" s="47">
        <f t="shared" si="54"/>
        <v>0</v>
      </c>
      <c r="K233" s="47">
        <f t="shared" si="55"/>
        <v>1</v>
      </c>
      <c r="L233" s="47">
        <f t="shared" si="56"/>
        <v>1</v>
      </c>
    </row>
    <row r="234" spans="1:12" x14ac:dyDescent="0.35">
      <c r="A234" s="46">
        <v>41782</v>
      </c>
      <c r="B234" s="47">
        <v>2014</v>
      </c>
      <c r="C234" s="47" t="s">
        <v>4</v>
      </c>
      <c r="D234" s="47" t="s">
        <v>292</v>
      </c>
      <c r="E234" s="47" t="s">
        <v>4</v>
      </c>
      <c r="F234" s="47" t="str">
        <f t="shared" si="51"/>
        <v>M</v>
      </c>
      <c r="G234" s="48" t="str">
        <f t="shared" si="52"/>
        <v>DM</v>
      </c>
      <c r="I234" s="49">
        <f t="shared" si="53"/>
        <v>0</v>
      </c>
      <c r="J234" s="47">
        <f t="shared" si="54"/>
        <v>0</v>
      </c>
      <c r="K234" s="47">
        <f t="shared" si="55"/>
        <v>1</v>
      </c>
      <c r="L234" s="47">
        <f t="shared" si="56"/>
        <v>0</v>
      </c>
    </row>
    <row r="235" spans="1:12" x14ac:dyDescent="0.35">
      <c r="A235" s="46">
        <v>42117</v>
      </c>
      <c r="B235" s="47">
        <v>2015</v>
      </c>
      <c r="C235" s="47" t="s">
        <v>292</v>
      </c>
      <c r="D235" s="47" t="s">
        <v>4</v>
      </c>
      <c r="E235" s="47" t="s">
        <v>292</v>
      </c>
      <c r="F235" s="47" t="str">
        <f t="shared" si="51"/>
        <v>D</v>
      </c>
      <c r="G235" s="48" t="str">
        <f t="shared" si="52"/>
        <v>MD</v>
      </c>
      <c r="I235" s="49">
        <f t="shared" si="53"/>
        <v>1</v>
      </c>
      <c r="J235" s="47">
        <f t="shared" si="54"/>
        <v>0</v>
      </c>
      <c r="K235" s="47">
        <f t="shared" si="55"/>
        <v>0</v>
      </c>
      <c r="L235" s="47">
        <f t="shared" si="56"/>
        <v>0</v>
      </c>
    </row>
    <row r="236" spans="1:12" x14ac:dyDescent="0.35">
      <c r="A236" s="46">
        <v>42129</v>
      </c>
      <c r="B236" s="47">
        <v>2015</v>
      </c>
      <c r="C236" s="47" t="s">
        <v>4</v>
      </c>
      <c r="D236" s="47" t="s">
        <v>292</v>
      </c>
      <c r="E236" s="47" t="s">
        <v>4</v>
      </c>
      <c r="F236" s="47" t="str">
        <f t="shared" si="51"/>
        <v>M</v>
      </c>
      <c r="G236" s="48" t="str">
        <f t="shared" si="52"/>
        <v>DM</v>
      </c>
      <c r="I236" s="49">
        <f t="shared" si="53"/>
        <v>0</v>
      </c>
      <c r="J236" s="47">
        <f t="shared" si="54"/>
        <v>0</v>
      </c>
      <c r="K236" s="47">
        <f t="shared" si="55"/>
        <v>1</v>
      </c>
      <c r="L236" s="47">
        <f t="shared" si="56"/>
        <v>0</v>
      </c>
    </row>
    <row r="237" spans="1:12" x14ac:dyDescent="0.35">
      <c r="A237" s="46">
        <v>42483</v>
      </c>
      <c r="B237" s="47">
        <v>2016</v>
      </c>
      <c r="C237" s="47" t="s">
        <v>292</v>
      </c>
      <c r="D237" s="47" t="s">
        <v>4</v>
      </c>
      <c r="E237" s="47" t="s">
        <v>292</v>
      </c>
      <c r="F237" s="47" t="str">
        <f t="shared" si="51"/>
        <v>D</v>
      </c>
      <c r="G237" s="48" t="str">
        <f t="shared" si="52"/>
        <v>MD</v>
      </c>
      <c r="I237" s="49">
        <f t="shared" si="53"/>
        <v>1</v>
      </c>
      <c r="J237" s="47">
        <f t="shared" si="54"/>
        <v>0</v>
      </c>
      <c r="K237" s="47">
        <f t="shared" si="55"/>
        <v>0</v>
      </c>
      <c r="L237" s="47">
        <f t="shared" si="56"/>
        <v>0</v>
      </c>
    </row>
    <row r="238" spans="1:12" x14ac:dyDescent="0.35">
      <c r="A238" s="46">
        <v>42505</v>
      </c>
      <c r="B238" s="47">
        <v>2016</v>
      </c>
      <c r="C238" s="47" t="s">
        <v>4</v>
      </c>
      <c r="D238" s="47" t="s">
        <v>292</v>
      </c>
      <c r="E238" s="47" t="s">
        <v>4</v>
      </c>
      <c r="F238" s="47" t="str">
        <f t="shared" si="51"/>
        <v>M</v>
      </c>
      <c r="G238" s="48" t="str">
        <f t="shared" si="52"/>
        <v>DM</v>
      </c>
      <c r="I238" s="49">
        <f t="shared" si="53"/>
        <v>0</v>
      </c>
      <c r="J238" s="47">
        <f t="shared" si="54"/>
        <v>0</v>
      </c>
      <c r="K238" s="47">
        <f t="shared" si="55"/>
        <v>1</v>
      </c>
      <c r="L238" s="47">
        <f t="shared" si="56"/>
        <v>0</v>
      </c>
    </row>
    <row r="239" spans="1:12" x14ac:dyDescent="0.35">
      <c r="A239" s="46">
        <v>42847</v>
      </c>
      <c r="B239" s="47">
        <v>2017</v>
      </c>
      <c r="C239" s="47" t="s">
        <v>4</v>
      </c>
      <c r="D239" s="47" t="s">
        <v>292</v>
      </c>
      <c r="E239" s="47" t="s">
        <v>4</v>
      </c>
      <c r="F239" s="47" t="str">
        <f t="shared" si="51"/>
        <v>M</v>
      </c>
      <c r="G239" s="48" t="str">
        <f t="shared" si="52"/>
        <v>MM</v>
      </c>
      <c r="I239" s="49">
        <f t="shared" si="53"/>
        <v>1</v>
      </c>
      <c r="J239" s="47">
        <f t="shared" si="54"/>
        <v>1</v>
      </c>
      <c r="K239" s="47">
        <f t="shared" si="55"/>
        <v>0</v>
      </c>
      <c r="L239" s="47">
        <f t="shared" si="56"/>
        <v>0</v>
      </c>
    </row>
    <row r="240" spans="1:12" x14ac:dyDescent="0.35">
      <c r="A240" s="46">
        <v>42861</v>
      </c>
      <c r="B240" s="47">
        <v>2017</v>
      </c>
      <c r="C240" s="47" t="s">
        <v>292</v>
      </c>
      <c r="D240" s="47" t="s">
        <v>4</v>
      </c>
      <c r="E240" s="47" t="s">
        <v>4</v>
      </c>
      <c r="F240" s="47" t="str">
        <f t="shared" si="51"/>
        <v>M</v>
      </c>
      <c r="G240" s="48" t="str">
        <f t="shared" si="52"/>
        <v>MM</v>
      </c>
      <c r="I240" s="49">
        <f t="shared" si="53"/>
        <v>1</v>
      </c>
      <c r="J240" s="47">
        <f t="shared" si="54"/>
        <v>1</v>
      </c>
      <c r="K240" s="47">
        <f t="shared" si="55"/>
        <v>0</v>
      </c>
      <c r="L240" s="47">
        <f t="shared" si="56"/>
        <v>0</v>
      </c>
    </row>
    <row r="241" spans="1:12" x14ac:dyDescent="0.35">
      <c r="A241" s="46">
        <v>43204</v>
      </c>
      <c r="B241" s="47">
        <v>2018</v>
      </c>
      <c r="C241" s="47" t="s">
        <v>4</v>
      </c>
      <c r="D241" s="47" t="s">
        <v>292</v>
      </c>
      <c r="E241" s="47" t="s">
        <v>292</v>
      </c>
      <c r="F241" s="47" t="str">
        <f t="shared" si="51"/>
        <v>D</v>
      </c>
      <c r="G241" s="48" t="str">
        <f t="shared" si="52"/>
        <v>MD</v>
      </c>
      <c r="I241" s="49">
        <f t="shared" si="53"/>
        <v>1</v>
      </c>
      <c r="J241" s="47">
        <f t="shared" si="54"/>
        <v>0</v>
      </c>
      <c r="K241" s="47">
        <f t="shared" si="55"/>
        <v>0</v>
      </c>
      <c r="L241" s="47">
        <f t="shared" si="56"/>
        <v>0</v>
      </c>
    </row>
    <row r="242" spans="1:12" x14ac:dyDescent="0.35">
      <c r="A242" s="46">
        <v>43240</v>
      </c>
      <c r="B242" s="47">
        <v>2018</v>
      </c>
      <c r="C242" s="47" t="s">
        <v>292</v>
      </c>
      <c r="D242" s="47" t="s">
        <v>4</v>
      </c>
      <c r="E242" s="47" t="s">
        <v>292</v>
      </c>
      <c r="F242" s="47" t="str">
        <f t="shared" si="51"/>
        <v>D</v>
      </c>
      <c r="G242" s="48" t="str">
        <f t="shared" si="52"/>
        <v>DD</v>
      </c>
      <c r="I242" s="49">
        <f t="shared" si="53"/>
        <v>0</v>
      </c>
      <c r="J242" s="47">
        <f t="shared" si="54"/>
        <v>0</v>
      </c>
      <c r="K242" s="47">
        <f t="shared" si="55"/>
        <v>1</v>
      </c>
      <c r="L242" s="47">
        <f t="shared" si="56"/>
        <v>1</v>
      </c>
    </row>
    <row r="243" spans="1:12" x14ac:dyDescent="0.35">
      <c r="A243" s="46">
        <v>43548</v>
      </c>
      <c r="B243" s="47">
        <v>2019</v>
      </c>
      <c r="C243" s="47" t="s">
        <v>292</v>
      </c>
      <c r="D243" s="47" t="s">
        <v>4</v>
      </c>
      <c r="E243" s="47" t="s">
        <v>292</v>
      </c>
      <c r="F243" s="47" t="str">
        <f t="shared" si="51"/>
        <v>D</v>
      </c>
      <c r="G243" s="48" t="str">
        <f t="shared" si="52"/>
        <v>DD</v>
      </c>
      <c r="I243" s="49">
        <f t="shared" si="53"/>
        <v>0</v>
      </c>
      <c r="J243" s="47">
        <f t="shared" si="54"/>
        <v>0</v>
      </c>
      <c r="K243" s="47">
        <f t="shared" si="55"/>
        <v>1</v>
      </c>
      <c r="L243" s="47">
        <f t="shared" si="56"/>
        <v>1</v>
      </c>
    </row>
    <row r="244" spans="1:12" x14ac:dyDescent="0.35">
      <c r="A244" s="46">
        <v>43573</v>
      </c>
      <c r="B244" s="47">
        <v>2019</v>
      </c>
      <c r="C244" s="47" t="s">
        <v>4</v>
      </c>
      <c r="D244" s="47" t="s">
        <v>292</v>
      </c>
      <c r="E244" s="47" t="s">
        <v>4</v>
      </c>
      <c r="F244" s="47" t="str">
        <f t="shared" si="51"/>
        <v>M</v>
      </c>
      <c r="G244" s="48" t="str">
        <f t="shared" si="52"/>
        <v>DM</v>
      </c>
      <c r="I244" s="49">
        <f t="shared" si="53"/>
        <v>0</v>
      </c>
      <c r="J244" s="47">
        <f t="shared" si="54"/>
        <v>0</v>
      </c>
      <c r="K244" s="47">
        <f t="shared" si="55"/>
        <v>1</v>
      </c>
      <c r="L244" s="47">
        <f t="shared" si="56"/>
        <v>0</v>
      </c>
    </row>
    <row r="245" spans="1:12" x14ac:dyDescent="0.35">
      <c r="A245" s="46">
        <v>44115</v>
      </c>
      <c r="B245" s="47">
        <v>2020</v>
      </c>
      <c r="C245" s="47" t="s">
        <v>292</v>
      </c>
      <c r="D245" s="47" t="s">
        <v>4</v>
      </c>
      <c r="E245" s="47" t="s">
        <v>4</v>
      </c>
      <c r="F245" s="47" t="str">
        <f t="shared" si="51"/>
        <v>M</v>
      </c>
      <c r="G245" s="48" t="str">
        <f t="shared" si="52"/>
        <v>MM</v>
      </c>
      <c r="I245" s="49">
        <f>IF(LEFT(G245,1)="M",1,0)</f>
        <v>1</v>
      </c>
      <c r="J245" s="47">
        <f>IF(G245="MM",1,0)</f>
        <v>1</v>
      </c>
      <c r="K245" s="47">
        <f t="shared" si="55"/>
        <v>0</v>
      </c>
      <c r="L245" s="47">
        <f t="shared" si="56"/>
        <v>0</v>
      </c>
    </row>
    <row r="246" spans="1:12" x14ac:dyDescent="0.35">
      <c r="A246" s="46">
        <v>44135</v>
      </c>
      <c r="B246" s="47">
        <v>2020</v>
      </c>
      <c r="C246" s="47" t="s">
        <v>292</v>
      </c>
      <c r="D246" s="47" t="s">
        <v>4</v>
      </c>
      <c r="E246" s="47" t="s">
        <v>4</v>
      </c>
      <c r="F246" s="47" t="str">
        <f t="shared" si="51"/>
        <v>M</v>
      </c>
      <c r="G246" s="48" t="str">
        <f t="shared" si="52"/>
        <v>MM</v>
      </c>
      <c r="I246" s="49">
        <f t="shared" ref="I246:I249" si="57">IF(LEFT(G246,1)="M",1,0)</f>
        <v>1</v>
      </c>
      <c r="J246" s="47">
        <f t="shared" ref="J246:J249" si="58">IF(G246="MM",1,0)</f>
        <v>1</v>
      </c>
      <c r="K246" s="47">
        <f t="shared" si="55"/>
        <v>0</v>
      </c>
      <c r="L246" s="47">
        <f t="shared" si="56"/>
        <v>0</v>
      </c>
    </row>
    <row r="247" spans="1:12" x14ac:dyDescent="0.35">
      <c r="A247" s="46">
        <v>44140</v>
      </c>
      <c r="B247" s="47">
        <v>2020</v>
      </c>
      <c r="C247" s="47" t="s">
        <v>4</v>
      </c>
      <c r="D247" s="47" t="s">
        <v>292</v>
      </c>
      <c r="E247" s="47" t="s">
        <v>4</v>
      </c>
      <c r="F247" s="47" t="str">
        <f t="shared" si="51"/>
        <v>M</v>
      </c>
      <c r="G247" s="48" t="str">
        <f t="shared" si="52"/>
        <v>MM</v>
      </c>
      <c r="I247" s="49">
        <f t="shared" si="57"/>
        <v>1</v>
      </c>
      <c r="J247" s="47">
        <f t="shared" si="58"/>
        <v>1</v>
      </c>
      <c r="K247" s="47">
        <f t="shared" si="55"/>
        <v>0</v>
      </c>
      <c r="L247" s="47">
        <f t="shared" si="56"/>
        <v>0</v>
      </c>
    </row>
    <row r="248" spans="1:12" x14ac:dyDescent="0.35">
      <c r="A248" s="46">
        <v>44145</v>
      </c>
      <c r="B248" s="47">
        <v>2020</v>
      </c>
      <c r="C248" s="47" t="s">
        <v>292</v>
      </c>
      <c r="D248" s="47" t="s">
        <v>4</v>
      </c>
      <c r="E248" s="47" t="s">
        <v>4</v>
      </c>
      <c r="F248" s="47" t="str">
        <f t="shared" si="51"/>
        <v>M</v>
      </c>
      <c r="G248" s="48" t="str">
        <f t="shared" si="52"/>
        <v>MM</v>
      </c>
      <c r="I248" s="49">
        <f t="shared" si="57"/>
        <v>1</v>
      </c>
      <c r="J248" s="47">
        <f t="shared" si="58"/>
        <v>1</v>
      </c>
      <c r="K248" s="47">
        <f t="shared" si="55"/>
        <v>0</v>
      </c>
      <c r="L248" s="47">
        <f t="shared" si="56"/>
        <v>0</v>
      </c>
    </row>
    <row r="249" spans="1:12" x14ac:dyDescent="0.35">
      <c r="A249" s="46">
        <v>44306</v>
      </c>
      <c r="B249" s="47">
        <v>2021</v>
      </c>
      <c r="C249" s="47" t="s">
        <v>4</v>
      </c>
      <c r="D249" s="47" t="s">
        <v>292</v>
      </c>
      <c r="E249" s="47" t="s">
        <v>292</v>
      </c>
      <c r="F249" s="47" t="str">
        <f t="shared" si="51"/>
        <v>D</v>
      </c>
      <c r="G249" s="48" t="str">
        <f t="shared" si="52"/>
        <v>MD</v>
      </c>
      <c r="I249" s="49">
        <f t="shared" si="57"/>
        <v>1</v>
      </c>
      <c r="J249" s="47">
        <f t="shared" si="58"/>
        <v>0</v>
      </c>
      <c r="K249" s="47">
        <f t="shared" si="55"/>
        <v>0</v>
      </c>
      <c r="L249" s="47">
        <f t="shared" si="56"/>
        <v>0</v>
      </c>
    </row>
    <row r="250" spans="1:12" x14ac:dyDescent="0.35">
      <c r="A250" s="46">
        <v>44471</v>
      </c>
      <c r="B250" s="47">
        <v>2021</v>
      </c>
      <c r="C250" s="47" t="s">
        <v>4</v>
      </c>
      <c r="D250" s="47" t="s">
        <v>292</v>
      </c>
      <c r="E250" s="47" t="s">
        <v>292</v>
      </c>
      <c r="F250" s="47" t="str">
        <f t="shared" si="51"/>
        <v>D</v>
      </c>
      <c r="G250" s="48" t="str">
        <f t="shared" si="52"/>
        <v>DD</v>
      </c>
      <c r="I250" s="49">
        <f>IF(LEFT(G250,1)="M",1,0)</f>
        <v>0</v>
      </c>
      <c r="J250" s="47">
        <f>IF(G250="MM",1,0)</f>
        <v>0</v>
      </c>
      <c r="K250" s="47">
        <f t="shared" si="55"/>
        <v>1</v>
      </c>
      <c r="L250" s="47">
        <f t="shared" si="56"/>
        <v>1</v>
      </c>
    </row>
    <row r="252" spans="1:12" x14ac:dyDescent="0.35">
      <c r="G252" s="45" t="s">
        <v>288</v>
      </c>
      <c r="I252" s="49">
        <f>SUM(I222:I250)</f>
        <v>16</v>
      </c>
      <c r="J252" s="47">
        <f t="shared" ref="J252:L252" si="59">SUM(J222:J250)</f>
        <v>9</v>
      </c>
      <c r="K252" s="47">
        <f t="shared" si="59"/>
        <v>13</v>
      </c>
      <c r="L252" s="47">
        <f t="shared" si="59"/>
        <v>7</v>
      </c>
    </row>
    <row r="253" spans="1:12" x14ac:dyDescent="0.35">
      <c r="G253" s="45" t="s">
        <v>289</v>
      </c>
      <c r="I253" s="50">
        <f>J252/I252</f>
        <v>0.5625</v>
      </c>
      <c r="J253" s="47"/>
      <c r="K253" s="40">
        <f>L252/K252</f>
        <v>0.53846153846153844</v>
      </c>
      <c r="L253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8ABE-65BD-43A3-A456-0C01F3BA3D65}">
  <dimension ref="A1:L239"/>
  <sheetViews>
    <sheetView zoomScale="80" zoomScaleNormal="80" workbookViewId="0">
      <selection activeCell="D6" sqref="D6"/>
    </sheetView>
  </sheetViews>
  <sheetFormatPr defaultRowHeight="14.5" x14ac:dyDescent="0.35"/>
  <cols>
    <col min="1" max="1" width="10.54296875" bestFit="1" customWidth="1"/>
    <col min="2" max="2" width="40.6328125" bestFit="1" customWidth="1"/>
    <col min="3" max="3" width="41.08984375" bestFit="1" customWidth="1"/>
    <col min="4" max="4" width="40.54296875" bestFit="1" customWidth="1"/>
    <col min="5" max="5" width="40.08984375" bestFit="1" customWidth="1"/>
    <col min="6" max="6" width="31.36328125" bestFit="1" customWidth="1"/>
    <col min="7" max="7" width="32.54296875" bestFit="1" customWidth="1"/>
    <col min="8" max="8" width="32.1796875" bestFit="1" customWidth="1"/>
    <col min="9" max="9" width="12" bestFit="1" customWidth="1"/>
    <col min="10" max="10" width="3" bestFit="1" customWidth="1"/>
    <col min="11" max="11" width="12" bestFit="1" customWidth="1"/>
    <col min="12" max="12" width="3" bestFit="1" customWidth="1"/>
  </cols>
  <sheetData>
    <row r="1" spans="1:12" x14ac:dyDescent="0.35">
      <c r="A1" s="40" t="s">
        <v>268</v>
      </c>
      <c r="B1" s="40" t="s">
        <v>293</v>
      </c>
      <c r="C1" s="40" t="s">
        <v>294</v>
      </c>
      <c r="D1" s="40" t="s">
        <v>295</v>
      </c>
      <c r="E1" s="40" t="s">
        <v>296</v>
      </c>
      <c r="F1" s="40" t="s">
        <v>281</v>
      </c>
      <c r="G1" s="40" t="s">
        <v>282</v>
      </c>
      <c r="H1" s="40" t="s">
        <v>283</v>
      </c>
    </row>
    <row r="2" spans="1:12" x14ac:dyDescent="0.35">
      <c r="A2" s="40" t="s">
        <v>7</v>
      </c>
      <c r="B2" s="41">
        <f>I49</f>
        <v>0.33333333333333331</v>
      </c>
      <c r="C2" s="41">
        <f>1-B2</f>
        <v>0.66666666666666674</v>
      </c>
      <c r="D2" s="41">
        <f>K49</f>
        <v>0.57894736842105265</v>
      </c>
      <c r="E2" s="41">
        <f>1-D2</f>
        <v>0.42105263157894735</v>
      </c>
      <c r="F2" s="40">
        <f>IF(F46="C",B2*B2,E2*B2)</f>
        <v>0.1111111111111111</v>
      </c>
      <c r="G2" s="40">
        <f>IF(F46="C",C2*D2,D2*D2)</f>
        <v>0.38596491228070179</v>
      </c>
      <c r="H2" s="40">
        <f>IF(F46="C",B2*C2,E2*C2)</f>
        <v>0.22222222222222224</v>
      </c>
    </row>
    <row r="3" spans="1:12" x14ac:dyDescent="0.35">
      <c r="A3" s="40" t="s">
        <v>3</v>
      </c>
      <c r="B3" s="41">
        <f>I80</f>
        <v>0.5625</v>
      </c>
      <c r="C3" s="41">
        <f t="shared" ref="C3:C8" si="0">1-B3</f>
        <v>0.4375</v>
      </c>
      <c r="D3" s="41">
        <f>K80</f>
        <v>0.125</v>
      </c>
      <c r="E3" s="41">
        <f t="shared" ref="E3:E8" si="1">1-D3</f>
        <v>0.875</v>
      </c>
      <c r="F3" s="40">
        <f>IF(F77="C",B3*B3,E3*B3)</f>
        <v>0.31640625</v>
      </c>
      <c r="G3" s="40">
        <f>IF(F77="C",C3*D3,D3*D3)</f>
        <v>5.46875E-2</v>
      </c>
      <c r="H3" s="40">
        <f>IF(F77="C",B3*C3,E3*C3)</f>
        <v>0.24609375</v>
      </c>
    </row>
    <row r="4" spans="1:12" x14ac:dyDescent="0.35">
      <c r="A4" s="40" t="s">
        <v>256</v>
      </c>
      <c r="B4" s="41">
        <f>I112</f>
        <v>0.6470588235294118</v>
      </c>
      <c r="C4" s="41">
        <f t="shared" si="0"/>
        <v>0.3529411764705882</v>
      </c>
      <c r="D4" s="41">
        <f>K112</f>
        <v>0.125</v>
      </c>
      <c r="E4" s="41">
        <f t="shared" si="1"/>
        <v>0.875</v>
      </c>
      <c r="F4" s="40">
        <f>IF(F109="C",B4*B4,E4*B4)</f>
        <v>0.41868512110726647</v>
      </c>
      <c r="G4" s="40">
        <f>IF(F109="C",C4*D4,D4*D4)</f>
        <v>4.4117647058823525E-2</v>
      </c>
      <c r="H4" s="40">
        <f>IF(F109="C",B4*C4,E4*C4)</f>
        <v>0.22837370242214533</v>
      </c>
    </row>
    <row r="5" spans="1:12" x14ac:dyDescent="0.35">
      <c r="A5" s="40" t="s">
        <v>257</v>
      </c>
      <c r="B5" s="42">
        <f>I143</f>
        <v>0.6</v>
      </c>
      <c r="C5" s="42">
        <f t="shared" si="0"/>
        <v>0.4</v>
      </c>
      <c r="D5" s="42">
        <f>K143</f>
        <v>0.33333333333333331</v>
      </c>
      <c r="E5" s="41">
        <f t="shared" si="1"/>
        <v>0.66666666666666674</v>
      </c>
      <c r="F5" s="40">
        <f>IF(F140="C",B5*B5,E5*B5)</f>
        <v>0.4</v>
      </c>
      <c r="G5" s="40">
        <f>IF(F140="C",C5*D5,D5*D5)</f>
        <v>0.1111111111111111</v>
      </c>
      <c r="H5" s="40">
        <f>IF(F140="C",B5*C5,E5*C5)</f>
        <v>0.26666666666666672</v>
      </c>
    </row>
    <row r="6" spans="1:12" x14ac:dyDescent="0.35">
      <c r="A6" s="40" t="s">
        <v>258</v>
      </c>
      <c r="B6" s="42">
        <f>I174</f>
        <v>0.6</v>
      </c>
      <c r="C6" s="42">
        <f t="shared" si="0"/>
        <v>0.4</v>
      </c>
      <c r="D6" s="41">
        <f>K174</f>
        <v>0.44444444444444442</v>
      </c>
      <c r="E6" s="41">
        <f t="shared" si="1"/>
        <v>0.55555555555555558</v>
      </c>
      <c r="F6" s="40">
        <f>IF(F171="C",B6*B6,E6*B6)</f>
        <v>0.33333333333333331</v>
      </c>
      <c r="G6" s="40">
        <f>IF(F171="C",C6*D6,D6*D6)</f>
        <v>0.19753086419753085</v>
      </c>
      <c r="H6" s="40">
        <f>IF(F171="C",B6*C6,E6*C6)</f>
        <v>0.22222222222222224</v>
      </c>
    </row>
    <row r="7" spans="1:12" x14ac:dyDescent="0.35">
      <c r="A7" s="40" t="s">
        <v>6</v>
      </c>
      <c r="B7" s="41">
        <f>I207</f>
        <v>0.70588235294117652</v>
      </c>
      <c r="C7" s="41">
        <f t="shared" si="0"/>
        <v>0.29411764705882348</v>
      </c>
      <c r="D7" s="41">
        <f>K207</f>
        <v>0.44444444444444442</v>
      </c>
      <c r="E7" s="41">
        <f t="shared" si="1"/>
        <v>0.55555555555555558</v>
      </c>
      <c r="F7" s="40">
        <f>IF(F204="C",B7*B7,E7*B7)</f>
        <v>0.49826989619377171</v>
      </c>
      <c r="G7" s="40">
        <f>IF(F204="C",C7*D7,D7*D7)</f>
        <v>0.13071895424836599</v>
      </c>
      <c r="H7" s="40">
        <f>IF(F204="C",B7*C7,E7*C7)</f>
        <v>0.20761245674740483</v>
      </c>
    </row>
    <row r="8" spans="1:12" x14ac:dyDescent="0.35">
      <c r="A8" s="40" t="s">
        <v>259</v>
      </c>
      <c r="B8" s="42">
        <f>I239</f>
        <v>0.6</v>
      </c>
      <c r="C8" s="42">
        <f t="shared" si="0"/>
        <v>0.4</v>
      </c>
      <c r="D8" s="41">
        <f>K239</f>
        <v>0.3</v>
      </c>
      <c r="E8" s="41">
        <f t="shared" si="1"/>
        <v>0.7</v>
      </c>
      <c r="F8" s="40">
        <f>IF(F236="C",B8*B8,E8*B8)</f>
        <v>0.36</v>
      </c>
      <c r="G8" s="40">
        <f>IF(F236="C",C8*D8,D8*D8)</f>
        <v>0.12</v>
      </c>
      <c r="H8" s="40">
        <f>IF(F236="C",B8*C8,E8*C8)</f>
        <v>0.24</v>
      </c>
    </row>
    <row r="14" spans="1:12" x14ac:dyDescent="0.35">
      <c r="A14" s="40" t="s">
        <v>9</v>
      </c>
      <c r="B14" s="40" t="s">
        <v>284</v>
      </c>
      <c r="C14" s="40" t="s">
        <v>262</v>
      </c>
      <c r="D14" s="40" t="s">
        <v>263</v>
      </c>
      <c r="E14" s="40" t="s">
        <v>285</v>
      </c>
      <c r="F14" s="40" t="s">
        <v>286</v>
      </c>
      <c r="G14" s="40" t="s">
        <v>287</v>
      </c>
    </row>
    <row r="15" spans="1:12" x14ac:dyDescent="0.35">
      <c r="A15" s="46">
        <v>39561</v>
      </c>
      <c r="B15" s="47">
        <v>2008</v>
      </c>
      <c r="C15" s="47" t="s">
        <v>0</v>
      </c>
      <c r="D15" s="47" t="s">
        <v>4</v>
      </c>
      <c r="E15" s="47" t="s">
        <v>0</v>
      </c>
      <c r="F15" s="47" t="str">
        <f t="shared" ref="F15:F46" si="2">LEFT(E15,1)</f>
        <v>C</v>
      </c>
      <c r="G15" s="47" t="str">
        <f>CONCATENATE(F15)</f>
        <v>C</v>
      </c>
    </row>
    <row r="16" spans="1:12" x14ac:dyDescent="0.35">
      <c r="A16" s="46">
        <v>39582</v>
      </c>
      <c r="B16" s="47">
        <v>2008</v>
      </c>
      <c r="C16" s="47" t="s">
        <v>4</v>
      </c>
      <c r="D16" s="47" t="s">
        <v>0</v>
      </c>
      <c r="E16" s="47" t="s">
        <v>4</v>
      </c>
      <c r="F16" s="47" t="str">
        <f t="shared" si="2"/>
        <v>M</v>
      </c>
      <c r="G16" s="47" t="str">
        <f>CONCATENATE(F15,F16)</f>
        <v>CM</v>
      </c>
      <c r="I16" s="47">
        <f>IF(LEFT(G16,1)="C",1,0)</f>
        <v>1</v>
      </c>
      <c r="J16" s="47">
        <f>IF(G16="CC",1,0)</f>
        <v>0</v>
      </c>
      <c r="K16" s="47">
        <f>IF(LEFT(G16,1)="M",1,0)</f>
        <v>0</v>
      </c>
      <c r="L16" s="47">
        <f>IF(G16="MM",1,0)</f>
        <v>0</v>
      </c>
    </row>
    <row r="17" spans="1:12" x14ac:dyDescent="0.35">
      <c r="A17" s="46">
        <v>39921</v>
      </c>
      <c r="B17" s="47">
        <v>2009</v>
      </c>
      <c r="C17" s="47" t="s">
        <v>0</v>
      </c>
      <c r="D17" s="47" t="s">
        <v>4</v>
      </c>
      <c r="E17" s="47" t="s">
        <v>4</v>
      </c>
      <c r="F17" s="47" t="str">
        <f t="shared" si="2"/>
        <v>M</v>
      </c>
      <c r="G17" s="47" t="str">
        <f t="shared" ref="G17:G46" si="3">CONCATENATE(F16,F17)</f>
        <v>MM</v>
      </c>
      <c r="I17" s="47">
        <f t="shared" ref="I17:I46" si="4">IF(LEFT(G17,1)="C",1,0)</f>
        <v>0</v>
      </c>
      <c r="J17" s="47">
        <f t="shared" ref="J17:J46" si="5">IF(G17="CC",1,0)</f>
        <v>0</v>
      </c>
      <c r="K17" s="47">
        <f t="shared" ref="K17:K46" si="6">IF(LEFT(G17,1)="M",1,0)</f>
        <v>1</v>
      </c>
      <c r="L17" s="47">
        <f t="shared" ref="L17:L46" si="7">IF(G17="MM",1,0)</f>
        <v>1</v>
      </c>
    </row>
    <row r="18" spans="1:12" x14ac:dyDescent="0.35">
      <c r="A18" s="46">
        <v>39949</v>
      </c>
      <c r="B18" s="47">
        <v>2009</v>
      </c>
      <c r="C18" s="47" t="s">
        <v>0</v>
      </c>
      <c r="D18" s="47" t="s">
        <v>4</v>
      </c>
      <c r="E18" s="47" t="s">
        <v>0</v>
      </c>
      <c r="F18" s="47" t="str">
        <f t="shared" si="2"/>
        <v>C</v>
      </c>
      <c r="G18" s="47" t="str">
        <f t="shared" si="3"/>
        <v>MC</v>
      </c>
      <c r="I18" s="47">
        <f t="shared" si="4"/>
        <v>0</v>
      </c>
      <c r="J18" s="47">
        <f t="shared" si="5"/>
        <v>0</v>
      </c>
      <c r="K18" s="47">
        <f t="shared" si="6"/>
        <v>1</v>
      </c>
      <c r="L18" s="47">
        <f t="shared" si="7"/>
        <v>0</v>
      </c>
    </row>
    <row r="19" spans="1:12" x14ac:dyDescent="0.35">
      <c r="A19" s="46">
        <v>40262</v>
      </c>
      <c r="B19" s="47">
        <v>2010</v>
      </c>
      <c r="C19" s="47" t="s">
        <v>0</v>
      </c>
      <c r="D19" s="47" t="s">
        <v>4</v>
      </c>
      <c r="E19" s="47" t="s">
        <v>4</v>
      </c>
      <c r="F19" s="47" t="str">
        <f t="shared" si="2"/>
        <v>M</v>
      </c>
      <c r="G19" s="47" t="str">
        <f t="shared" si="3"/>
        <v>CM</v>
      </c>
      <c r="I19" s="47">
        <f t="shared" si="4"/>
        <v>1</v>
      </c>
      <c r="J19" s="47">
        <f t="shared" si="5"/>
        <v>0</v>
      </c>
      <c r="K19" s="47">
        <f t="shared" si="6"/>
        <v>0</v>
      </c>
      <c r="L19" s="47">
        <f t="shared" si="7"/>
        <v>0</v>
      </c>
    </row>
    <row r="20" spans="1:12" x14ac:dyDescent="0.35">
      <c r="A20" s="46">
        <v>40274</v>
      </c>
      <c r="B20" s="47">
        <v>2010</v>
      </c>
      <c r="C20" s="47" t="s">
        <v>0</v>
      </c>
      <c r="D20" s="47" t="s">
        <v>4</v>
      </c>
      <c r="E20" s="47" t="s">
        <v>0</v>
      </c>
      <c r="F20" s="47" t="str">
        <f t="shared" si="2"/>
        <v>C</v>
      </c>
      <c r="G20" s="47" t="str">
        <f t="shared" si="3"/>
        <v>MC</v>
      </c>
      <c r="I20" s="47">
        <f t="shared" si="4"/>
        <v>0</v>
      </c>
      <c r="J20" s="47">
        <f t="shared" si="5"/>
        <v>0</v>
      </c>
      <c r="K20" s="47">
        <f t="shared" si="6"/>
        <v>1</v>
      </c>
      <c r="L20" s="47">
        <f t="shared" si="7"/>
        <v>0</v>
      </c>
    </row>
    <row r="21" spans="1:12" x14ac:dyDescent="0.35">
      <c r="A21" s="46">
        <v>40293</v>
      </c>
      <c r="B21" s="47">
        <v>2010</v>
      </c>
      <c r="C21" s="47" t="s">
        <v>0</v>
      </c>
      <c r="D21" s="47" t="s">
        <v>4</v>
      </c>
      <c r="E21" s="47" t="s">
        <v>0</v>
      </c>
      <c r="F21" s="47" t="str">
        <f t="shared" si="2"/>
        <v>C</v>
      </c>
      <c r="G21" s="47" t="str">
        <f t="shared" si="3"/>
        <v>CC</v>
      </c>
      <c r="I21" s="47">
        <f t="shared" si="4"/>
        <v>1</v>
      </c>
      <c r="J21" s="47">
        <f t="shared" si="5"/>
        <v>1</v>
      </c>
      <c r="K21" s="47">
        <f t="shared" si="6"/>
        <v>0</v>
      </c>
      <c r="L21" s="47">
        <f t="shared" si="7"/>
        <v>0</v>
      </c>
    </row>
    <row r="22" spans="1:12" x14ac:dyDescent="0.35">
      <c r="A22" s="46">
        <v>40655</v>
      </c>
      <c r="B22" s="47">
        <v>2011</v>
      </c>
      <c r="C22" s="47" t="s">
        <v>4</v>
      </c>
      <c r="D22" s="47" t="s">
        <v>0</v>
      </c>
      <c r="E22" s="47" t="s">
        <v>4</v>
      </c>
      <c r="F22" s="47" t="str">
        <f t="shared" si="2"/>
        <v>M</v>
      </c>
      <c r="G22" s="47" t="str">
        <f t="shared" si="3"/>
        <v>CM</v>
      </c>
      <c r="I22" s="47">
        <f t="shared" si="4"/>
        <v>1</v>
      </c>
      <c r="J22" s="47">
        <f t="shared" si="5"/>
        <v>0</v>
      </c>
      <c r="K22" s="47">
        <f t="shared" si="6"/>
        <v>0</v>
      </c>
      <c r="L22" s="47">
        <f t="shared" si="7"/>
        <v>0</v>
      </c>
    </row>
    <row r="23" spans="1:12" x14ac:dyDescent="0.35">
      <c r="A23" s="46">
        <v>41003</v>
      </c>
      <c r="B23" s="47">
        <v>2012</v>
      </c>
      <c r="C23" s="47" t="s">
        <v>0</v>
      </c>
      <c r="D23" s="47" t="s">
        <v>4</v>
      </c>
      <c r="E23" s="47" t="s">
        <v>4</v>
      </c>
      <c r="F23" s="47" t="str">
        <f t="shared" si="2"/>
        <v>M</v>
      </c>
      <c r="G23" s="47" t="str">
        <f t="shared" si="3"/>
        <v>MM</v>
      </c>
      <c r="I23" s="47">
        <f t="shared" si="4"/>
        <v>0</v>
      </c>
      <c r="J23" s="47">
        <f t="shared" si="5"/>
        <v>0</v>
      </c>
      <c r="K23" s="47">
        <f t="shared" si="6"/>
        <v>1</v>
      </c>
      <c r="L23" s="47">
        <f t="shared" si="7"/>
        <v>1</v>
      </c>
    </row>
    <row r="24" spans="1:12" x14ac:dyDescent="0.35">
      <c r="A24" s="46">
        <v>41035</v>
      </c>
      <c r="B24" s="47">
        <v>2012</v>
      </c>
      <c r="C24" s="47" t="s">
        <v>4</v>
      </c>
      <c r="D24" s="47" t="s">
        <v>0</v>
      </c>
      <c r="E24" s="47" t="s">
        <v>4</v>
      </c>
      <c r="F24" s="47" t="str">
        <f t="shared" si="2"/>
        <v>M</v>
      </c>
      <c r="G24" s="47" t="str">
        <f t="shared" si="3"/>
        <v>MM</v>
      </c>
      <c r="I24" s="47">
        <f t="shared" si="4"/>
        <v>0</v>
      </c>
      <c r="J24" s="47">
        <f t="shared" si="5"/>
        <v>0</v>
      </c>
      <c r="K24" s="47">
        <f t="shared" si="6"/>
        <v>1</v>
      </c>
      <c r="L24" s="47">
        <f t="shared" si="7"/>
        <v>1</v>
      </c>
    </row>
    <row r="25" spans="1:12" x14ac:dyDescent="0.35">
      <c r="A25" s="46">
        <v>41052</v>
      </c>
      <c r="B25" s="47">
        <v>2012</v>
      </c>
      <c r="C25" s="47" t="s">
        <v>0</v>
      </c>
      <c r="D25" s="47" t="s">
        <v>4</v>
      </c>
      <c r="E25" s="47" t="s">
        <v>0</v>
      </c>
      <c r="F25" s="47" t="str">
        <f t="shared" si="2"/>
        <v>C</v>
      </c>
      <c r="G25" s="47" t="str">
        <f t="shared" si="3"/>
        <v>MC</v>
      </c>
      <c r="I25" s="47">
        <f t="shared" si="4"/>
        <v>0</v>
      </c>
      <c r="J25" s="47">
        <f t="shared" si="5"/>
        <v>0</v>
      </c>
      <c r="K25" s="47">
        <f t="shared" si="6"/>
        <v>1</v>
      </c>
      <c r="L25" s="47">
        <f t="shared" si="7"/>
        <v>0</v>
      </c>
    </row>
    <row r="26" spans="1:12" x14ac:dyDescent="0.35">
      <c r="A26" s="46">
        <v>41370</v>
      </c>
      <c r="B26" s="47">
        <v>2013</v>
      </c>
      <c r="C26" s="47" t="s">
        <v>0</v>
      </c>
      <c r="D26" s="47" t="s">
        <v>4</v>
      </c>
      <c r="E26" s="47" t="s">
        <v>4</v>
      </c>
      <c r="F26" s="47" t="str">
        <f t="shared" si="2"/>
        <v>M</v>
      </c>
      <c r="G26" s="47" t="str">
        <f t="shared" si="3"/>
        <v>CM</v>
      </c>
      <c r="I26" s="47">
        <f t="shared" si="4"/>
        <v>1</v>
      </c>
      <c r="J26" s="47">
        <f t="shared" si="5"/>
        <v>0</v>
      </c>
      <c r="K26" s="47">
        <f t="shared" si="6"/>
        <v>0</v>
      </c>
      <c r="L26" s="47">
        <f t="shared" si="7"/>
        <v>0</v>
      </c>
    </row>
    <row r="27" spans="1:12" x14ac:dyDescent="0.35">
      <c r="A27" s="46">
        <v>41399</v>
      </c>
      <c r="B27" s="47">
        <v>2013</v>
      </c>
      <c r="C27" s="47" t="s">
        <v>4</v>
      </c>
      <c r="D27" s="47" t="s">
        <v>0</v>
      </c>
      <c r="E27" s="47" t="s">
        <v>4</v>
      </c>
      <c r="F27" s="47" t="str">
        <f t="shared" si="2"/>
        <v>M</v>
      </c>
      <c r="G27" s="47" t="str">
        <f t="shared" si="3"/>
        <v>MM</v>
      </c>
      <c r="I27" s="47">
        <f t="shared" si="4"/>
        <v>0</v>
      </c>
      <c r="J27" s="47">
        <f t="shared" si="5"/>
        <v>0</v>
      </c>
      <c r="K27" s="47">
        <f t="shared" si="6"/>
        <v>1</v>
      </c>
      <c r="L27" s="47">
        <f t="shared" si="7"/>
        <v>1</v>
      </c>
    </row>
    <row r="28" spans="1:12" x14ac:dyDescent="0.35">
      <c r="A28" s="46">
        <v>41415</v>
      </c>
      <c r="B28" s="47">
        <v>2013</v>
      </c>
      <c r="C28" s="47" t="s">
        <v>0</v>
      </c>
      <c r="D28" s="47" t="s">
        <v>4</v>
      </c>
      <c r="E28" s="47" t="s">
        <v>0</v>
      </c>
      <c r="F28" s="47" t="str">
        <f t="shared" si="2"/>
        <v>C</v>
      </c>
      <c r="G28" s="47" t="str">
        <f t="shared" si="3"/>
        <v>MC</v>
      </c>
      <c r="I28" s="47">
        <f t="shared" si="4"/>
        <v>0</v>
      </c>
      <c r="J28" s="47">
        <f t="shared" si="5"/>
        <v>0</v>
      </c>
      <c r="K28" s="47">
        <f t="shared" si="6"/>
        <v>1</v>
      </c>
      <c r="L28" s="47">
        <f t="shared" si="7"/>
        <v>0</v>
      </c>
    </row>
    <row r="29" spans="1:12" x14ac:dyDescent="0.35">
      <c r="A29" s="46">
        <v>41420</v>
      </c>
      <c r="B29" s="47">
        <v>2013</v>
      </c>
      <c r="C29" s="47" t="s">
        <v>0</v>
      </c>
      <c r="D29" s="47" t="s">
        <v>4</v>
      </c>
      <c r="E29" s="47" t="s">
        <v>4</v>
      </c>
      <c r="F29" s="47" t="str">
        <f t="shared" si="2"/>
        <v>M</v>
      </c>
      <c r="G29" s="47" t="str">
        <f t="shared" si="3"/>
        <v>CM</v>
      </c>
      <c r="I29" s="47">
        <f t="shared" si="4"/>
        <v>1</v>
      </c>
      <c r="J29" s="47">
        <f t="shared" si="5"/>
        <v>0</v>
      </c>
      <c r="K29" s="47">
        <f t="shared" si="6"/>
        <v>0</v>
      </c>
      <c r="L29" s="47">
        <f t="shared" si="7"/>
        <v>0</v>
      </c>
    </row>
    <row r="30" spans="1:12" x14ac:dyDescent="0.35">
      <c r="A30" s="46">
        <v>41754</v>
      </c>
      <c r="B30" s="47">
        <v>2014</v>
      </c>
      <c r="C30" s="47" t="s">
        <v>0</v>
      </c>
      <c r="D30" s="47" t="s">
        <v>4</v>
      </c>
      <c r="E30" s="47" t="s">
        <v>0</v>
      </c>
      <c r="F30" s="47" t="str">
        <f t="shared" si="2"/>
        <v>C</v>
      </c>
      <c r="G30" s="47" t="str">
        <f t="shared" si="3"/>
        <v>MC</v>
      </c>
      <c r="I30" s="47">
        <f t="shared" si="4"/>
        <v>0</v>
      </c>
      <c r="J30" s="47">
        <f t="shared" si="5"/>
        <v>0</v>
      </c>
      <c r="K30" s="47">
        <f t="shared" si="6"/>
        <v>1</v>
      </c>
      <c r="L30" s="47">
        <f t="shared" si="7"/>
        <v>0</v>
      </c>
    </row>
    <row r="31" spans="1:12" x14ac:dyDescent="0.35">
      <c r="A31" s="46">
        <v>41769</v>
      </c>
      <c r="B31" s="47">
        <v>2014</v>
      </c>
      <c r="C31" s="47" t="s">
        <v>4</v>
      </c>
      <c r="D31" s="47" t="s">
        <v>0</v>
      </c>
      <c r="E31" s="47" t="s">
        <v>0</v>
      </c>
      <c r="F31" s="47" t="str">
        <f t="shared" si="2"/>
        <v>C</v>
      </c>
      <c r="G31" s="47" t="str">
        <f t="shared" si="3"/>
        <v>CC</v>
      </c>
      <c r="I31" s="47">
        <f t="shared" si="4"/>
        <v>1</v>
      </c>
      <c r="J31" s="47">
        <f t="shared" si="5"/>
        <v>1</v>
      </c>
      <c r="K31" s="47">
        <f t="shared" si="6"/>
        <v>0</v>
      </c>
      <c r="L31" s="47">
        <f t="shared" si="7"/>
        <v>0</v>
      </c>
    </row>
    <row r="32" spans="1:12" x14ac:dyDescent="0.35">
      <c r="A32" s="46">
        <v>41787</v>
      </c>
      <c r="B32" s="47">
        <v>2014</v>
      </c>
      <c r="C32" s="47" t="s">
        <v>0</v>
      </c>
      <c r="D32" s="47" t="s">
        <v>4</v>
      </c>
      <c r="E32" s="47" t="s">
        <v>0</v>
      </c>
      <c r="F32" s="47" t="str">
        <f t="shared" si="2"/>
        <v>C</v>
      </c>
      <c r="G32" s="47" t="str">
        <f t="shared" si="3"/>
        <v>CC</v>
      </c>
      <c r="I32" s="47">
        <f t="shared" si="4"/>
        <v>1</v>
      </c>
      <c r="J32" s="47">
        <f t="shared" si="5"/>
        <v>1</v>
      </c>
      <c r="K32" s="47">
        <f t="shared" si="6"/>
        <v>0</v>
      </c>
      <c r="L32" s="47">
        <f t="shared" si="7"/>
        <v>0</v>
      </c>
    </row>
    <row r="33" spans="1:12" x14ac:dyDescent="0.35">
      <c r="A33" s="46">
        <v>42111</v>
      </c>
      <c r="B33" s="47">
        <v>2015</v>
      </c>
      <c r="C33" s="47" t="s">
        <v>4</v>
      </c>
      <c r="D33" s="47" t="s">
        <v>0</v>
      </c>
      <c r="E33" s="47" t="s">
        <v>0</v>
      </c>
      <c r="F33" s="47" t="str">
        <f t="shared" si="2"/>
        <v>C</v>
      </c>
      <c r="G33" s="47" t="str">
        <f t="shared" si="3"/>
        <v>CC</v>
      </c>
      <c r="I33" s="47">
        <f t="shared" si="4"/>
        <v>1</v>
      </c>
      <c r="J33" s="47">
        <f t="shared" si="5"/>
        <v>1</v>
      </c>
      <c r="K33" s="47">
        <f t="shared" si="6"/>
        <v>0</v>
      </c>
      <c r="L33" s="47">
        <f t="shared" si="7"/>
        <v>0</v>
      </c>
    </row>
    <row r="34" spans="1:12" x14ac:dyDescent="0.35">
      <c r="A34" s="46">
        <v>42132</v>
      </c>
      <c r="B34" s="47">
        <v>2015</v>
      </c>
      <c r="C34" s="47" t="s">
        <v>0</v>
      </c>
      <c r="D34" s="47" t="s">
        <v>4</v>
      </c>
      <c r="E34" s="47" t="s">
        <v>4</v>
      </c>
      <c r="F34" s="47" t="str">
        <f t="shared" si="2"/>
        <v>M</v>
      </c>
      <c r="G34" s="47" t="str">
        <f t="shared" si="3"/>
        <v>CM</v>
      </c>
      <c r="I34" s="47">
        <f t="shared" si="4"/>
        <v>1</v>
      </c>
      <c r="J34" s="47">
        <f t="shared" si="5"/>
        <v>0</v>
      </c>
      <c r="K34" s="47">
        <f t="shared" si="6"/>
        <v>0</v>
      </c>
      <c r="L34" s="47">
        <f t="shared" si="7"/>
        <v>0</v>
      </c>
    </row>
    <row r="35" spans="1:12" x14ac:dyDescent="0.35">
      <c r="A35" s="46">
        <v>42143</v>
      </c>
      <c r="B35" s="47">
        <v>2015</v>
      </c>
      <c r="C35" s="47" t="s">
        <v>0</v>
      </c>
      <c r="D35" s="47" t="s">
        <v>4</v>
      </c>
      <c r="E35" s="47" t="s">
        <v>4</v>
      </c>
      <c r="F35" s="47" t="str">
        <f t="shared" si="2"/>
        <v>M</v>
      </c>
      <c r="G35" s="47" t="str">
        <f t="shared" si="3"/>
        <v>MM</v>
      </c>
      <c r="I35" s="47">
        <f t="shared" si="4"/>
        <v>0</v>
      </c>
      <c r="J35" s="47">
        <f t="shared" si="5"/>
        <v>0</v>
      </c>
      <c r="K35" s="47">
        <f t="shared" si="6"/>
        <v>1</v>
      </c>
      <c r="L35" s="47">
        <f t="shared" si="7"/>
        <v>1</v>
      </c>
    </row>
    <row r="36" spans="1:12" x14ac:dyDescent="0.35">
      <c r="A36" s="46">
        <v>42148</v>
      </c>
      <c r="B36" s="47">
        <v>2015</v>
      </c>
      <c r="C36" s="47" t="s">
        <v>4</v>
      </c>
      <c r="D36" s="47" t="s">
        <v>0</v>
      </c>
      <c r="E36" s="47" t="s">
        <v>4</v>
      </c>
      <c r="F36" s="47" t="str">
        <f t="shared" si="2"/>
        <v>M</v>
      </c>
      <c r="G36" s="47" t="str">
        <f t="shared" si="3"/>
        <v>MM</v>
      </c>
      <c r="I36" s="47">
        <f t="shared" si="4"/>
        <v>0</v>
      </c>
      <c r="J36" s="47">
        <f t="shared" si="5"/>
        <v>0</v>
      </c>
      <c r="K36" s="47">
        <f t="shared" si="6"/>
        <v>1</v>
      </c>
      <c r="L36" s="47">
        <f t="shared" si="7"/>
        <v>1</v>
      </c>
    </row>
    <row r="37" spans="1:12" x14ac:dyDescent="0.35">
      <c r="A37" s="46">
        <v>43197</v>
      </c>
      <c r="B37" s="47">
        <v>2018</v>
      </c>
      <c r="C37" s="47" t="s">
        <v>4</v>
      </c>
      <c r="D37" s="47" t="s">
        <v>0</v>
      </c>
      <c r="E37" s="47" t="s">
        <v>0</v>
      </c>
      <c r="F37" s="47" t="str">
        <f t="shared" si="2"/>
        <v>C</v>
      </c>
      <c r="G37" s="47" t="str">
        <f t="shared" si="3"/>
        <v>MC</v>
      </c>
      <c r="I37" s="47">
        <f t="shared" si="4"/>
        <v>0</v>
      </c>
      <c r="J37" s="47">
        <f t="shared" si="5"/>
        <v>0</v>
      </c>
      <c r="K37" s="47">
        <f t="shared" si="6"/>
        <v>1</v>
      </c>
      <c r="L37" s="47">
        <f t="shared" si="7"/>
        <v>0</v>
      </c>
    </row>
    <row r="38" spans="1:12" x14ac:dyDescent="0.35">
      <c r="A38" s="46">
        <v>43218</v>
      </c>
      <c r="B38" s="47">
        <v>2018</v>
      </c>
      <c r="C38" s="47" t="s">
        <v>0</v>
      </c>
      <c r="D38" s="47" t="s">
        <v>4</v>
      </c>
      <c r="E38" s="47" t="s">
        <v>4</v>
      </c>
      <c r="F38" s="47" t="str">
        <f t="shared" si="2"/>
        <v>M</v>
      </c>
      <c r="G38" s="47" t="str">
        <f t="shared" si="3"/>
        <v>CM</v>
      </c>
      <c r="I38" s="47">
        <f t="shared" si="4"/>
        <v>1</v>
      </c>
      <c r="J38" s="47">
        <f t="shared" si="5"/>
        <v>0</v>
      </c>
      <c r="K38" s="47">
        <f t="shared" si="6"/>
        <v>0</v>
      </c>
      <c r="L38" s="47">
        <f t="shared" si="7"/>
        <v>0</v>
      </c>
    </row>
    <row r="39" spans="1:12" x14ac:dyDescent="0.35">
      <c r="A39" s="46">
        <v>43558</v>
      </c>
      <c r="B39" s="47">
        <v>2019</v>
      </c>
      <c r="C39" s="47" t="s">
        <v>4</v>
      </c>
      <c r="D39" s="47" t="s">
        <v>0</v>
      </c>
      <c r="E39" s="47" t="s">
        <v>4</v>
      </c>
      <c r="F39" s="47" t="str">
        <f t="shared" si="2"/>
        <v>M</v>
      </c>
      <c r="G39" s="47" t="str">
        <f t="shared" si="3"/>
        <v>MM</v>
      </c>
      <c r="I39" s="47">
        <f t="shared" si="4"/>
        <v>0</v>
      </c>
      <c r="J39" s="47">
        <f t="shared" si="5"/>
        <v>0</v>
      </c>
      <c r="K39" s="47">
        <f t="shared" si="6"/>
        <v>1</v>
      </c>
      <c r="L39" s="47">
        <f t="shared" si="7"/>
        <v>1</v>
      </c>
    </row>
    <row r="40" spans="1:12" x14ac:dyDescent="0.35">
      <c r="A40" s="46">
        <v>43581</v>
      </c>
      <c r="B40" s="47">
        <v>2019</v>
      </c>
      <c r="C40" s="47" t="s">
        <v>4</v>
      </c>
      <c r="D40" s="47" t="s">
        <v>0</v>
      </c>
      <c r="E40" s="47" t="s">
        <v>4</v>
      </c>
      <c r="F40" s="47" t="str">
        <f t="shared" si="2"/>
        <v>M</v>
      </c>
      <c r="G40" s="47" t="str">
        <f t="shared" si="3"/>
        <v>MM</v>
      </c>
      <c r="I40" s="47">
        <f t="shared" si="4"/>
        <v>0</v>
      </c>
      <c r="J40" s="47">
        <f t="shared" si="5"/>
        <v>0</v>
      </c>
      <c r="K40" s="47">
        <f t="shared" si="6"/>
        <v>1</v>
      </c>
      <c r="L40" s="47">
        <f t="shared" si="7"/>
        <v>1</v>
      </c>
    </row>
    <row r="41" spans="1:12" x14ac:dyDescent="0.35">
      <c r="A41" s="46">
        <v>43592</v>
      </c>
      <c r="B41" s="47">
        <v>2019</v>
      </c>
      <c r="C41" s="47" t="s">
        <v>0</v>
      </c>
      <c r="D41" s="47" t="s">
        <v>4</v>
      </c>
      <c r="E41" s="47" t="s">
        <v>4</v>
      </c>
      <c r="F41" s="47" t="str">
        <f t="shared" si="2"/>
        <v>M</v>
      </c>
      <c r="G41" s="47" t="str">
        <f t="shared" si="3"/>
        <v>MM</v>
      </c>
      <c r="I41" s="47">
        <f t="shared" si="4"/>
        <v>0</v>
      </c>
      <c r="J41" s="47">
        <f t="shared" si="5"/>
        <v>0</v>
      </c>
      <c r="K41" s="47">
        <f t="shared" si="6"/>
        <v>1</v>
      </c>
      <c r="L41" s="47">
        <f t="shared" si="7"/>
        <v>1</v>
      </c>
    </row>
    <row r="42" spans="1:12" x14ac:dyDescent="0.35">
      <c r="A42" s="46">
        <v>43597</v>
      </c>
      <c r="B42" s="47">
        <v>2019</v>
      </c>
      <c r="C42" s="47" t="s">
        <v>4</v>
      </c>
      <c r="D42" s="47" t="s">
        <v>0</v>
      </c>
      <c r="E42" s="47" t="s">
        <v>4</v>
      </c>
      <c r="F42" s="47" t="str">
        <f t="shared" si="2"/>
        <v>M</v>
      </c>
      <c r="G42" s="47" t="str">
        <f t="shared" si="3"/>
        <v>MM</v>
      </c>
      <c r="I42" s="47">
        <f t="shared" si="4"/>
        <v>0</v>
      </c>
      <c r="J42" s="47">
        <f t="shared" si="5"/>
        <v>0</v>
      </c>
      <c r="K42" s="47">
        <f t="shared" si="6"/>
        <v>1</v>
      </c>
      <c r="L42" s="47">
        <f t="shared" si="7"/>
        <v>1</v>
      </c>
    </row>
    <row r="43" spans="1:12" x14ac:dyDescent="0.35">
      <c r="A43" s="46">
        <v>44093</v>
      </c>
      <c r="B43" s="47">
        <v>2020</v>
      </c>
      <c r="C43" s="47" t="s">
        <v>4</v>
      </c>
      <c r="D43" s="47" t="s">
        <v>0</v>
      </c>
      <c r="E43" s="47" t="s">
        <v>0</v>
      </c>
      <c r="F43" s="47" t="str">
        <f t="shared" si="2"/>
        <v>C</v>
      </c>
      <c r="G43" s="47" t="str">
        <f t="shared" si="3"/>
        <v>MC</v>
      </c>
      <c r="I43" s="47">
        <f t="shared" si="4"/>
        <v>0</v>
      </c>
      <c r="J43" s="47">
        <f t="shared" si="5"/>
        <v>0</v>
      </c>
      <c r="K43" s="47">
        <f t="shared" si="6"/>
        <v>1</v>
      </c>
      <c r="L43" s="47">
        <f t="shared" si="7"/>
        <v>0</v>
      </c>
    </row>
    <row r="44" spans="1:12" x14ac:dyDescent="0.35">
      <c r="A44" s="46">
        <v>44127</v>
      </c>
      <c r="B44" s="47">
        <v>2020</v>
      </c>
      <c r="C44" s="47" t="s">
        <v>0</v>
      </c>
      <c r="D44" s="47" t="s">
        <v>4</v>
      </c>
      <c r="E44" s="47" t="s">
        <v>4</v>
      </c>
      <c r="F44" s="47" t="str">
        <f t="shared" si="2"/>
        <v>M</v>
      </c>
      <c r="G44" s="47" t="str">
        <f t="shared" si="3"/>
        <v>CM</v>
      </c>
      <c r="I44" s="47">
        <f t="shared" si="4"/>
        <v>1</v>
      </c>
      <c r="J44" s="47">
        <f t="shared" si="5"/>
        <v>0</v>
      </c>
      <c r="K44" s="47">
        <f t="shared" si="6"/>
        <v>0</v>
      </c>
      <c r="L44" s="47">
        <f t="shared" si="7"/>
        <v>0</v>
      </c>
    </row>
    <row r="45" spans="1:12" x14ac:dyDescent="0.35">
      <c r="A45" s="46">
        <v>44317</v>
      </c>
      <c r="B45" s="47">
        <v>2021</v>
      </c>
      <c r="C45" s="47" t="s">
        <v>0</v>
      </c>
      <c r="D45" s="47" t="s">
        <v>4</v>
      </c>
      <c r="E45" s="47" t="s">
        <v>4</v>
      </c>
      <c r="F45" s="47" t="str">
        <f t="shared" si="2"/>
        <v>M</v>
      </c>
      <c r="G45" s="47" t="str">
        <f t="shared" si="3"/>
        <v>MM</v>
      </c>
      <c r="I45" s="47">
        <f t="shared" si="4"/>
        <v>0</v>
      </c>
      <c r="J45" s="47">
        <f t="shared" si="5"/>
        <v>0</v>
      </c>
      <c r="K45" s="47">
        <f t="shared" si="6"/>
        <v>1</v>
      </c>
      <c r="L45" s="47">
        <f t="shared" si="7"/>
        <v>1</v>
      </c>
    </row>
    <row r="46" spans="1:12" x14ac:dyDescent="0.35">
      <c r="A46" s="46">
        <v>44458</v>
      </c>
      <c r="B46" s="47">
        <v>2021</v>
      </c>
      <c r="C46" s="47" t="s">
        <v>0</v>
      </c>
      <c r="D46" s="47" t="s">
        <v>4</v>
      </c>
      <c r="E46" s="47" t="s">
        <v>0</v>
      </c>
      <c r="F46" s="47" t="str">
        <f t="shared" si="2"/>
        <v>C</v>
      </c>
      <c r="G46" s="47" t="str">
        <f t="shared" si="3"/>
        <v>MC</v>
      </c>
      <c r="I46" s="47">
        <f t="shared" si="4"/>
        <v>0</v>
      </c>
      <c r="J46" s="47">
        <f t="shared" si="5"/>
        <v>0</v>
      </c>
      <c r="K46" s="47">
        <f t="shared" si="6"/>
        <v>1</v>
      </c>
      <c r="L46" s="47">
        <f t="shared" si="7"/>
        <v>0</v>
      </c>
    </row>
    <row r="48" spans="1:12" x14ac:dyDescent="0.35">
      <c r="G48" s="40" t="s">
        <v>288</v>
      </c>
      <c r="I48" s="47">
        <f>SUM(I16:I46)</f>
        <v>12</v>
      </c>
      <c r="J48" s="47">
        <f t="shared" ref="J48:L48" si="8">SUM(J16:J46)</f>
        <v>4</v>
      </c>
      <c r="K48" s="47">
        <f t="shared" si="8"/>
        <v>19</v>
      </c>
      <c r="L48" s="47">
        <f t="shared" si="8"/>
        <v>11</v>
      </c>
    </row>
    <row r="49" spans="1:12" x14ac:dyDescent="0.35">
      <c r="G49" s="40" t="s">
        <v>289</v>
      </c>
      <c r="I49" s="40">
        <f>J48/I48</f>
        <v>0.33333333333333331</v>
      </c>
      <c r="J49" s="47"/>
      <c r="K49" s="40">
        <f>L48/K48</f>
        <v>0.57894736842105265</v>
      </c>
      <c r="L49" s="47"/>
    </row>
    <row r="52" spans="1:12" x14ac:dyDescent="0.35">
      <c r="A52" s="40" t="s">
        <v>9</v>
      </c>
      <c r="B52" s="40" t="s">
        <v>284</v>
      </c>
      <c r="C52" s="40" t="s">
        <v>262</v>
      </c>
      <c r="D52" s="40" t="s">
        <v>263</v>
      </c>
      <c r="E52" s="40" t="s">
        <v>285</v>
      </c>
      <c r="F52" s="40" t="s">
        <v>286</v>
      </c>
      <c r="G52" s="40" t="s">
        <v>287</v>
      </c>
    </row>
    <row r="53" spans="1:12" x14ac:dyDescent="0.35">
      <c r="A53" s="46">
        <v>39564</v>
      </c>
      <c r="B53" s="47">
        <v>2008</v>
      </c>
      <c r="C53" s="47" t="s">
        <v>0</v>
      </c>
      <c r="D53" s="47" t="s">
        <v>2</v>
      </c>
      <c r="E53" s="47" t="s">
        <v>0</v>
      </c>
      <c r="F53" s="47" t="str">
        <f t="shared" ref="F53:F77" si="9">LEFT(E53,1)</f>
        <v>C</v>
      </c>
      <c r="G53" s="47" t="str">
        <f>CONCATENATE(F53)</f>
        <v>C</v>
      </c>
    </row>
    <row r="54" spans="1:12" x14ac:dyDescent="0.35">
      <c r="A54" s="46">
        <v>39586</v>
      </c>
      <c r="B54" s="47">
        <v>2008</v>
      </c>
      <c r="C54" s="47" t="s">
        <v>2</v>
      </c>
      <c r="D54" s="47" t="s">
        <v>0</v>
      </c>
      <c r="E54" s="47" t="s">
        <v>0</v>
      </c>
      <c r="F54" s="47" t="str">
        <f t="shared" si="9"/>
        <v>C</v>
      </c>
      <c r="G54" s="47" t="str">
        <f>CONCATENATE(F53,F54)</f>
        <v>CC</v>
      </c>
      <c r="I54" s="47">
        <f>IF(LEFT(G54,1)="C",1,0)</f>
        <v>1</v>
      </c>
      <c r="J54" s="47">
        <f>IF(G54="CC",1,0)</f>
        <v>1</v>
      </c>
      <c r="K54" s="47">
        <f>IF(LEFT(G54,1)="K",1,0)</f>
        <v>0</v>
      </c>
      <c r="L54" s="47">
        <f>IF(G54="KK",1,0)</f>
        <v>0</v>
      </c>
    </row>
    <row r="55" spans="1:12" x14ac:dyDescent="0.35">
      <c r="A55" s="46">
        <v>39951</v>
      </c>
      <c r="B55" s="47">
        <v>2009</v>
      </c>
      <c r="C55" s="47" t="s">
        <v>0</v>
      </c>
      <c r="D55" s="47" t="s">
        <v>2</v>
      </c>
      <c r="E55" s="47" t="s">
        <v>2</v>
      </c>
      <c r="F55" s="47" t="str">
        <f t="shared" si="9"/>
        <v>K</v>
      </c>
      <c r="G55" s="47" t="str">
        <f t="shared" ref="G55:G77" si="10">CONCATENATE(F54,F55)</f>
        <v>CK</v>
      </c>
      <c r="I55" s="47">
        <f t="shared" ref="I55:I77" si="11">IF(LEFT(G55,1)="C",1,0)</f>
        <v>1</v>
      </c>
      <c r="J55" s="47">
        <f t="shared" ref="J55:J77" si="12">IF(G55="CC",1,0)</f>
        <v>0</v>
      </c>
      <c r="K55" s="47">
        <f t="shared" ref="K55:K77" si="13">IF(LEFT(G55,1)="K",1,0)</f>
        <v>0</v>
      </c>
      <c r="L55" s="47">
        <f t="shared" ref="L55:L77" si="14">IF(G55="KK",1,0)</f>
        <v>0</v>
      </c>
    </row>
    <row r="56" spans="1:12" x14ac:dyDescent="0.35">
      <c r="A56" s="46">
        <v>40253</v>
      </c>
      <c r="B56" s="47">
        <v>2010</v>
      </c>
      <c r="C56" s="47" t="s">
        <v>2</v>
      </c>
      <c r="D56" s="47" t="s">
        <v>0</v>
      </c>
      <c r="E56" s="47" t="s">
        <v>0</v>
      </c>
      <c r="F56" s="47" t="str">
        <f t="shared" si="9"/>
        <v>C</v>
      </c>
      <c r="G56" s="47" t="str">
        <f t="shared" si="10"/>
        <v>KC</v>
      </c>
      <c r="I56" s="47">
        <f t="shared" si="11"/>
        <v>0</v>
      </c>
      <c r="J56" s="47">
        <f t="shared" si="12"/>
        <v>0</v>
      </c>
      <c r="K56" s="47">
        <f t="shared" si="13"/>
        <v>1</v>
      </c>
      <c r="L56" s="47">
        <f t="shared" si="14"/>
        <v>0</v>
      </c>
    </row>
    <row r="57" spans="1:12" x14ac:dyDescent="0.35">
      <c r="A57" s="46">
        <v>40281</v>
      </c>
      <c r="B57" s="47">
        <v>2010</v>
      </c>
      <c r="C57" s="47" t="s">
        <v>0</v>
      </c>
      <c r="D57" s="47" t="s">
        <v>2</v>
      </c>
      <c r="E57" s="47" t="s">
        <v>0</v>
      </c>
      <c r="F57" s="47" t="str">
        <f t="shared" si="9"/>
        <v>C</v>
      </c>
      <c r="G57" s="47" t="str">
        <f t="shared" si="10"/>
        <v>CC</v>
      </c>
      <c r="I57" s="47">
        <f t="shared" si="11"/>
        <v>1</v>
      </c>
      <c r="J57" s="47">
        <f t="shared" si="12"/>
        <v>1</v>
      </c>
      <c r="K57" s="47">
        <f t="shared" si="13"/>
        <v>0</v>
      </c>
      <c r="L57" s="47">
        <f t="shared" si="14"/>
        <v>0</v>
      </c>
    </row>
    <row r="58" spans="1:12" x14ac:dyDescent="0.35">
      <c r="A58" s="46">
        <v>40641</v>
      </c>
      <c r="B58" s="47">
        <v>2011</v>
      </c>
      <c r="C58" s="47" t="s">
        <v>0</v>
      </c>
      <c r="D58" s="47" t="s">
        <v>2</v>
      </c>
      <c r="E58" s="47" t="s">
        <v>0</v>
      </c>
      <c r="F58" s="47" t="str">
        <f t="shared" si="9"/>
        <v>C</v>
      </c>
      <c r="G58" s="47" t="str">
        <f t="shared" si="10"/>
        <v>CC</v>
      </c>
      <c r="I58" s="47">
        <f t="shared" si="11"/>
        <v>1</v>
      </c>
      <c r="J58" s="47">
        <f t="shared" si="12"/>
        <v>1</v>
      </c>
      <c r="K58" s="47">
        <f t="shared" si="13"/>
        <v>0</v>
      </c>
      <c r="L58" s="47">
        <f t="shared" si="14"/>
        <v>0</v>
      </c>
    </row>
    <row r="59" spans="1:12" x14ac:dyDescent="0.35">
      <c r="A59" s="46">
        <v>40670</v>
      </c>
      <c r="B59" s="47">
        <v>2011</v>
      </c>
      <c r="C59" s="47" t="s">
        <v>2</v>
      </c>
      <c r="D59" s="47" t="s">
        <v>0</v>
      </c>
      <c r="E59" s="47" t="s">
        <v>2</v>
      </c>
      <c r="F59" s="47" t="str">
        <f t="shared" si="9"/>
        <v>K</v>
      </c>
      <c r="G59" s="47" t="str">
        <f t="shared" si="10"/>
        <v>CK</v>
      </c>
      <c r="I59" s="47">
        <f t="shared" si="11"/>
        <v>1</v>
      </c>
      <c r="J59" s="47">
        <f t="shared" si="12"/>
        <v>0</v>
      </c>
      <c r="K59" s="47">
        <f t="shared" si="13"/>
        <v>0</v>
      </c>
      <c r="L59" s="47">
        <f t="shared" si="14"/>
        <v>0</v>
      </c>
    </row>
    <row r="60" spans="1:12" x14ac:dyDescent="0.35">
      <c r="A60" s="46">
        <v>41029</v>
      </c>
      <c r="B60" s="47">
        <v>2012</v>
      </c>
      <c r="C60" s="47" t="s">
        <v>0</v>
      </c>
      <c r="D60" s="47" t="s">
        <v>2</v>
      </c>
      <c r="E60" s="47" t="s">
        <v>2</v>
      </c>
      <c r="F60" s="47" t="str">
        <f t="shared" si="9"/>
        <v>K</v>
      </c>
      <c r="G60" s="47" t="str">
        <f t="shared" si="10"/>
        <v>KK</v>
      </c>
      <c r="I60" s="47">
        <f t="shared" si="11"/>
        <v>0</v>
      </c>
      <c r="J60" s="47">
        <f t="shared" si="12"/>
        <v>0</v>
      </c>
      <c r="K60" s="47">
        <f t="shared" si="13"/>
        <v>1</v>
      </c>
      <c r="L60" s="47">
        <f t="shared" si="14"/>
        <v>1</v>
      </c>
    </row>
    <row r="61" spans="1:12" x14ac:dyDescent="0.35">
      <c r="A61" s="46">
        <v>41043</v>
      </c>
      <c r="B61" s="47">
        <v>2012</v>
      </c>
      <c r="C61" s="47" t="s">
        <v>2</v>
      </c>
      <c r="D61" s="47" t="s">
        <v>0</v>
      </c>
      <c r="E61" s="47" t="s">
        <v>0</v>
      </c>
      <c r="F61" s="47" t="str">
        <f t="shared" si="9"/>
        <v>C</v>
      </c>
      <c r="G61" s="47" t="str">
        <f t="shared" si="10"/>
        <v>KC</v>
      </c>
      <c r="I61" s="47">
        <f t="shared" si="11"/>
        <v>0</v>
      </c>
      <c r="J61" s="47">
        <f t="shared" si="12"/>
        <v>0</v>
      </c>
      <c r="K61" s="47">
        <f t="shared" si="13"/>
        <v>1</v>
      </c>
      <c r="L61" s="47">
        <f t="shared" si="14"/>
        <v>0</v>
      </c>
    </row>
    <row r="62" spans="1:12" x14ac:dyDescent="0.35">
      <c r="A62" s="46">
        <v>41056</v>
      </c>
      <c r="B62" s="47">
        <v>2012</v>
      </c>
      <c r="C62" s="47" t="s">
        <v>2</v>
      </c>
      <c r="D62" s="47" t="s">
        <v>0</v>
      </c>
      <c r="E62" s="47" t="s">
        <v>2</v>
      </c>
      <c r="F62" s="47" t="str">
        <f t="shared" si="9"/>
        <v>K</v>
      </c>
      <c r="G62" s="47" t="str">
        <f t="shared" si="10"/>
        <v>CK</v>
      </c>
      <c r="I62" s="47">
        <f t="shared" si="11"/>
        <v>1</v>
      </c>
      <c r="J62" s="47">
        <f t="shared" si="12"/>
        <v>0</v>
      </c>
      <c r="K62" s="47">
        <f t="shared" si="13"/>
        <v>0</v>
      </c>
      <c r="L62" s="47">
        <f t="shared" si="14"/>
        <v>0</v>
      </c>
    </row>
    <row r="63" spans="1:12" x14ac:dyDescent="0.35">
      <c r="A63" s="46">
        <v>41384</v>
      </c>
      <c r="B63" s="47">
        <v>2013</v>
      </c>
      <c r="C63" s="47" t="s">
        <v>2</v>
      </c>
      <c r="D63" s="47" t="s">
        <v>0</v>
      </c>
      <c r="E63" s="47" t="s">
        <v>0</v>
      </c>
      <c r="F63" s="47" t="str">
        <f t="shared" si="9"/>
        <v>C</v>
      </c>
      <c r="G63" s="47" t="str">
        <f t="shared" si="10"/>
        <v>KC</v>
      </c>
      <c r="I63" s="47">
        <f t="shared" si="11"/>
        <v>0</v>
      </c>
      <c r="J63" s="47">
        <f t="shared" si="12"/>
        <v>0</v>
      </c>
      <c r="K63" s="47">
        <f t="shared" si="13"/>
        <v>1</v>
      </c>
      <c r="L63" s="47">
        <f t="shared" si="14"/>
        <v>0</v>
      </c>
    </row>
    <row r="64" spans="1:12" x14ac:dyDescent="0.35">
      <c r="A64" s="46">
        <v>41392</v>
      </c>
      <c r="B64" s="47">
        <v>2013</v>
      </c>
      <c r="C64" s="47" t="s">
        <v>0</v>
      </c>
      <c r="D64" s="47" t="s">
        <v>2</v>
      </c>
      <c r="E64" s="47" t="s">
        <v>0</v>
      </c>
      <c r="F64" s="47" t="str">
        <f t="shared" si="9"/>
        <v>C</v>
      </c>
      <c r="G64" s="47" t="str">
        <f t="shared" si="10"/>
        <v>CC</v>
      </c>
      <c r="I64" s="47">
        <f t="shared" si="11"/>
        <v>1</v>
      </c>
      <c r="J64" s="47">
        <f t="shared" si="12"/>
        <v>1</v>
      </c>
      <c r="K64" s="47">
        <f t="shared" si="13"/>
        <v>0</v>
      </c>
      <c r="L64" s="47">
        <f t="shared" si="14"/>
        <v>0</v>
      </c>
    </row>
    <row r="65" spans="1:12" x14ac:dyDescent="0.35">
      <c r="A65" s="46">
        <v>41761</v>
      </c>
      <c r="B65" s="47">
        <v>2014</v>
      </c>
      <c r="C65" s="47" t="s">
        <v>0</v>
      </c>
      <c r="D65" s="47" t="s">
        <v>2</v>
      </c>
      <c r="E65" s="47" t="s">
        <v>0</v>
      </c>
      <c r="F65" s="47" t="str">
        <f t="shared" si="9"/>
        <v>C</v>
      </c>
      <c r="G65" s="47" t="str">
        <f t="shared" si="10"/>
        <v>CC</v>
      </c>
      <c r="I65" s="47">
        <f t="shared" si="11"/>
        <v>1</v>
      </c>
      <c r="J65" s="47">
        <f t="shared" si="12"/>
        <v>1</v>
      </c>
      <c r="K65" s="47">
        <f t="shared" si="13"/>
        <v>0</v>
      </c>
      <c r="L65" s="47">
        <f t="shared" si="14"/>
        <v>0</v>
      </c>
    </row>
    <row r="66" spans="1:12" x14ac:dyDescent="0.35">
      <c r="A66" s="46">
        <v>41779</v>
      </c>
      <c r="B66" s="47">
        <v>2014</v>
      </c>
      <c r="C66" s="47" t="s">
        <v>2</v>
      </c>
      <c r="D66" s="47" t="s">
        <v>0</v>
      </c>
      <c r="E66" s="47" t="s">
        <v>2</v>
      </c>
      <c r="F66" s="47" t="str">
        <f t="shared" si="9"/>
        <v>K</v>
      </c>
      <c r="G66" s="47" t="str">
        <f t="shared" si="10"/>
        <v>CK</v>
      </c>
      <c r="I66" s="47">
        <f t="shared" si="11"/>
        <v>1</v>
      </c>
      <c r="J66" s="47">
        <f t="shared" si="12"/>
        <v>0</v>
      </c>
      <c r="K66" s="47">
        <f t="shared" si="13"/>
        <v>0</v>
      </c>
      <c r="L66" s="47">
        <f t="shared" si="14"/>
        <v>0</v>
      </c>
    </row>
    <row r="67" spans="1:12" x14ac:dyDescent="0.35">
      <c r="A67" s="46">
        <v>42122</v>
      </c>
      <c r="B67" s="47">
        <v>2015</v>
      </c>
      <c r="C67" s="47" t="s">
        <v>0</v>
      </c>
      <c r="D67" s="47" t="s">
        <v>2</v>
      </c>
      <c r="E67" s="47" t="s">
        <v>0</v>
      </c>
      <c r="F67" s="47" t="str">
        <f t="shared" si="9"/>
        <v>C</v>
      </c>
      <c r="G67" s="47" t="str">
        <f t="shared" si="10"/>
        <v>KC</v>
      </c>
      <c r="I67" s="47">
        <f t="shared" si="11"/>
        <v>0</v>
      </c>
      <c r="J67" s="47">
        <f t="shared" si="12"/>
        <v>0</v>
      </c>
      <c r="K67" s="47">
        <f t="shared" si="13"/>
        <v>1</v>
      </c>
      <c r="L67" s="47">
        <f t="shared" si="14"/>
        <v>0</v>
      </c>
    </row>
    <row r="68" spans="1:12" x14ac:dyDescent="0.35">
      <c r="A68" s="46">
        <v>42124</v>
      </c>
      <c r="B68" s="47">
        <v>2015</v>
      </c>
      <c r="C68" s="47" t="s">
        <v>2</v>
      </c>
      <c r="D68" s="47" t="s">
        <v>0</v>
      </c>
      <c r="E68" s="47" t="s">
        <v>2</v>
      </c>
      <c r="F68" s="47" t="str">
        <f t="shared" si="9"/>
        <v>K</v>
      </c>
      <c r="G68" s="47" t="str">
        <f t="shared" si="10"/>
        <v>CK</v>
      </c>
      <c r="I68" s="47">
        <f t="shared" si="11"/>
        <v>1</v>
      </c>
      <c r="J68" s="47">
        <f t="shared" si="12"/>
        <v>0</v>
      </c>
      <c r="K68" s="47">
        <f t="shared" si="13"/>
        <v>0</v>
      </c>
      <c r="L68" s="47">
        <f t="shared" si="14"/>
        <v>0</v>
      </c>
    </row>
    <row r="69" spans="1:12" x14ac:dyDescent="0.35">
      <c r="A69" s="46">
        <v>43200</v>
      </c>
      <c r="B69" s="47">
        <v>2018</v>
      </c>
      <c r="C69" s="47" t="s">
        <v>2</v>
      </c>
      <c r="D69" s="47" t="s">
        <v>0</v>
      </c>
      <c r="E69" s="47" t="s">
        <v>0</v>
      </c>
      <c r="F69" s="47" t="str">
        <f t="shared" si="9"/>
        <v>C</v>
      </c>
      <c r="G69" s="47" t="str">
        <f t="shared" si="10"/>
        <v>KC</v>
      </c>
      <c r="I69" s="47">
        <f t="shared" si="11"/>
        <v>0</v>
      </c>
      <c r="J69" s="47">
        <f t="shared" si="12"/>
        <v>0</v>
      </c>
      <c r="K69" s="47">
        <f t="shared" si="13"/>
        <v>1</v>
      </c>
      <c r="L69" s="47">
        <f t="shared" si="14"/>
        <v>0</v>
      </c>
    </row>
    <row r="70" spans="1:12" x14ac:dyDescent="0.35">
      <c r="A70" s="46">
        <v>43223</v>
      </c>
      <c r="B70" s="47">
        <v>2018</v>
      </c>
      <c r="C70" s="47" t="s">
        <v>0</v>
      </c>
      <c r="D70" s="47" t="s">
        <v>2</v>
      </c>
      <c r="E70" s="47" t="s">
        <v>2</v>
      </c>
      <c r="F70" s="47" t="str">
        <f t="shared" si="9"/>
        <v>K</v>
      </c>
      <c r="G70" s="47" t="str">
        <f t="shared" si="10"/>
        <v>CK</v>
      </c>
      <c r="I70" s="47">
        <f t="shared" si="11"/>
        <v>1</v>
      </c>
      <c r="J70" s="47">
        <f t="shared" si="12"/>
        <v>0</v>
      </c>
      <c r="K70" s="47">
        <f t="shared" si="13"/>
        <v>0</v>
      </c>
      <c r="L70" s="47">
        <f t="shared" si="14"/>
        <v>0</v>
      </c>
    </row>
    <row r="71" spans="1:12" x14ac:dyDescent="0.35">
      <c r="A71" s="46">
        <v>43564</v>
      </c>
      <c r="B71" s="47">
        <v>2019</v>
      </c>
      <c r="C71" s="47" t="s">
        <v>2</v>
      </c>
      <c r="D71" s="47" t="s">
        <v>0</v>
      </c>
      <c r="E71" s="47" t="s">
        <v>0</v>
      </c>
      <c r="F71" s="47" t="str">
        <f t="shared" si="9"/>
        <v>C</v>
      </c>
      <c r="G71" s="47" t="str">
        <f t="shared" si="10"/>
        <v>KC</v>
      </c>
      <c r="I71" s="47">
        <f t="shared" si="11"/>
        <v>0</v>
      </c>
      <c r="J71" s="47">
        <f t="shared" si="12"/>
        <v>0</v>
      </c>
      <c r="K71" s="47">
        <f t="shared" si="13"/>
        <v>1</v>
      </c>
      <c r="L71" s="47">
        <f t="shared" si="14"/>
        <v>0</v>
      </c>
    </row>
    <row r="72" spans="1:12" x14ac:dyDescent="0.35">
      <c r="A72" s="46">
        <v>43569</v>
      </c>
      <c r="B72" s="47">
        <v>2019</v>
      </c>
      <c r="C72" s="47" t="s">
        <v>2</v>
      </c>
      <c r="D72" s="47" t="s">
        <v>0</v>
      </c>
      <c r="E72" s="47" t="s">
        <v>0</v>
      </c>
      <c r="F72" s="47" t="str">
        <f t="shared" si="9"/>
        <v>C</v>
      </c>
      <c r="G72" s="47" t="str">
        <f t="shared" si="10"/>
        <v>CC</v>
      </c>
      <c r="I72" s="47">
        <f t="shared" si="11"/>
        <v>1</v>
      </c>
      <c r="J72" s="47">
        <f t="shared" si="12"/>
        <v>1</v>
      </c>
      <c r="K72" s="47">
        <f t="shared" si="13"/>
        <v>0</v>
      </c>
      <c r="L72" s="47">
        <f t="shared" si="14"/>
        <v>0</v>
      </c>
    </row>
    <row r="73" spans="1:12" x14ac:dyDescent="0.35">
      <c r="A73" s="46">
        <v>44111</v>
      </c>
      <c r="B73" s="47">
        <v>2020</v>
      </c>
      <c r="C73" s="47" t="s">
        <v>2</v>
      </c>
      <c r="D73" s="47" t="s">
        <v>0</v>
      </c>
      <c r="E73" s="47" t="s">
        <v>2</v>
      </c>
      <c r="F73" s="47" t="str">
        <f t="shared" si="9"/>
        <v>K</v>
      </c>
      <c r="G73" s="47" t="str">
        <f t="shared" si="10"/>
        <v>CK</v>
      </c>
      <c r="I73" s="47">
        <f t="shared" si="11"/>
        <v>1</v>
      </c>
      <c r="J73" s="47">
        <f t="shared" si="12"/>
        <v>0</v>
      </c>
      <c r="K73" s="47">
        <f t="shared" si="13"/>
        <v>0</v>
      </c>
      <c r="L73" s="47">
        <f t="shared" si="14"/>
        <v>0</v>
      </c>
    </row>
    <row r="74" spans="1:12" x14ac:dyDescent="0.35">
      <c r="A74" s="46">
        <v>44133</v>
      </c>
      <c r="B74" s="47">
        <v>2020</v>
      </c>
      <c r="C74" s="47" t="s">
        <v>2</v>
      </c>
      <c r="D74" s="47" t="s">
        <v>0</v>
      </c>
      <c r="E74" s="47" t="s">
        <v>0</v>
      </c>
      <c r="F74" s="47" t="str">
        <f t="shared" si="9"/>
        <v>C</v>
      </c>
      <c r="G74" s="47" t="str">
        <f t="shared" si="10"/>
        <v>KC</v>
      </c>
      <c r="I74" s="47">
        <f t="shared" si="11"/>
        <v>0</v>
      </c>
      <c r="J74" s="47">
        <f t="shared" si="12"/>
        <v>0</v>
      </c>
      <c r="K74" s="47">
        <f t="shared" si="13"/>
        <v>1</v>
      </c>
      <c r="L74" s="47">
        <f t="shared" si="14"/>
        <v>0</v>
      </c>
    </row>
    <row r="75" spans="1:12" x14ac:dyDescent="0.35">
      <c r="A75" s="46">
        <v>44307</v>
      </c>
      <c r="B75" s="47">
        <v>2021</v>
      </c>
      <c r="C75" s="47" t="s">
        <v>0</v>
      </c>
      <c r="D75" s="47" t="s">
        <v>2</v>
      </c>
      <c r="E75" s="47" t="s">
        <v>0</v>
      </c>
      <c r="F75" s="47" t="str">
        <f t="shared" si="9"/>
        <v>C</v>
      </c>
      <c r="G75" s="47" t="str">
        <f t="shared" si="10"/>
        <v>CC</v>
      </c>
      <c r="I75" s="47">
        <f t="shared" si="11"/>
        <v>1</v>
      </c>
      <c r="J75" s="47">
        <f t="shared" si="12"/>
        <v>1</v>
      </c>
      <c r="K75" s="47">
        <f t="shared" si="13"/>
        <v>0</v>
      </c>
      <c r="L75" s="47">
        <f t="shared" si="14"/>
        <v>0</v>
      </c>
    </row>
    <row r="76" spans="1:12" x14ac:dyDescent="0.35">
      <c r="A76" s="46">
        <v>44465</v>
      </c>
      <c r="B76" s="47">
        <v>2021</v>
      </c>
      <c r="C76" s="47" t="s">
        <v>2</v>
      </c>
      <c r="D76" s="47" t="s">
        <v>0</v>
      </c>
      <c r="E76" s="47" t="s">
        <v>0</v>
      </c>
      <c r="F76" s="47" t="str">
        <f t="shared" si="9"/>
        <v>C</v>
      </c>
      <c r="G76" s="47" t="str">
        <f t="shared" si="10"/>
        <v>CC</v>
      </c>
      <c r="I76" s="47">
        <f t="shared" si="11"/>
        <v>1</v>
      </c>
      <c r="J76" s="47">
        <f t="shared" si="12"/>
        <v>1</v>
      </c>
      <c r="K76" s="47">
        <f t="shared" si="13"/>
        <v>0</v>
      </c>
      <c r="L76" s="47">
        <f t="shared" si="14"/>
        <v>0</v>
      </c>
    </row>
    <row r="77" spans="1:12" x14ac:dyDescent="0.35">
      <c r="A77" s="46">
        <v>44484</v>
      </c>
      <c r="B77" s="47">
        <v>2021</v>
      </c>
      <c r="C77" s="47" t="s">
        <v>0</v>
      </c>
      <c r="D77" s="47" t="s">
        <v>2</v>
      </c>
      <c r="E77" s="47" t="s">
        <v>0</v>
      </c>
      <c r="F77" s="47" t="str">
        <f t="shared" si="9"/>
        <v>C</v>
      </c>
      <c r="G77" s="47" t="str">
        <f t="shared" si="10"/>
        <v>CC</v>
      </c>
      <c r="I77" s="47">
        <f t="shared" si="11"/>
        <v>1</v>
      </c>
      <c r="J77" s="47">
        <f t="shared" si="12"/>
        <v>1</v>
      </c>
      <c r="K77" s="47">
        <f t="shared" si="13"/>
        <v>0</v>
      </c>
      <c r="L77" s="47">
        <f t="shared" si="14"/>
        <v>0</v>
      </c>
    </row>
    <row r="78" spans="1:12" x14ac:dyDescent="0.35">
      <c r="A78" s="51"/>
    </row>
    <row r="79" spans="1:12" x14ac:dyDescent="0.35">
      <c r="A79" s="51"/>
      <c r="G79" s="40" t="s">
        <v>288</v>
      </c>
      <c r="I79" s="47">
        <f>SUM(I54:I77)</f>
        <v>16</v>
      </c>
      <c r="J79" s="47">
        <f t="shared" ref="J79:L79" si="15">SUM(J54:J77)</f>
        <v>9</v>
      </c>
      <c r="K79" s="47">
        <f t="shared" si="15"/>
        <v>8</v>
      </c>
      <c r="L79" s="47">
        <f t="shared" si="15"/>
        <v>1</v>
      </c>
    </row>
    <row r="80" spans="1:12" x14ac:dyDescent="0.35">
      <c r="A80" s="51"/>
      <c r="G80" s="40" t="s">
        <v>289</v>
      </c>
      <c r="I80" s="40">
        <f>J79/I79</f>
        <v>0.5625</v>
      </c>
      <c r="J80" s="47"/>
      <c r="K80" s="40">
        <f>L79/K79</f>
        <v>0.125</v>
      </c>
      <c r="L80" s="47"/>
    </row>
    <row r="83" spans="1:12" x14ac:dyDescent="0.35">
      <c r="A83" s="40" t="s">
        <v>9</v>
      </c>
      <c r="B83" s="40" t="s">
        <v>284</v>
      </c>
      <c r="C83" s="40" t="s">
        <v>262</v>
      </c>
      <c r="D83" s="40" t="s">
        <v>263</v>
      </c>
      <c r="E83" s="40" t="s">
        <v>285</v>
      </c>
      <c r="F83" s="40" t="s">
        <v>286</v>
      </c>
      <c r="G83" s="40" t="s">
        <v>287</v>
      </c>
    </row>
    <row r="84" spans="1:12" x14ac:dyDescent="0.35">
      <c r="A84" s="46">
        <v>39574</v>
      </c>
      <c r="B84" s="47">
        <v>2008</v>
      </c>
      <c r="C84" s="47" t="s">
        <v>0</v>
      </c>
      <c r="D84" s="47" t="s">
        <v>290</v>
      </c>
      <c r="E84" s="47" t="s">
        <v>290</v>
      </c>
      <c r="F84" s="47" t="str">
        <f t="shared" ref="F84:F109" si="16">LEFT(E84,1)</f>
        <v>S</v>
      </c>
      <c r="G84" s="47" t="str">
        <f>CONCATENATE(F84)</f>
        <v>S</v>
      </c>
    </row>
    <row r="85" spans="1:12" x14ac:dyDescent="0.35">
      <c r="A85" s="46">
        <v>39595</v>
      </c>
      <c r="B85" s="47">
        <v>2008</v>
      </c>
      <c r="C85" s="47" t="s">
        <v>290</v>
      </c>
      <c r="D85" s="47" t="s">
        <v>0</v>
      </c>
      <c r="E85" s="47" t="s">
        <v>0</v>
      </c>
      <c r="F85" s="47" t="str">
        <f t="shared" si="16"/>
        <v>C</v>
      </c>
      <c r="G85" s="47" t="str">
        <f>CONCATENATE(F84,F85)</f>
        <v>SC</v>
      </c>
      <c r="I85" s="47">
        <f>IF(LEFT(G85,1)="C",1,0)</f>
        <v>0</v>
      </c>
      <c r="J85" s="47">
        <f>IF(G85="CC",1,0)</f>
        <v>0</v>
      </c>
      <c r="K85" s="47">
        <f>IF(LEFT(G85,1)="S",1,0)</f>
        <v>1</v>
      </c>
      <c r="L85" s="47">
        <f>IF(G85="SS",1,0)</f>
        <v>0</v>
      </c>
    </row>
    <row r="86" spans="1:12" x14ac:dyDescent="0.35">
      <c r="A86" s="46">
        <v>39930</v>
      </c>
      <c r="B86" s="47">
        <v>2009</v>
      </c>
      <c r="C86" s="47" t="s">
        <v>0</v>
      </c>
      <c r="D86" s="47" t="s">
        <v>290</v>
      </c>
      <c r="E86" s="47" t="s">
        <v>290</v>
      </c>
      <c r="F86" s="47" t="str">
        <f t="shared" si="16"/>
        <v>S</v>
      </c>
      <c r="G86" s="47" t="str">
        <f t="shared" ref="G86:G109" si="17">CONCATENATE(F85,F86)</f>
        <v>CS</v>
      </c>
      <c r="I86" s="47">
        <f t="shared" ref="I86:I109" si="18">IF(LEFT(G86,1)="C",1,0)</f>
        <v>1</v>
      </c>
      <c r="J86" s="47">
        <f t="shared" ref="J86:J109" si="19">IF(G86="CC",1,0)</f>
        <v>0</v>
      </c>
      <c r="K86" s="47">
        <f t="shared" ref="K86:K109" si="20">IF(LEFT(G86,1)="S",1,0)</f>
        <v>0</v>
      </c>
      <c r="L86" s="47">
        <f t="shared" ref="L86:L109" si="21">IF(G86="SS",1,0)</f>
        <v>0</v>
      </c>
    </row>
    <row r="87" spans="1:12" x14ac:dyDescent="0.35">
      <c r="A87" s="46">
        <v>39937</v>
      </c>
      <c r="B87" s="47">
        <v>2009</v>
      </c>
      <c r="C87" s="47" t="s">
        <v>0</v>
      </c>
      <c r="D87" s="47" t="s">
        <v>290</v>
      </c>
      <c r="E87" s="47" t="s">
        <v>0</v>
      </c>
      <c r="F87" s="47" t="str">
        <f t="shared" si="16"/>
        <v>C</v>
      </c>
      <c r="G87" s="47" t="str">
        <f t="shared" si="17"/>
        <v>SC</v>
      </c>
      <c r="I87" s="47">
        <f t="shared" si="18"/>
        <v>0</v>
      </c>
      <c r="J87" s="47">
        <f t="shared" si="19"/>
        <v>0</v>
      </c>
      <c r="K87" s="47">
        <f t="shared" si="20"/>
        <v>1</v>
      </c>
      <c r="L87" s="47">
        <f t="shared" si="21"/>
        <v>0</v>
      </c>
    </row>
    <row r="88" spans="1:12" x14ac:dyDescent="0.35">
      <c r="A88" s="46">
        <v>40251</v>
      </c>
      <c r="B88" s="47">
        <v>2010</v>
      </c>
      <c r="C88" s="47" t="s">
        <v>0</v>
      </c>
      <c r="D88" s="47" t="s">
        <v>290</v>
      </c>
      <c r="E88" s="47" t="s">
        <v>290</v>
      </c>
      <c r="F88" s="47" t="str">
        <f t="shared" si="16"/>
        <v>S</v>
      </c>
      <c r="G88" s="47" t="str">
        <f t="shared" si="17"/>
        <v>CS</v>
      </c>
      <c r="I88" s="47">
        <f t="shared" si="18"/>
        <v>1</v>
      </c>
      <c r="J88" s="47">
        <f t="shared" si="19"/>
        <v>0</v>
      </c>
      <c r="K88" s="47">
        <f t="shared" si="20"/>
        <v>0</v>
      </c>
      <c r="L88" s="47">
        <f t="shared" si="21"/>
        <v>0</v>
      </c>
    </row>
    <row r="89" spans="1:12" x14ac:dyDescent="0.35">
      <c r="A89" s="46">
        <v>40278</v>
      </c>
      <c r="B89" s="47">
        <v>2010</v>
      </c>
      <c r="C89" s="47" t="s">
        <v>290</v>
      </c>
      <c r="D89" s="47" t="s">
        <v>0</v>
      </c>
      <c r="E89" s="47" t="s">
        <v>290</v>
      </c>
      <c r="F89" s="47" t="str">
        <f t="shared" si="16"/>
        <v>S</v>
      </c>
      <c r="G89" s="47" t="str">
        <f t="shared" si="17"/>
        <v>SS</v>
      </c>
      <c r="I89" s="47">
        <f t="shared" si="18"/>
        <v>0</v>
      </c>
      <c r="J89" s="47">
        <f t="shared" si="19"/>
        <v>0</v>
      </c>
      <c r="K89" s="47">
        <f t="shared" si="20"/>
        <v>1</v>
      </c>
      <c r="L89" s="47">
        <f t="shared" si="21"/>
        <v>1</v>
      </c>
    </row>
    <row r="90" spans="1:12" x14ac:dyDescent="0.35">
      <c r="A90" s="46">
        <v>40290</v>
      </c>
      <c r="B90" s="47">
        <v>2010</v>
      </c>
      <c r="C90" s="47" t="s">
        <v>0</v>
      </c>
      <c r="D90" s="47" t="s">
        <v>290</v>
      </c>
      <c r="E90" s="47" t="s">
        <v>0</v>
      </c>
      <c r="F90" s="47" t="str">
        <f t="shared" si="16"/>
        <v>C</v>
      </c>
      <c r="G90" s="47" t="str">
        <f t="shared" si="17"/>
        <v>SC</v>
      </c>
      <c r="I90" s="47">
        <f t="shared" si="18"/>
        <v>0</v>
      </c>
      <c r="J90" s="47">
        <f t="shared" si="19"/>
        <v>0</v>
      </c>
      <c r="K90" s="47">
        <f t="shared" si="20"/>
        <v>1</v>
      </c>
      <c r="L90" s="47">
        <f t="shared" si="21"/>
        <v>0</v>
      </c>
    </row>
    <row r="91" spans="1:12" x14ac:dyDescent="0.35">
      <c r="A91" s="46">
        <v>40664</v>
      </c>
      <c r="B91" s="47">
        <v>2011</v>
      </c>
      <c r="C91" s="47" t="s">
        <v>0</v>
      </c>
      <c r="D91" s="47" t="s">
        <v>290</v>
      </c>
      <c r="E91" s="47" t="s">
        <v>0</v>
      </c>
      <c r="F91" s="47" t="str">
        <f t="shared" si="16"/>
        <v>C</v>
      </c>
      <c r="G91" s="47" t="str">
        <f t="shared" si="17"/>
        <v>CC</v>
      </c>
      <c r="I91" s="47">
        <f t="shared" si="18"/>
        <v>1</v>
      </c>
      <c r="J91" s="47">
        <f t="shared" si="19"/>
        <v>1</v>
      </c>
      <c r="K91" s="47">
        <f t="shared" si="20"/>
        <v>0</v>
      </c>
      <c r="L91" s="47">
        <f t="shared" si="21"/>
        <v>0</v>
      </c>
    </row>
    <row r="92" spans="1:12" x14ac:dyDescent="0.35">
      <c r="A92" s="46">
        <v>41006</v>
      </c>
      <c r="B92" s="47">
        <v>2012</v>
      </c>
      <c r="C92" s="47" t="s">
        <v>290</v>
      </c>
      <c r="D92" s="47" t="s">
        <v>0</v>
      </c>
      <c r="E92" s="47" t="s">
        <v>0</v>
      </c>
      <c r="F92" s="47" t="str">
        <f t="shared" si="16"/>
        <v>C</v>
      </c>
      <c r="G92" s="47" t="str">
        <f t="shared" si="17"/>
        <v>CC</v>
      </c>
      <c r="I92" s="47">
        <f t="shared" si="18"/>
        <v>1</v>
      </c>
      <c r="J92" s="47">
        <f t="shared" si="19"/>
        <v>1</v>
      </c>
      <c r="K92" s="47">
        <f t="shared" si="20"/>
        <v>0</v>
      </c>
      <c r="L92" s="47">
        <f t="shared" si="21"/>
        <v>0</v>
      </c>
    </row>
    <row r="93" spans="1:12" x14ac:dyDescent="0.35">
      <c r="A93" s="46">
        <v>41033</v>
      </c>
      <c r="B93" s="47">
        <v>2012</v>
      </c>
      <c r="C93" s="47" t="s">
        <v>0</v>
      </c>
      <c r="D93" s="47" t="s">
        <v>290</v>
      </c>
      <c r="E93" s="47" t="s">
        <v>0</v>
      </c>
      <c r="F93" s="47" t="str">
        <f t="shared" si="16"/>
        <v>C</v>
      </c>
      <c r="G93" s="47" t="str">
        <f t="shared" si="17"/>
        <v>CC</v>
      </c>
      <c r="I93" s="47">
        <f t="shared" si="18"/>
        <v>1</v>
      </c>
      <c r="J93" s="47">
        <f t="shared" si="19"/>
        <v>1</v>
      </c>
      <c r="K93" s="47">
        <f t="shared" si="20"/>
        <v>0</v>
      </c>
      <c r="L93" s="47">
        <f t="shared" si="21"/>
        <v>0</v>
      </c>
    </row>
    <row r="94" spans="1:12" x14ac:dyDescent="0.35">
      <c r="A94" s="46">
        <v>41389</v>
      </c>
      <c r="B94" s="47">
        <v>2013</v>
      </c>
      <c r="C94" s="47" t="s">
        <v>0</v>
      </c>
      <c r="D94" s="47" t="s">
        <v>290</v>
      </c>
      <c r="E94" s="47" t="s">
        <v>0</v>
      </c>
      <c r="F94" s="47" t="str">
        <f t="shared" si="16"/>
        <v>C</v>
      </c>
      <c r="G94" s="47" t="str">
        <f t="shared" si="17"/>
        <v>CC</v>
      </c>
      <c r="I94" s="47">
        <f t="shared" si="18"/>
        <v>1</v>
      </c>
      <c r="J94" s="47">
        <f t="shared" si="19"/>
        <v>1</v>
      </c>
      <c r="K94" s="47">
        <f t="shared" si="20"/>
        <v>0</v>
      </c>
      <c r="L94" s="47">
        <f t="shared" si="21"/>
        <v>0</v>
      </c>
    </row>
    <row r="95" spans="1:12" x14ac:dyDescent="0.35">
      <c r="A95" s="46">
        <v>41402</v>
      </c>
      <c r="B95" s="47">
        <v>2013</v>
      </c>
      <c r="C95" s="47" t="s">
        <v>290</v>
      </c>
      <c r="D95" s="47" t="s">
        <v>0</v>
      </c>
      <c r="E95" s="47" t="s">
        <v>0</v>
      </c>
      <c r="F95" s="47" t="str">
        <f t="shared" si="16"/>
        <v>C</v>
      </c>
      <c r="G95" s="47" t="str">
        <f t="shared" si="17"/>
        <v>CC</v>
      </c>
      <c r="I95" s="47">
        <f t="shared" si="18"/>
        <v>1</v>
      </c>
      <c r="J95" s="47">
        <f t="shared" si="19"/>
        <v>1</v>
      </c>
      <c r="K95" s="47">
        <f t="shared" si="20"/>
        <v>0</v>
      </c>
      <c r="L95" s="47">
        <f t="shared" si="21"/>
        <v>0</v>
      </c>
    </row>
    <row r="96" spans="1:12" x14ac:dyDescent="0.35">
      <c r="A96" s="46">
        <v>41756</v>
      </c>
      <c r="B96" s="47">
        <v>2014</v>
      </c>
      <c r="C96" s="47" t="s">
        <v>290</v>
      </c>
      <c r="D96" s="47" t="s">
        <v>0</v>
      </c>
      <c r="E96" s="47" t="s">
        <v>0</v>
      </c>
      <c r="F96" s="47" t="str">
        <f t="shared" si="16"/>
        <v>C</v>
      </c>
      <c r="G96" s="47" t="str">
        <f t="shared" si="17"/>
        <v>CC</v>
      </c>
      <c r="I96" s="47">
        <f t="shared" si="18"/>
        <v>1</v>
      </c>
      <c r="J96" s="47">
        <f t="shared" si="19"/>
        <v>1</v>
      </c>
      <c r="K96" s="47">
        <f t="shared" si="20"/>
        <v>0</v>
      </c>
      <c r="L96" s="47">
        <f t="shared" si="21"/>
        <v>0</v>
      </c>
    </row>
    <row r="97" spans="1:12" x14ac:dyDescent="0.35">
      <c r="A97" s="46">
        <v>41781</v>
      </c>
      <c r="B97" s="47">
        <v>2014</v>
      </c>
      <c r="C97" s="47" t="s">
        <v>0</v>
      </c>
      <c r="D97" s="47" t="s">
        <v>290</v>
      </c>
      <c r="E97" s="47" t="s">
        <v>290</v>
      </c>
      <c r="F97" s="47" t="str">
        <f t="shared" si="16"/>
        <v>S</v>
      </c>
      <c r="G97" s="47" t="str">
        <f t="shared" si="17"/>
        <v>CS</v>
      </c>
      <c r="I97" s="47">
        <f t="shared" si="18"/>
        <v>1</v>
      </c>
      <c r="J97" s="47">
        <f t="shared" si="19"/>
        <v>0</v>
      </c>
      <c r="K97" s="47">
        <f t="shared" si="20"/>
        <v>0</v>
      </c>
      <c r="L97" s="47">
        <f t="shared" si="21"/>
        <v>0</v>
      </c>
    </row>
    <row r="98" spans="1:12" x14ac:dyDescent="0.35">
      <c r="A98" s="46">
        <v>42105</v>
      </c>
      <c r="B98" s="47">
        <v>2015</v>
      </c>
      <c r="C98" s="47" t="s">
        <v>0</v>
      </c>
      <c r="D98" s="47" t="s">
        <v>290</v>
      </c>
      <c r="E98" s="47" t="s">
        <v>0</v>
      </c>
      <c r="F98" s="47" t="str">
        <f t="shared" si="16"/>
        <v>C</v>
      </c>
      <c r="G98" s="47" t="str">
        <f t="shared" si="17"/>
        <v>SC</v>
      </c>
      <c r="I98" s="47">
        <f t="shared" si="18"/>
        <v>0</v>
      </c>
      <c r="J98" s="47">
        <f t="shared" si="19"/>
        <v>0</v>
      </c>
      <c r="K98" s="47">
        <f t="shared" si="20"/>
        <v>1</v>
      </c>
      <c r="L98" s="47">
        <f t="shared" si="21"/>
        <v>0</v>
      </c>
    </row>
    <row r="99" spans="1:12" x14ac:dyDescent="0.35">
      <c r="A99" s="46">
        <v>42126</v>
      </c>
      <c r="B99" s="47">
        <v>2015</v>
      </c>
      <c r="C99" s="47" t="s">
        <v>290</v>
      </c>
      <c r="D99" s="47" t="s">
        <v>0</v>
      </c>
      <c r="E99" s="47" t="s">
        <v>290</v>
      </c>
      <c r="F99" s="47" t="str">
        <f t="shared" si="16"/>
        <v>S</v>
      </c>
      <c r="G99" s="47" t="str">
        <f t="shared" si="17"/>
        <v>CS</v>
      </c>
      <c r="I99" s="47">
        <f t="shared" si="18"/>
        <v>1</v>
      </c>
      <c r="J99" s="47">
        <f t="shared" si="19"/>
        <v>0</v>
      </c>
      <c r="K99" s="47">
        <f t="shared" si="20"/>
        <v>0</v>
      </c>
      <c r="L99" s="47">
        <f t="shared" si="21"/>
        <v>0</v>
      </c>
    </row>
    <row r="100" spans="1:12" x14ac:dyDescent="0.35">
      <c r="A100" s="46">
        <v>43212</v>
      </c>
      <c r="B100" s="47">
        <v>2018</v>
      </c>
      <c r="C100" s="47" t="s">
        <v>0</v>
      </c>
      <c r="D100" s="47" t="s">
        <v>290</v>
      </c>
      <c r="E100" s="47" t="s">
        <v>0</v>
      </c>
      <c r="F100" s="47" t="str">
        <f t="shared" si="16"/>
        <v>C</v>
      </c>
      <c r="G100" s="47" t="str">
        <f t="shared" si="17"/>
        <v>SC</v>
      </c>
      <c r="I100" s="47">
        <f t="shared" si="18"/>
        <v>0</v>
      </c>
      <c r="J100" s="47">
        <f t="shared" si="19"/>
        <v>0</v>
      </c>
      <c r="K100" s="47">
        <f t="shared" si="20"/>
        <v>1</v>
      </c>
      <c r="L100" s="47">
        <f t="shared" si="21"/>
        <v>0</v>
      </c>
    </row>
    <row r="101" spans="1:12" x14ac:dyDescent="0.35">
      <c r="A101" s="46">
        <v>43233</v>
      </c>
      <c r="B101" s="47">
        <v>2018</v>
      </c>
      <c r="C101" s="47" t="s">
        <v>290</v>
      </c>
      <c r="D101" s="47" t="s">
        <v>0</v>
      </c>
      <c r="E101" s="47" t="s">
        <v>0</v>
      </c>
      <c r="F101" s="47" t="str">
        <f t="shared" si="16"/>
        <v>C</v>
      </c>
      <c r="G101" s="47" t="str">
        <f t="shared" si="17"/>
        <v>CC</v>
      </c>
      <c r="I101" s="47">
        <f t="shared" si="18"/>
        <v>1</v>
      </c>
      <c r="J101" s="47">
        <f t="shared" si="19"/>
        <v>1</v>
      </c>
      <c r="K101" s="47">
        <f t="shared" si="20"/>
        <v>0</v>
      </c>
      <c r="L101" s="47">
        <f t="shared" si="21"/>
        <v>0</v>
      </c>
    </row>
    <row r="102" spans="1:12" x14ac:dyDescent="0.35">
      <c r="A102" s="46">
        <v>43242</v>
      </c>
      <c r="B102" s="47">
        <v>2018</v>
      </c>
      <c r="C102" s="47" t="s">
        <v>290</v>
      </c>
      <c r="D102" s="47" t="s">
        <v>0</v>
      </c>
      <c r="E102" s="47" t="s">
        <v>0</v>
      </c>
      <c r="F102" s="47" t="str">
        <f t="shared" si="16"/>
        <v>C</v>
      </c>
      <c r="G102" s="47" t="str">
        <f t="shared" si="17"/>
        <v>CC</v>
      </c>
      <c r="I102" s="47">
        <f t="shared" si="18"/>
        <v>1</v>
      </c>
      <c r="J102" s="47">
        <f t="shared" si="19"/>
        <v>1</v>
      </c>
      <c r="K102" s="47">
        <f t="shared" si="20"/>
        <v>0</v>
      </c>
      <c r="L102" s="47">
        <f t="shared" si="21"/>
        <v>0</v>
      </c>
    </row>
    <row r="103" spans="1:12" x14ac:dyDescent="0.35">
      <c r="A103" s="46">
        <v>43247</v>
      </c>
      <c r="B103" s="47">
        <v>2018</v>
      </c>
      <c r="C103" s="47" t="s">
        <v>290</v>
      </c>
      <c r="D103" s="47" t="s">
        <v>0</v>
      </c>
      <c r="E103" s="47" t="s">
        <v>0</v>
      </c>
      <c r="F103" s="47" t="str">
        <f t="shared" si="16"/>
        <v>C</v>
      </c>
      <c r="G103" s="47" t="str">
        <f t="shared" si="17"/>
        <v>CC</v>
      </c>
      <c r="I103" s="47">
        <f t="shared" si="18"/>
        <v>1</v>
      </c>
      <c r="J103" s="47">
        <f t="shared" si="19"/>
        <v>1</v>
      </c>
      <c r="K103" s="47">
        <f t="shared" si="20"/>
        <v>0</v>
      </c>
      <c r="L103" s="47">
        <f t="shared" si="21"/>
        <v>0</v>
      </c>
    </row>
    <row r="104" spans="1:12" x14ac:dyDescent="0.35">
      <c r="A104" s="46">
        <v>43572</v>
      </c>
      <c r="B104" s="47">
        <v>2019</v>
      </c>
      <c r="C104" s="47" t="s">
        <v>0</v>
      </c>
      <c r="D104" s="47" t="s">
        <v>290</v>
      </c>
      <c r="E104" s="47" t="s">
        <v>290</v>
      </c>
      <c r="F104" s="47" t="str">
        <f t="shared" si="16"/>
        <v>S</v>
      </c>
      <c r="G104" s="47" t="str">
        <f t="shared" si="17"/>
        <v>CS</v>
      </c>
      <c r="I104" s="47">
        <f t="shared" si="18"/>
        <v>1</v>
      </c>
      <c r="J104" s="47">
        <f t="shared" si="19"/>
        <v>0</v>
      </c>
      <c r="K104" s="47">
        <f t="shared" si="20"/>
        <v>0</v>
      </c>
      <c r="L104" s="47">
        <f t="shared" si="21"/>
        <v>0</v>
      </c>
    </row>
    <row r="105" spans="1:12" x14ac:dyDescent="0.35">
      <c r="A105" s="46">
        <v>43578</v>
      </c>
      <c r="B105" s="47">
        <v>2019</v>
      </c>
      <c r="C105" s="47" t="s">
        <v>290</v>
      </c>
      <c r="D105" s="47" t="s">
        <v>0</v>
      </c>
      <c r="E105" s="47" t="s">
        <v>0</v>
      </c>
      <c r="F105" s="47" t="str">
        <f t="shared" si="16"/>
        <v>C</v>
      </c>
      <c r="G105" s="47" t="str">
        <f t="shared" si="17"/>
        <v>SC</v>
      </c>
      <c r="I105" s="47">
        <f t="shared" si="18"/>
        <v>0</v>
      </c>
      <c r="J105" s="47">
        <f t="shared" si="19"/>
        <v>0</v>
      </c>
      <c r="K105" s="47">
        <f t="shared" si="20"/>
        <v>1</v>
      </c>
      <c r="L105" s="47">
        <f t="shared" si="21"/>
        <v>0</v>
      </c>
    </row>
    <row r="106" spans="1:12" x14ac:dyDescent="0.35">
      <c r="A106" s="46">
        <v>44106</v>
      </c>
      <c r="B106" s="47">
        <v>2020</v>
      </c>
      <c r="C106" s="47" t="s">
        <v>290</v>
      </c>
      <c r="D106" s="47" t="s">
        <v>0</v>
      </c>
      <c r="E106" s="47" t="s">
        <v>290</v>
      </c>
      <c r="F106" s="47" t="str">
        <f t="shared" si="16"/>
        <v>S</v>
      </c>
      <c r="G106" s="47" t="str">
        <f t="shared" si="17"/>
        <v>CS</v>
      </c>
      <c r="I106" s="47">
        <f t="shared" si="18"/>
        <v>1</v>
      </c>
      <c r="J106" s="47">
        <f t="shared" si="19"/>
        <v>0</v>
      </c>
      <c r="K106" s="47">
        <f t="shared" si="20"/>
        <v>0</v>
      </c>
      <c r="L106" s="47">
        <f t="shared" si="21"/>
        <v>0</v>
      </c>
    </row>
    <row r="107" spans="1:12" x14ac:dyDescent="0.35">
      <c r="A107" s="46">
        <v>44117</v>
      </c>
      <c r="B107" s="47">
        <v>2020</v>
      </c>
      <c r="C107" s="47" t="s">
        <v>0</v>
      </c>
      <c r="D107" s="47" t="s">
        <v>290</v>
      </c>
      <c r="E107" s="47" t="s">
        <v>0</v>
      </c>
      <c r="F107" s="47" t="str">
        <f t="shared" si="16"/>
        <v>C</v>
      </c>
      <c r="G107" s="47" t="str">
        <f t="shared" si="17"/>
        <v>SC</v>
      </c>
      <c r="I107" s="47">
        <f t="shared" si="18"/>
        <v>0</v>
      </c>
      <c r="J107" s="47">
        <f t="shared" si="19"/>
        <v>0</v>
      </c>
      <c r="K107" s="47">
        <f t="shared" si="20"/>
        <v>1</v>
      </c>
      <c r="L107" s="47">
        <f t="shared" si="21"/>
        <v>0</v>
      </c>
    </row>
    <row r="108" spans="1:12" x14ac:dyDescent="0.35">
      <c r="A108" s="46">
        <v>44314</v>
      </c>
      <c r="B108" s="47">
        <v>2021</v>
      </c>
      <c r="C108" s="47" t="s">
        <v>290</v>
      </c>
      <c r="D108" s="47" t="s">
        <v>0</v>
      </c>
      <c r="E108" s="47" t="s">
        <v>0</v>
      </c>
      <c r="F108" s="47" t="str">
        <f t="shared" si="16"/>
        <v>C</v>
      </c>
      <c r="G108" s="47" t="str">
        <f t="shared" si="17"/>
        <v>CC</v>
      </c>
      <c r="I108" s="47">
        <f t="shared" si="18"/>
        <v>1</v>
      </c>
      <c r="J108" s="47">
        <f t="shared" si="19"/>
        <v>1</v>
      </c>
      <c r="K108" s="47">
        <f t="shared" si="20"/>
        <v>0</v>
      </c>
      <c r="L108" s="47">
        <f t="shared" si="21"/>
        <v>0</v>
      </c>
    </row>
    <row r="109" spans="1:12" x14ac:dyDescent="0.35">
      <c r="A109" s="46">
        <v>44469</v>
      </c>
      <c r="B109" s="47">
        <v>2021</v>
      </c>
      <c r="C109" s="47" t="s">
        <v>290</v>
      </c>
      <c r="D109" s="47" t="s">
        <v>0</v>
      </c>
      <c r="E109" s="47" t="s">
        <v>0</v>
      </c>
      <c r="F109" s="47" t="str">
        <f t="shared" si="16"/>
        <v>C</v>
      </c>
      <c r="G109" s="47" t="str">
        <f t="shared" si="17"/>
        <v>CC</v>
      </c>
      <c r="I109" s="47">
        <f t="shared" si="18"/>
        <v>1</v>
      </c>
      <c r="J109" s="47">
        <f t="shared" si="19"/>
        <v>1</v>
      </c>
      <c r="K109" s="47">
        <f t="shared" si="20"/>
        <v>0</v>
      </c>
      <c r="L109" s="47">
        <f t="shared" si="21"/>
        <v>0</v>
      </c>
    </row>
    <row r="111" spans="1:12" x14ac:dyDescent="0.35">
      <c r="G111" s="40" t="s">
        <v>288</v>
      </c>
      <c r="I111" s="47">
        <f>SUM(I85:I109)</f>
        <v>17</v>
      </c>
      <c r="J111" s="47">
        <f>SUM(J85:J109)</f>
        <v>11</v>
      </c>
      <c r="K111" s="47">
        <f>SUM(K85:K109)</f>
        <v>8</v>
      </c>
      <c r="L111" s="47">
        <f>SUM(L85:L109)</f>
        <v>1</v>
      </c>
    </row>
    <row r="112" spans="1:12" x14ac:dyDescent="0.35">
      <c r="G112" s="40" t="s">
        <v>289</v>
      </c>
      <c r="I112" s="40">
        <f>J111/I111</f>
        <v>0.6470588235294118</v>
      </c>
      <c r="J112" s="47"/>
      <c r="K112" s="40">
        <f>L111/K111</f>
        <v>0.125</v>
      </c>
      <c r="L112" s="47"/>
    </row>
    <row r="115" spans="1:12" x14ac:dyDescent="0.35">
      <c r="A115" s="40" t="s">
        <v>9</v>
      </c>
      <c r="B115" s="40" t="s">
        <v>284</v>
      </c>
      <c r="C115" s="40" t="s">
        <v>262</v>
      </c>
      <c r="D115" s="40" t="s">
        <v>263</v>
      </c>
      <c r="E115" s="40" t="s">
        <v>285</v>
      </c>
      <c r="F115" s="40" t="s">
        <v>286</v>
      </c>
      <c r="G115" s="40" t="s">
        <v>287</v>
      </c>
    </row>
    <row r="116" spans="1:12" x14ac:dyDescent="0.35">
      <c r="A116" s="46">
        <v>39572</v>
      </c>
      <c r="B116" s="47">
        <v>2008</v>
      </c>
      <c r="C116" s="47" t="s">
        <v>5</v>
      </c>
      <c r="D116" s="47" t="s">
        <v>0</v>
      </c>
      <c r="E116" s="47" t="s">
        <v>5</v>
      </c>
      <c r="F116" s="47" t="str">
        <f t="shared" ref="F116:F140" si="22">LEFT(E116,1)</f>
        <v>R</v>
      </c>
      <c r="G116" s="47" t="str">
        <f>CONCATENATE(F116)</f>
        <v>R</v>
      </c>
    </row>
    <row r="117" spans="1:12" x14ac:dyDescent="0.35">
      <c r="A117" s="46">
        <v>39592</v>
      </c>
      <c r="B117" s="47">
        <v>2008</v>
      </c>
      <c r="C117" s="47" t="s">
        <v>0</v>
      </c>
      <c r="D117" s="47" t="s">
        <v>5</v>
      </c>
      <c r="E117" s="47" t="s">
        <v>5</v>
      </c>
      <c r="F117" s="47" t="str">
        <f t="shared" si="22"/>
        <v>R</v>
      </c>
      <c r="G117" s="47" t="str">
        <f>CONCATENATE(F116,F117)</f>
        <v>RR</v>
      </c>
      <c r="I117" s="47">
        <f>IF(LEFT(G117,1)="C",1,0)</f>
        <v>0</v>
      </c>
      <c r="J117" s="47">
        <f>IF(G117="CC",1,0)</f>
        <v>0</v>
      </c>
      <c r="K117" s="47">
        <f>IF(LEFT(G117,1)="R",1,0)</f>
        <v>1</v>
      </c>
      <c r="L117" s="47">
        <f>IF(G117="RR",1,0)</f>
        <v>1</v>
      </c>
    </row>
    <row r="118" spans="1:12" x14ac:dyDescent="0.35">
      <c r="A118" s="46">
        <v>39600</v>
      </c>
      <c r="B118" s="47">
        <v>2008</v>
      </c>
      <c r="C118" s="47" t="s">
        <v>0</v>
      </c>
      <c r="D118" s="47" t="s">
        <v>5</v>
      </c>
      <c r="E118" s="47" t="s">
        <v>5</v>
      </c>
      <c r="F118" s="47" t="str">
        <f t="shared" si="22"/>
        <v>R</v>
      </c>
      <c r="G118" s="47" t="str">
        <f t="shared" ref="G118:G139" si="23">CONCATENATE(F117,F118)</f>
        <v>RR</v>
      </c>
      <c r="I118" s="47">
        <f t="shared" ref="I118:I139" si="24">IF(LEFT(G118,1)="C",1,0)</f>
        <v>0</v>
      </c>
      <c r="J118" s="47">
        <f t="shared" ref="J118:J139" si="25">IF(G118="CC",1,0)</f>
        <v>0</v>
      </c>
      <c r="K118" s="47">
        <f t="shared" ref="K118:K139" si="26">IF(LEFT(G118,1)="R",1,0)</f>
        <v>1</v>
      </c>
      <c r="L118" s="47">
        <f t="shared" ref="L118:L139" si="27">IF(G118="RR",1,0)</f>
        <v>1</v>
      </c>
    </row>
    <row r="119" spans="1:12" x14ac:dyDescent="0.35">
      <c r="A119" s="46">
        <v>39933</v>
      </c>
      <c r="B119" s="47">
        <v>2009</v>
      </c>
      <c r="C119" s="47" t="s">
        <v>0</v>
      </c>
      <c r="D119" s="47" t="s">
        <v>5</v>
      </c>
      <c r="E119" s="47" t="s">
        <v>0</v>
      </c>
      <c r="F119" s="47" t="str">
        <f t="shared" si="22"/>
        <v>C</v>
      </c>
      <c r="G119" s="47" t="str">
        <f t="shared" si="23"/>
        <v>RC</v>
      </c>
      <c r="I119" s="47">
        <f t="shared" si="24"/>
        <v>0</v>
      </c>
      <c r="J119" s="47">
        <f t="shared" si="25"/>
        <v>0</v>
      </c>
      <c r="K119" s="47">
        <f t="shared" si="26"/>
        <v>1</v>
      </c>
      <c r="L119" s="47">
        <f t="shared" si="27"/>
        <v>0</v>
      </c>
    </row>
    <row r="120" spans="1:12" x14ac:dyDescent="0.35">
      <c r="A120" s="46">
        <v>39942</v>
      </c>
      <c r="B120" s="47">
        <v>2009</v>
      </c>
      <c r="C120" s="47" t="s">
        <v>0</v>
      </c>
      <c r="D120" s="47" t="s">
        <v>5</v>
      </c>
      <c r="E120" s="47" t="s">
        <v>0</v>
      </c>
      <c r="F120" s="47" t="str">
        <f t="shared" si="22"/>
        <v>C</v>
      </c>
      <c r="G120" s="47" t="str">
        <f t="shared" si="23"/>
        <v>CC</v>
      </c>
      <c r="I120" s="47">
        <f t="shared" si="24"/>
        <v>1</v>
      </c>
      <c r="J120" s="47">
        <f t="shared" si="25"/>
        <v>1</v>
      </c>
      <c r="K120" s="47">
        <f t="shared" si="26"/>
        <v>0</v>
      </c>
      <c r="L120" s="47">
        <f t="shared" si="27"/>
        <v>0</v>
      </c>
    </row>
    <row r="121" spans="1:12" x14ac:dyDescent="0.35">
      <c r="A121" s="46">
        <v>40265</v>
      </c>
      <c r="B121" s="47">
        <v>2010</v>
      </c>
      <c r="C121" s="47" t="s">
        <v>5</v>
      </c>
      <c r="D121" s="47" t="s">
        <v>0</v>
      </c>
      <c r="E121" s="47" t="s">
        <v>5</v>
      </c>
      <c r="F121" s="47" t="str">
        <f t="shared" si="22"/>
        <v>R</v>
      </c>
      <c r="G121" s="47" t="str">
        <f t="shared" si="23"/>
        <v>CR</v>
      </c>
      <c r="I121" s="47">
        <f t="shared" si="24"/>
        <v>1</v>
      </c>
      <c r="J121" s="47">
        <f t="shared" si="25"/>
        <v>0</v>
      </c>
      <c r="K121" s="47">
        <f t="shared" si="26"/>
        <v>0</v>
      </c>
      <c r="L121" s="47">
        <f t="shared" si="27"/>
        <v>0</v>
      </c>
    </row>
    <row r="122" spans="1:12" x14ac:dyDescent="0.35">
      <c r="A122" s="46">
        <v>40271</v>
      </c>
      <c r="B122" s="47">
        <v>2010</v>
      </c>
      <c r="C122" s="47" t="s">
        <v>0</v>
      </c>
      <c r="D122" s="47" t="s">
        <v>5</v>
      </c>
      <c r="E122" s="47" t="s">
        <v>0</v>
      </c>
      <c r="F122" s="47" t="str">
        <f t="shared" si="22"/>
        <v>C</v>
      </c>
      <c r="G122" s="47" t="str">
        <f t="shared" si="23"/>
        <v>RC</v>
      </c>
      <c r="I122" s="47">
        <f t="shared" si="24"/>
        <v>0</v>
      </c>
      <c r="J122" s="47">
        <f t="shared" si="25"/>
        <v>0</v>
      </c>
      <c r="K122" s="47">
        <f t="shared" si="26"/>
        <v>1</v>
      </c>
      <c r="L122" s="47">
        <f t="shared" si="27"/>
        <v>0</v>
      </c>
    </row>
    <row r="123" spans="1:12" x14ac:dyDescent="0.35">
      <c r="A123" s="46">
        <v>40667</v>
      </c>
      <c r="B123" s="47">
        <v>2011</v>
      </c>
      <c r="C123" s="47" t="s">
        <v>0</v>
      </c>
      <c r="D123" s="47" t="s">
        <v>5</v>
      </c>
      <c r="E123" s="47" t="s">
        <v>0</v>
      </c>
      <c r="F123" s="47" t="str">
        <f t="shared" si="22"/>
        <v>C</v>
      </c>
      <c r="G123" s="47" t="str">
        <f t="shared" si="23"/>
        <v>CC</v>
      </c>
      <c r="I123" s="47">
        <f t="shared" si="24"/>
        <v>1</v>
      </c>
      <c r="J123" s="47">
        <f t="shared" si="25"/>
        <v>1</v>
      </c>
      <c r="K123" s="47">
        <f t="shared" si="26"/>
        <v>0</v>
      </c>
      <c r="L123" s="47">
        <f t="shared" si="27"/>
        <v>0</v>
      </c>
    </row>
    <row r="124" spans="1:12" x14ac:dyDescent="0.35">
      <c r="A124" s="46">
        <v>40672</v>
      </c>
      <c r="B124" s="47">
        <v>2011</v>
      </c>
      <c r="C124" s="47" t="s">
        <v>5</v>
      </c>
      <c r="D124" s="47" t="s">
        <v>0</v>
      </c>
      <c r="E124" s="47" t="s">
        <v>0</v>
      </c>
      <c r="F124" s="47" t="str">
        <f t="shared" si="22"/>
        <v>C</v>
      </c>
      <c r="G124" s="47" t="str">
        <f t="shared" si="23"/>
        <v>CC</v>
      </c>
      <c r="I124" s="47">
        <f t="shared" si="24"/>
        <v>1</v>
      </c>
      <c r="J124" s="47">
        <f t="shared" si="25"/>
        <v>1</v>
      </c>
      <c r="K124" s="47">
        <f t="shared" si="26"/>
        <v>0</v>
      </c>
      <c r="L124" s="47">
        <f t="shared" si="27"/>
        <v>0</v>
      </c>
    </row>
    <row r="125" spans="1:12" x14ac:dyDescent="0.35">
      <c r="A125" s="46">
        <v>41020</v>
      </c>
      <c r="B125" s="47">
        <v>2012</v>
      </c>
      <c r="C125" s="47" t="s">
        <v>0</v>
      </c>
      <c r="D125" s="47" t="s">
        <v>5</v>
      </c>
      <c r="E125" s="47" t="s">
        <v>0</v>
      </c>
      <c r="F125" s="47" t="str">
        <f t="shared" si="22"/>
        <v>C</v>
      </c>
      <c r="G125" s="47" t="str">
        <f t="shared" si="23"/>
        <v>CC</v>
      </c>
      <c r="I125" s="47">
        <f t="shared" si="24"/>
        <v>1</v>
      </c>
      <c r="J125" s="47">
        <f t="shared" si="25"/>
        <v>1</v>
      </c>
      <c r="K125" s="47">
        <f t="shared" si="26"/>
        <v>0</v>
      </c>
      <c r="L125" s="47">
        <f t="shared" si="27"/>
        <v>0</v>
      </c>
    </row>
    <row r="126" spans="1:12" x14ac:dyDescent="0.35">
      <c r="A126" s="46">
        <v>41039</v>
      </c>
      <c r="B126" s="47">
        <v>2012</v>
      </c>
      <c r="C126" s="47" t="s">
        <v>5</v>
      </c>
      <c r="D126" s="47" t="s">
        <v>0</v>
      </c>
      <c r="E126" s="47" t="s">
        <v>0</v>
      </c>
      <c r="F126" s="47" t="str">
        <f t="shared" si="22"/>
        <v>C</v>
      </c>
      <c r="G126" s="47" t="str">
        <f t="shared" si="23"/>
        <v>CC</v>
      </c>
      <c r="I126" s="47">
        <f t="shared" si="24"/>
        <v>1</v>
      </c>
      <c r="J126" s="47">
        <f t="shared" si="25"/>
        <v>1</v>
      </c>
      <c r="K126" s="47">
        <f t="shared" si="26"/>
        <v>0</v>
      </c>
      <c r="L126" s="47">
        <f t="shared" si="27"/>
        <v>0</v>
      </c>
    </row>
    <row r="127" spans="1:12" x14ac:dyDescent="0.35">
      <c r="A127" s="46">
        <v>41386</v>
      </c>
      <c r="B127" s="47">
        <v>2013</v>
      </c>
      <c r="C127" s="47" t="s">
        <v>0</v>
      </c>
      <c r="D127" s="47" t="s">
        <v>5</v>
      </c>
      <c r="E127" s="47" t="s">
        <v>0</v>
      </c>
      <c r="F127" s="47" t="str">
        <f t="shared" si="22"/>
        <v>C</v>
      </c>
      <c r="G127" s="47" t="str">
        <f t="shared" si="23"/>
        <v>CC</v>
      </c>
      <c r="I127" s="47">
        <f t="shared" si="24"/>
        <v>1</v>
      </c>
      <c r="J127" s="47">
        <f t="shared" si="25"/>
        <v>1</v>
      </c>
      <c r="K127" s="47">
        <f t="shared" si="26"/>
        <v>0</v>
      </c>
      <c r="L127" s="47">
        <f t="shared" si="27"/>
        <v>0</v>
      </c>
    </row>
    <row r="128" spans="1:12" x14ac:dyDescent="0.35">
      <c r="A128" s="46">
        <v>41406</v>
      </c>
      <c r="B128" s="47">
        <v>2013</v>
      </c>
      <c r="C128" s="47" t="s">
        <v>5</v>
      </c>
      <c r="D128" s="47" t="s">
        <v>0</v>
      </c>
      <c r="E128" s="47" t="s">
        <v>5</v>
      </c>
      <c r="F128" s="47" t="str">
        <f t="shared" si="22"/>
        <v>R</v>
      </c>
      <c r="G128" s="47" t="str">
        <f t="shared" si="23"/>
        <v>CR</v>
      </c>
      <c r="I128" s="47">
        <f t="shared" si="24"/>
        <v>1</v>
      </c>
      <c r="J128" s="47">
        <f t="shared" si="25"/>
        <v>0</v>
      </c>
      <c r="K128" s="47">
        <f t="shared" si="26"/>
        <v>0</v>
      </c>
      <c r="L128" s="47">
        <f t="shared" si="27"/>
        <v>0</v>
      </c>
    </row>
    <row r="129" spans="1:12" x14ac:dyDescent="0.35">
      <c r="A129" s="46">
        <v>41752</v>
      </c>
      <c r="B129" s="47">
        <v>2014</v>
      </c>
      <c r="C129" s="47" t="s">
        <v>5</v>
      </c>
      <c r="D129" s="47" t="s">
        <v>0</v>
      </c>
      <c r="E129" s="47" t="s">
        <v>0</v>
      </c>
      <c r="F129" s="47" t="str">
        <f t="shared" si="22"/>
        <v>C</v>
      </c>
      <c r="G129" s="47" t="str">
        <f t="shared" si="23"/>
        <v>RC</v>
      </c>
      <c r="I129" s="47">
        <f t="shared" si="24"/>
        <v>0</v>
      </c>
      <c r="J129" s="47">
        <f t="shared" si="25"/>
        <v>0</v>
      </c>
      <c r="K129" s="47">
        <f t="shared" si="26"/>
        <v>1</v>
      </c>
      <c r="L129" s="47">
        <f t="shared" si="27"/>
        <v>0</v>
      </c>
    </row>
    <row r="130" spans="1:12" x14ac:dyDescent="0.35">
      <c r="A130" s="46">
        <v>41772</v>
      </c>
      <c r="B130" s="47">
        <v>2014</v>
      </c>
      <c r="C130" s="47" t="s">
        <v>0</v>
      </c>
      <c r="D130" s="47" t="s">
        <v>5</v>
      </c>
      <c r="E130" s="47" t="s">
        <v>0</v>
      </c>
      <c r="F130" s="47" t="str">
        <f t="shared" si="22"/>
        <v>C</v>
      </c>
      <c r="G130" s="47" t="str">
        <f t="shared" si="23"/>
        <v>CC</v>
      </c>
      <c r="I130" s="47">
        <f t="shared" si="24"/>
        <v>1</v>
      </c>
      <c r="J130" s="47">
        <f t="shared" si="25"/>
        <v>1</v>
      </c>
      <c r="K130" s="47">
        <f t="shared" si="26"/>
        <v>0</v>
      </c>
      <c r="L130" s="47">
        <f t="shared" si="27"/>
        <v>0</v>
      </c>
    </row>
    <row r="131" spans="1:12" x14ac:dyDescent="0.35">
      <c r="A131" s="46">
        <v>42113</v>
      </c>
      <c r="B131" s="47">
        <v>2015</v>
      </c>
      <c r="C131" s="47" t="s">
        <v>5</v>
      </c>
      <c r="D131" s="47" t="s">
        <v>0</v>
      </c>
      <c r="E131" s="47" t="s">
        <v>5</v>
      </c>
      <c r="F131" s="47" t="str">
        <f t="shared" si="22"/>
        <v>R</v>
      </c>
      <c r="G131" s="47" t="str">
        <f t="shared" si="23"/>
        <v>CR</v>
      </c>
      <c r="I131" s="47">
        <f t="shared" si="24"/>
        <v>1</v>
      </c>
      <c r="J131" s="47">
        <f t="shared" si="25"/>
        <v>0</v>
      </c>
      <c r="K131" s="47">
        <f t="shared" si="26"/>
        <v>0</v>
      </c>
      <c r="L131" s="47">
        <f t="shared" si="27"/>
        <v>0</v>
      </c>
    </row>
    <row r="132" spans="1:12" x14ac:dyDescent="0.35">
      <c r="A132" s="46">
        <v>42134</v>
      </c>
      <c r="B132" s="47">
        <v>2015</v>
      </c>
      <c r="C132" s="47" t="s">
        <v>0</v>
      </c>
      <c r="D132" s="47" t="s">
        <v>5</v>
      </c>
      <c r="E132" s="47" t="s">
        <v>0</v>
      </c>
      <c r="F132" s="47" t="str">
        <f t="shared" si="22"/>
        <v>C</v>
      </c>
      <c r="G132" s="47" t="str">
        <f t="shared" si="23"/>
        <v>RC</v>
      </c>
      <c r="I132" s="47">
        <f t="shared" si="24"/>
        <v>0</v>
      </c>
      <c r="J132" s="47">
        <f t="shared" si="25"/>
        <v>0</v>
      </c>
      <c r="K132" s="47">
        <f t="shared" si="26"/>
        <v>1</v>
      </c>
      <c r="L132" s="47">
        <f t="shared" si="27"/>
        <v>0</v>
      </c>
    </row>
    <row r="133" spans="1:12" x14ac:dyDescent="0.35">
      <c r="A133" s="46">
        <v>43210</v>
      </c>
      <c r="B133" s="47">
        <v>2018</v>
      </c>
      <c r="C133" s="47" t="s">
        <v>0</v>
      </c>
      <c r="D133" s="47" t="s">
        <v>5</v>
      </c>
      <c r="E133" s="47" t="s">
        <v>0</v>
      </c>
      <c r="F133" s="47" t="str">
        <f t="shared" si="22"/>
        <v>C</v>
      </c>
      <c r="G133" s="47" t="str">
        <f t="shared" si="23"/>
        <v>CC</v>
      </c>
      <c r="I133" s="47">
        <f t="shared" si="24"/>
        <v>1</v>
      </c>
      <c r="J133" s="47">
        <f t="shared" si="25"/>
        <v>1</v>
      </c>
      <c r="K133" s="47">
        <f t="shared" si="26"/>
        <v>0</v>
      </c>
      <c r="L133" s="47">
        <f t="shared" si="27"/>
        <v>0</v>
      </c>
    </row>
    <row r="134" spans="1:12" x14ac:dyDescent="0.35">
      <c r="A134" s="46">
        <v>43231</v>
      </c>
      <c r="B134" s="47">
        <v>2018</v>
      </c>
      <c r="C134" s="47" t="s">
        <v>0</v>
      </c>
      <c r="D134" s="47" t="s">
        <v>5</v>
      </c>
      <c r="E134" s="47" t="s">
        <v>5</v>
      </c>
      <c r="F134" s="47" t="str">
        <f t="shared" si="22"/>
        <v>R</v>
      </c>
      <c r="G134" s="47" t="str">
        <f t="shared" si="23"/>
        <v>CR</v>
      </c>
      <c r="I134" s="47">
        <f t="shared" si="24"/>
        <v>1</v>
      </c>
      <c r="J134" s="47">
        <f t="shared" si="25"/>
        <v>0</v>
      </c>
      <c r="K134" s="47">
        <f t="shared" si="26"/>
        <v>0</v>
      </c>
      <c r="L134" s="47">
        <f t="shared" si="27"/>
        <v>0</v>
      </c>
    </row>
    <row r="135" spans="1:12" x14ac:dyDescent="0.35">
      <c r="A135" s="46">
        <v>43555</v>
      </c>
      <c r="B135" s="47">
        <v>2019</v>
      </c>
      <c r="C135" s="47" t="s">
        <v>0</v>
      </c>
      <c r="D135" s="47" t="s">
        <v>5</v>
      </c>
      <c r="E135" s="47" t="s">
        <v>0</v>
      </c>
      <c r="F135" s="47" t="str">
        <f t="shared" si="22"/>
        <v>C</v>
      </c>
      <c r="G135" s="47" t="str">
        <f t="shared" si="23"/>
        <v>RC</v>
      </c>
      <c r="I135" s="47">
        <f t="shared" si="24"/>
        <v>0</v>
      </c>
      <c r="J135" s="47">
        <f t="shared" si="25"/>
        <v>0</v>
      </c>
      <c r="K135" s="47">
        <f t="shared" si="26"/>
        <v>1</v>
      </c>
      <c r="L135" s="47">
        <f t="shared" si="27"/>
        <v>0</v>
      </c>
    </row>
    <row r="136" spans="1:12" x14ac:dyDescent="0.35">
      <c r="A136" s="46">
        <v>43566</v>
      </c>
      <c r="B136" s="47">
        <v>2019</v>
      </c>
      <c r="C136" s="47" t="s">
        <v>5</v>
      </c>
      <c r="D136" s="47" t="s">
        <v>0</v>
      </c>
      <c r="E136" s="47" t="s">
        <v>0</v>
      </c>
      <c r="F136" s="47" t="str">
        <f t="shared" si="22"/>
        <v>C</v>
      </c>
      <c r="G136" s="47" t="str">
        <f t="shared" si="23"/>
        <v>CC</v>
      </c>
      <c r="I136" s="47">
        <f t="shared" si="24"/>
        <v>1</v>
      </c>
      <c r="J136" s="47">
        <f t="shared" si="25"/>
        <v>1</v>
      </c>
      <c r="K136" s="47">
        <f t="shared" si="26"/>
        <v>0</v>
      </c>
      <c r="L136" s="47">
        <f t="shared" si="27"/>
        <v>0</v>
      </c>
    </row>
    <row r="137" spans="1:12" x14ac:dyDescent="0.35">
      <c r="A137" s="46">
        <v>44096</v>
      </c>
      <c r="B137" s="47">
        <v>2020</v>
      </c>
      <c r="C137" s="47" t="s">
        <v>5</v>
      </c>
      <c r="D137" s="47" t="s">
        <v>0</v>
      </c>
      <c r="E137" s="47" t="s">
        <v>5</v>
      </c>
      <c r="F137" s="47" t="str">
        <f t="shared" si="22"/>
        <v>R</v>
      </c>
      <c r="G137" s="47" t="str">
        <f t="shared" si="23"/>
        <v>CR</v>
      </c>
      <c r="I137" s="47">
        <f t="shared" si="24"/>
        <v>1</v>
      </c>
      <c r="J137" s="47">
        <f t="shared" si="25"/>
        <v>0</v>
      </c>
      <c r="K137" s="47">
        <f t="shared" si="26"/>
        <v>0</v>
      </c>
      <c r="L137" s="47">
        <f t="shared" si="27"/>
        <v>0</v>
      </c>
    </row>
    <row r="138" spans="1:12" x14ac:dyDescent="0.35">
      <c r="A138" s="46">
        <v>44123</v>
      </c>
      <c r="B138" s="47">
        <v>2020</v>
      </c>
      <c r="C138" s="47" t="s">
        <v>0</v>
      </c>
      <c r="D138" s="47" t="s">
        <v>5</v>
      </c>
      <c r="E138" s="47" t="s">
        <v>5</v>
      </c>
      <c r="F138" s="47" t="str">
        <f t="shared" si="22"/>
        <v>R</v>
      </c>
      <c r="G138" s="47" t="str">
        <f t="shared" si="23"/>
        <v>RR</v>
      </c>
      <c r="I138" s="47">
        <f t="shared" si="24"/>
        <v>0</v>
      </c>
      <c r="J138" s="47">
        <f t="shared" si="25"/>
        <v>0</v>
      </c>
      <c r="K138" s="47">
        <f t="shared" si="26"/>
        <v>1</v>
      </c>
      <c r="L138" s="47">
        <f t="shared" si="27"/>
        <v>1</v>
      </c>
    </row>
    <row r="139" spans="1:12" x14ac:dyDescent="0.35">
      <c r="A139" s="46">
        <v>44305</v>
      </c>
      <c r="B139" s="47">
        <v>2021</v>
      </c>
      <c r="C139" s="47" t="s">
        <v>0</v>
      </c>
      <c r="D139" s="47" t="s">
        <v>5</v>
      </c>
      <c r="E139" s="47" t="s">
        <v>0</v>
      </c>
      <c r="F139" s="47" t="str">
        <f t="shared" si="22"/>
        <v>C</v>
      </c>
      <c r="G139" s="47" t="str">
        <f t="shared" si="23"/>
        <v>RC</v>
      </c>
      <c r="I139" s="47">
        <f t="shared" si="24"/>
        <v>0</v>
      </c>
      <c r="J139" s="47">
        <f t="shared" si="25"/>
        <v>0</v>
      </c>
      <c r="K139" s="47">
        <f t="shared" si="26"/>
        <v>1</v>
      </c>
      <c r="L139" s="47">
        <f t="shared" si="27"/>
        <v>0</v>
      </c>
    </row>
    <row r="140" spans="1:12" x14ac:dyDescent="0.35">
      <c r="A140" s="46">
        <v>44471</v>
      </c>
      <c r="B140" s="47">
        <v>2021</v>
      </c>
      <c r="C140" s="47" t="s">
        <v>0</v>
      </c>
      <c r="D140" s="47" t="s">
        <v>5</v>
      </c>
      <c r="E140" s="47" t="s">
        <v>5</v>
      </c>
      <c r="F140" s="47" t="str">
        <f t="shared" si="22"/>
        <v>R</v>
      </c>
      <c r="G140" s="47" t="str">
        <f>CONCATENATE(F139,F140)</f>
        <v>CR</v>
      </c>
      <c r="I140" s="47">
        <f>IF(LEFT(G140,1)="C",1,0)</f>
        <v>1</v>
      </c>
      <c r="J140" s="47">
        <f>IF(G140="CC",1,0)</f>
        <v>0</v>
      </c>
      <c r="K140" s="47">
        <f>IF(LEFT(G140,1)="R",1,0)</f>
        <v>0</v>
      </c>
      <c r="L140" s="47">
        <f>IF(G140="RR",1,0)</f>
        <v>0</v>
      </c>
    </row>
    <row r="142" spans="1:12" x14ac:dyDescent="0.35">
      <c r="G142" s="40" t="s">
        <v>288</v>
      </c>
      <c r="I142" s="47">
        <f>SUM(I117:I140)</f>
        <v>15</v>
      </c>
      <c r="J142" s="47">
        <f t="shared" ref="J142:L142" si="28">SUM(J117:J140)</f>
        <v>9</v>
      </c>
      <c r="K142" s="47">
        <f t="shared" si="28"/>
        <v>9</v>
      </c>
      <c r="L142" s="47">
        <f t="shared" si="28"/>
        <v>3</v>
      </c>
    </row>
    <row r="143" spans="1:12" x14ac:dyDescent="0.35">
      <c r="G143" s="40" t="s">
        <v>289</v>
      </c>
      <c r="I143" s="40">
        <f>J142/I142</f>
        <v>0.6</v>
      </c>
      <c r="J143" s="47"/>
      <c r="K143" s="40">
        <f>L142/K142</f>
        <v>0.33333333333333331</v>
      </c>
      <c r="L143" s="47"/>
    </row>
    <row r="146" spans="1:12" x14ac:dyDescent="0.35">
      <c r="A146" s="40" t="s">
        <v>9</v>
      </c>
      <c r="B146" s="40" t="s">
        <v>284</v>
      </c>
      <c r="C146" s="40" t="s">
        <v>262</v>
      </c>
      <c r="D146" s="40" t="s">
        <v>263</v>
      </c>
      <c r="E146" s="40" t="s">
        <v>285</v>
      </c>
      <c r="F146" s="40" t="s">
        <v>286</v>
      </c>
      <c r="G146" s="40" t="s">
        <v>287</v>
      </c>
    </row>
    <row r="147" spans="1:12" x14ac:dyDescent="0.35">
      <c r="A147" s="46">
        <v>39557</v>
      </c>
      <c r="B147" s="47">
        <v>2008</v>
      </c>
      <c r="C147" s="47" t="s">
        <v>260</v>
      </c>
      <c r="D147" s="47" t="s">
        <v>0</v>
      </c>
      <c r="E147" s="47" t="s">
        <v>0</v>
      </c>
      <c r="F147" s="47" t="str">
        <f t="shared" ref="F147:F171" si="29">LEFT(E147,1)</f>
        <v>C</v>
      </c>
      <c r="G147" s="47" t="str">
        <f>CONCATENATE(F147)</f>
        <v>C</v>
      </c>
    </row>
    <row r="148" spans="1:12" x14ac:dyDescent="0.35">
      <c r="A148" s="46">
        <v>39578</v>
      </c>
      <c r="B148" s="47">
        <v>2008</v>
      </c>
      <c r="C148" s="47" t="s">
        <v>0</v>
      </c>
      <c r="D148" s="47" t="s">
        <v>260</v>
      </c>
      <c r="E148" s="47" t="s">
        <v>0</v>
      </c>
      <c r="F148" s="47" t="str">
        <f t="shared" si="29"/>
        <v>C</v>
      </c>
      <c r="G148" s="47" t="str">
        <f>CONCATENATE(F147,F148)</f>
        <v>CC</v>
      </c>
      <c r="I148" s="47">
        <f>IF(LEFT(G148,1)="C",1,0)</f>
        <v>1</v>
      </c>
      <c r="J148" s="47">
        <f>IF(G148="CC",1,0)</f>
        <v>1</v>
      </c>
      <c r="K148" s="47">
        <f>IF(LEFT(G148,1)="P",1,0)</f>
        <v>0</v>
      </c>
      <c r="L148" s="47">
        <f>IF(G148="PP",1,0)</f>
        <v>0</v>
      </c>
    </row>
    <row r="149" spans="1:12" x14ac:dyDescent="0.35">
      <c r="A149" s="46">
        <v>39599</v>
      </c>
      <c r="B149" s="47">
        <v>2008</v>
      </c>
      <c r="C149" s="47" t="s">
        <v>0</v>
      </c>
      <c r="D149" s="47" t="s">
        <v>260</v>
      </c>
      <c r="E149" s="47" t="s">
        <v>0</v>
      </c>
      <c r="F149" s="47" t="str">
        <f t="shared" si="29"/>
        <v>C</v>
      </c>
      <c r="G149" s="47" t="str">
        <f t="shared" ref="G149:G171" si="30">CONCATENATE(F148,F149)</f>
        <v>CC</v>
      </c>
      <c r="I149" s="47">
        <f t="shared" ref="I149:I171" si="31">IF(LEFT(G149,1)="C",1,0)</f>
        <v>1</v>
      </c>
      <c r="J149" s="47">
        <f t="shared" ref="J149:J171" si="32">IF(G149="CC",1,0)</f>
        <v>1</v>
      </c>
      <c r="K149" s="47">
        <f t="shared" ref="K149:K170" si="33">IF(LEFT(G149,1)="P",1,0)</f>
        <v>0</v>
      </c>
      <c r="L149" s="47">
        <f t="shared" ref="L149:L170" si="34">IF(G149="PP",1,0)</f>
        <v>0</v>
      </c>
    </row>
    <row r="150" spans="1:12" x14ac:dyDescent="0.35">
      <c r="A150" s="46">
        <v>39940</v>
      </c>
      <c r="B150" s="47">
        <v>2009</v>
      </c>
      <c r="C150" s="47" t="s">
        <v>0</v>
      </c>
      <c r="D150" s="47" t="s">
        <v>260</v>
      </c>
      <c r="E150" s="47" t="s">
        <v>0</v>
      </c>
      <c r="F150" s="47" t="str">
        <f t="shared" si="29"/>
        <v>C</v>
      </c>
      <c r="G150" s="47" t="str">
        <f t="shared" si="30"/>
        <v>CC</v>
      </c>
      <c r="I150" s="47">
        <f t="shared" si="31"/>
        <v>1</v>
      </c>
      <c r="J150" s="47">
        <f t="shared" si="32"/>
        <v>1</v>
      </c>
      <c r="K150" s="47">
        <f t="shared" si="33"/>
        <v>0</v>
      </c>
      <c r="L150" s="47">
        <f t="shared" si="34"/>
        <v>0</v>
      </c>
    </row>
    <row r="151" spans="1:12" x14ac:dyDescent="0.35">
      <c r="A151" s="46">
        <v>39953</v>
      </c>
      <c r="B151" s="47">
        <v>2009</v>
      </c>
      <c r="C151" s="47" t="s">
        <v>0</v>
      </c>
      <c r="D151" s="47" t="s">
        <v>260</v>
      </c>
      <c r="E151" s="47" t="s">
        <v>0</v>
      </c>
      <c r="F151" s="47" t="str">
        <f t="shared" si="29"/>
        <v>C</v>
      </c>
      <c r="G151" s="47" t="str">
        <f t="shared" si="30"/>
        <v>CC</v>
      </c>
      <c r="I151" s="47">
        <f t="shared" si="31"/>
        <v>1</v>
      </c>
      <c r="J151" s="47">
        <f t="shared" si="32"/>
        <v>1</v>
      </c>
      <c r="K151" s="47">
        <f t="shared" si="33"/>
        <v>0</v>
      </c>
      <c r="L151" s="47">
        <f t="shared" si="34"/>
        <v>0</v>
      </c>
    </row>
    <row r="152" spans="1:12" x14ac:dyDescent="0.35">
      <c r="A152" s="46">
        <v>40258</v>
      </c>
      <c r="B152" s="47">
        <v>2010</v>
      </c>
      <c r="C152" s="47" t="s">
        <v>0</v>
      </c>
      <c r="D152" s="47" t="s">
        <v>260</v>
      </c>
      <c r="E152" s="47" t="s">
        <v>260</v>
      </c>
      <c r="F152" s="47" t="str">
        <f t="shared" si="29"/>
        <v>P</v>
      </c>
      <c r="G152" s="47" t="str">
        <f t="shared" si="30"/>
        <v>CP</v>
      </c>
      <c r="I152" s="47">
        <f t="shared" si="31"/>
        <v>1</v>
      </c>
      <c r="J152" s="47">
        <f t="shared" si="32"/>
        <v>0</v>
      </c>
      <c r="K152" s="47">
        <f t="shared" si="33"/>
        <v>0</v>
      </c>
      <c r="L152" s="47">
        <f t="shared" si="34"/>
        <v>0</v>
      </c>
    </row>
    <row r="153" spans="1:12" x14ac:dyDescent="0.35">
      <c r="A153" s="46">
        <v>40286</v>
      </c>
      <c r="B153" s="47">
        <v>2010</v>
      </c>
      <c r="C153" s="47" t="s">
        <v>260</v>
      </c>
      <c r="D153" s="47" t="s">
        <v>0</v>
      </c>
      <c r="E153" s="47" t="s">
        <v>0</v>
      </c>
      <c r="F153" s="47" t="str">
        <f t="shared" si="29"/>
        <v>C</v>
      </c>
      <c r="G153" s="47" t="str">
        <f t="shared" si="30"/>
        <v>PC</v>
      </c>
      <c r="I153" s="47">
        <f t="shared" si="31"/>
        <v>0</v>
      </c>
      <c r="J153" s="47">
        <f t="shared" si="32"/>
        <v>0</v>
      </c>
      <c r="K153" s="47">
        <f t="shared" si="33"/>
        <v>1</v>
      </c>
      <c r="L153" s="47">
        <f t="shared" si="34"/>
        <v>0</v>
      </c>
    </row>
    <row r="154" spans="1:12" x14ac:dyDescent="0.35">
      <c r="A154" s="46">
        <v>40646</v>
      </c>
      <c r="B154" s="47">
        <v>2011</v>
      </c>
      <c r="C154" s="47" t="s">
        <v>260</v>
      </c>
      <c r="D154" s="47" t="s">
        <v>0</v>
      </c>
      <c r="E154" s="47" t="s">
        <v>260</v>
      </c>
      <c r="F154" s="47" t="str">
        <f t="shared" si="29"/>
        <v>P</v>
      </c>
      <c r="G154" s="47" t="str">
        <f t="shared" si="30"/>
        <v>CP</v>
      </c>
      <c r="I154" s="47">
        <f t="shared" si="31"/>
        <v>1</v>
      </c>
      <c r="J154" s="47">
        <f t="shared" si="32"/>
        <v>0</v>
      </c>
      <c r="K154" s="47">
        <f t="shared" si="33"/>
        <v>0</v>
      </c>
      <c r="L154" s="47">
        <f t="shared" si="34"/>
        <v>0</v>
      </c>
    </row>
    <row r="155" spans="1:12" x14ac:dyDescent="0.35">
      <c r="A155" s="46">
        <v>41027</v>
      </c>
      <c r="B155" s="47">
        <v>2012</v>
      </c>
      <c r="C155" s="47" t="s">
        <v>0</v>
      </c>
      <c r="D155" s="47" t="s">
        <v>260</v>
      </c>
      <c r="E155" s="47" t="s">
        <v>260</v>
      </c>
      <c r="F155" s="47" t="str">
        <f t="shared" si="29"/>
        <v>P</v>
      </c>
      <c r="G155" s="47" t="str">
        <f t="shared" si="30"/>
        <v>PP</v>
      </c>
      <c r="I155" s="47">
        <f t="shared" si="31"/>
        <v>0</v>
      </c>
      <c r="J155" s="47">
        <f t="shared" si="32"/>
        <v>0</v>
      </c>
      <c r="K155" s="47">
        <f t="shared" si="33"/>
        <v>1</v>
      </c>
      <c r="L155" s="47">
        <f t="shared" si="34"/>
        <v>1</v>
      </c>
    </row>
    <row r="156" spans="1:12" x14ac:dyDescent="0.35">
      <c r="A156" s="46">
        <v>41046</v>
      </c>
      <c r="B156" s="47">
        <v>2012</v>
      </c>
      <c r="C156" s="47" t="s">
        <v>260</v>
      </c>
      <c r="D156" s="47" t="s">
        <v>0</v>
      </c>
      <c r="E156" s="47" t="s">
        <v>260</v>
      </c>
      <c r="F156" s="47" t="str">
        <f t="shared" si="29"/>
        <v>P</v>
      </c>
      <c r="G156" s="47" t="str">
        <f t="shared" si="30"/>
        <v>PP</v>
      </c>
      <c r="I156" s="47">
        <f t="shared" si="31"/>
        <v>0</v>
      </c>
      <c r="J156" s="47">
        <f t="shared" si="32"/>
        <v>0</v>
      </c>
      <c r="K156" s="47">
        <f t="shared" si="33"/>
        <v>1</v>
      </c>
      <c r="L156" s="47">
        <f t="shared" si="34"/>
        <v>1</v>
      </c>
    </row>
    <row r="157" spans="1:12" x14ac:dyDescent="0.35">
      <c r="A157" s="46">
        <v>41374</v>
      </c>
      <c r="B157" s="47">
        <v>2013</v>
      </c>
      <c r="C157" s="47" t="s">
        <v>260</v>
      </c>
      <c r="D157" s="47" t="s">
        <v>0</v>
      </c>
      <c r="E157" s="47" t="s">
        <v>0</v>
      </c>
      <c r="F157" s="47" t="str">
        <f t="shared" si="29"/>
        <v>C</v>
      </c>
      <c r="G157" s="47" t="str">
        <f t="shared" si="30"/>
        <v>PC</v>
      </c>
      <c r="I157" s="47">
        <f t="shared" si="31"/>
        <v>0</v>
      </c>
      <c r="J157" s="47">
        <f t="shared" si="32"/>
        <v>0</v>
      </c>
      <c r="K157" s="47">
        <f t="shared" si="33"/>
        <v>1</v>
      </c>
      <c r="L157" s="47">
        <f t="shared" si="34"/>
        <v>0</v>
      </c>
    </row>
    <row r="158" spans="1:12" x14ac:dyDescent="0.35">
      <c r="A158" s="46">
        <v>41396</v>
      </c>
      <c r="B158" s="47">
        <v>2013</v>
      </c>
      <c r="C158" s="47" t="s">
        <v>0</v>
      </c>
      <c r="D158" s="47" t="s">
        <v>260</v>
      </c>
      <c r="E158" s="47" t="s">
        <v>0</v>
      </c>
      <c r="F158" s="47" t="str">
        <f t="shared" si="29"/>
        <v>C</v>
      </c>
      <c r="G158" s="47" t="str">
        <f t="shared" si="30"/>
        <v>CC</v>
      </c>
      <c r="I158" s="47">
        <f t="shared" si="31"/>
        <v>1</v>
      </c>
      <c r="J158" s="47">
        <f t="shared" si="32"/>
        <v>1</v>
      </c>
      <c r="K158" s="47">
        <f t="shared" si="33"/>
        <v>0</v>
      </c>
      <c r="L158" s="47">
        <f t="shared" si="34"/>
        <v>0</v>
      </c>
    </row>
    <row r="159" spans="1:12" x14ac:dyDescent="0.35">
      <c r="A159" s="46">
        <v>41747</v>
      </c>
      <c r="B159" s="47">
        <v>2014</v>
      </c>
      <c r="C159" s="47" t="s">
        <v>0</v>
      </c>
      <c r="D159" s="47" t="s">
        <v>260</v>
      </c>
      <c r="E159" s="47" t="s">
        <v>260</v>
      </c>
      <c r="F159" s="47" t="str">
        <f t="shared" si="29"/>
        <v>P</v>
      </c>
      <c r="G159" s="47" t="str">
        <f t="shared" si="30"/>
        <v>CP</v>
      </c>
      <c r="I159" s="47">
        <f t="shared" si="31"/>
        <v>1</v>
      </c>
      <c r="J159" s="47">
        <f t="shared" si="32"/>
        <v>0</v>
      </c>
      <c r="K159" s="47">
        <f t="shared" si="33"/>
        <v>0</v>
      </c>
      <c r="L159" s="47">
        <f t="shared" si="34"/>
        <v>0</v>
      </c>
    </row>
    <row r="160" spans="1:12" x14ac:dyDescent="0.35">
      <c r="A160" s="46">
        <v>41766</v>
      </c>
      <c r="B160" s="47">
        <v>2014</v>
      </c>
      <c r="C160" s="47" t="s">
        <v>260</v>
      </c>
      <c r="D160" s="47" t="s">
        <v>0</v>
      </c>
      <c r="E160" s="47" t="s">
        <v>260</v>
      </c>
      <c r="F160" s="47" t="str">
        <f t="shared" si="29"/>
        <v>P</v>
      </c>
      <c r="G160" s="47" t="str">
        <f t="shared" si="30"/>
        <v>PP</v>
      </c>
      <c r="I160" s="47">
        <f t="shared" si="31"/>
        <v>0</v>
      </c>
      <c r="J160" s="47">
        <f t="shared" si="32"/>
        <v>0</v>
      </c>
      <c r="K160" s="47">
        <f t="shared" si="33"/>
        <v>1</v>
      </c>
      <c r="L160" s="47">
        <f t="shared" si="34"/>
        <v>1</v>
      </c>
    </row>
    <row r="161" spans="1:12" x14ac:dyDescent="0.35">
      <c r="A161" s="46">
        <v>41789</v>
      </c>
      <c r="B161" s="47">
        <v>2014</v>
      </c>
      <c r="C161" s="47" t="s">
        <v>0</v>
      </c>
      <c r="D161" s="47" t="s">
        <v>260</v>
      </c>
      <c r="E161" s="47" t="s">
        <v>260</v>
      </c>
      <c r="F161" s="47" t="str">
        <f t="shared" si="29"/>
        <v>P</v>
      </c>
      <c r="G161" s="47" t="str">
        <f t="shared" si="30"/>
        <v>PP</v>
      </c>
      <c r="I161" s="47">
        <f t="shared" si="31"/>
        <v>0</v>
      </c>
      <c r="J161" s="47">
        <f t="shared" si="32"/>
        <v>0</v>
      </c>
      <c r="K161" s="47">
        <f t="shared" si="33"/>
        <v>1</v>
      </c>
      <c r="L161" s="47">
        <f t="shared" si="34"/>
        <v>1</v>
      </c>
    </row>
    <row r="162" spans="1:12" x14ac:dyDescent="0.35">
      <c r="A162" s="46">
        <v>42119</v>
      </c>
      <c r="B162" s="47">
        <v>2015</v>
      </c>
      <c r="C162" s="47" t="s">
        <v>0</v>
      </c>
      <c r="D162" s="47" t="s">
        <v>260</v>
      </c>
      <c r="E162" s="47" t="s">
        <v>0</v>
      </c>
      <c r="F162" s="47" t="str">
        <f t="shared" si="29"/>
        <v>C</v>
      </c>
      <c r="G162" s="47" t="str">
        <f t="shared" si="30"/>
        <v>PC</v>
      </c>
      <c r="I162" s="47">
        <f t="shared" si="31"/>
        <v>0</v>
      </c>
      <c r="J162" s="47">
        <f t="shared" si="32"/>
        <v>0</v>
      </c>
      <c r="K162" s="47">
        <f t="shared" si="33"/>
        <v>1</v>
      </c>
      <c r="L162" s="47">
        <f t="shared" si="34"/>
        <v>0</v>
      </c>
    </row>
    <row r="163" spans="1:12" x14ac:dyDescent="0.35">
      <c r="A163" s="46">
        <v>42140</v>
      </c>
      <c r="B163" s="47">
        <v>2015</v>
      </c>
      <c r="C163" s="47" t="s">
        <v>260</v>
      </c>
      <c r="D163" s="47" t="s">
        <v>0</v>
      </c>
      <c r="E163" s="47" t="s">
        <v>0</v>
      </c>
      <c r="F163" s="47" t="str">
        <f t="shared" si="29"/>
        <v>C</v>
      </c>
      <c r="G163" s="47" t="str">
        <f t="shared" si="30"/>
        <v>CC</v>
      </c>
      <c r="I163" s="47">
        <f t="shared" si="31"/>
        <v>1</v>
      </c>
      <c r="J163" s="47">
        <f t="shared" si="32"/>
        <v>1</v>
      </c>
      <c r="K163" s="47">
        <f t="shared" si="33"/>
        <v>0</v>
      </c>
      <c r="L163" s="47">
        <f t="shared" si="34"/>
        <v>0</v>
      </c>
    </row>
    <row r="164" spans="1:12" x14ac:dyDescent="0.35">
      <c r="A164" s="46">
        <v>43205</v>
      </c>
      <c r="B164" s="47">
        <v>2018</v>
      </c>
      <c r="C164" s="47" t="s">
        <v>260</v>
      </c>
      <c r="D164" s="47" t="s">
        <v>0</v>
      </c>
      <c r="E164" s="47" t="s">
        <v>260</v>
      </c>
      <c r="F164" s="47" t="str">
        <f t="shared" si="29"/>
        <v>P</v>
      </c>
      <c r="G164" s="47" t="str">
        <f t="shared" si="30"/>
        <v>CP</v>
      </c>
      <c r="I164" s="47">
        <f t="shared" si="31"/>
        <v>1</v>
      </c>
      <c r="J164" s="47">
        <f t="shared" si="32"/>
        <v>0</v>
      </c>
      <c r="K164" s="47">
        <f t="shared" si="33"/>
        <v>0</v>
      </c>
      <c r="L164" s="47">
        <f t="shared" si="34"/>
        <v>0</v>
      </c>
    </row>
    <row r="165" spans="1:12" x14ac:dyDescent="0.35">
      <c r="A165" s="46">
        <v>43240</v>
      </c>
      <c r="B165" s="47">
        <v>2018</v>
      </c>
      <c r="C165" s="47" t="s">
        <v>260</v>
      </c>
      <c r="D165" s="47" t="s">
        <v>0</v>
      </c>
      <c r="E165" s="47" t="s">
        <v>0</v>
      </c>
      <c r="F165" s="47" t="str">
        <f t="shared" si="29"/>
        <v>C</v>
      </c>
      <c r="G165" s="47" t="str">
        <f t="shared" si="30"/>
        <v>PC</v>
      </c>
      <c r="I165" s="47">
        <f t="shared" si="31"/>
        <v>0</v>
      </c>
      <c r="J165" s="47">
        <f t="shared" si="32"/>
        <v>0</v>
      </c>
      <c r="K165" s="47">
        <f t="shared" si="33"/>
        <v>1</v>
      </c>
      <c r="L165" s="47">
        <f t="shared" si="34"/>
        <v>0</v>
      </c>
    </row>
    <row r="166" spans="1:12" x14ac:dyDescent="0.35">
      <c r="A166" s="46">
        <v>43561</v>
      </c>
      <c r="B166" s="47">
        <v>2019</v>
      </c>
      <c r="C166" s="47" t="s">
        <v>0</v>
      </c>
      <c r="D166" s="47" t="s">
        <v>260</v>
      </c>
      <c r="E166" s="47" t="s">
        <v>0</v>
      </c>
      <c r="F166" s="47" t="str">
        <f t="shared" si="29"/>
        <v>C</v>
      </c>
      <c r="G166" s="47" t="str">
        <f t="shared" si="30"/>
        <v>CC</v>
      </c>
      <c r="I166" s="47">
        <f t="shared" si="31"/>
        <v>1</v>
      </c>
      <c r="J166" s="47">
        <f t="shared" si="32"/>
        <v>1</v>
      </c>
      <c r="K166" s="47">
        <f t="shared" si="33"/>
        <v>0</v>
      </c>
      <c r="L166" s="47">
        <f t="shared" si="34"/>
        <v>0</v>
      </c>
    </row>
    <row r="167" spans="1:12" x14ac:dyDescent="0.35">
      <c r="A167" s="46">
        <v>43590</v>
      </c>
      <c r="B167" s="47">
        <v>2019</v>
      </c>
      <c r="C167" s="47" t="s">
        <v>0</v>
      </c>
      <c r="D167" s="47" t="s">
        <v>260</v>
      </c>
      <c r="E167" s="47" t="s">
        <v>260</v>
      </c>
      <c r="F167" s="47" t="str">
        <f t="shared" si="29"/>
        <v>P</v>
      </c>
      <c r="G167" s="47" t="str">
        <f t="shared" si="30"/>
        <v>CP</v>
      </c>
      <c r="I167" s="47">
        <f t="shared" si="31"/>
        <v>1</v>
      </c>
      <c r="J167" s="47">
        <f t="shared" si="32"/>
        <v>0</v>
      </c>
      <c r="K167" s="47">
        <f t="shared" si="33"/>
        <v>0</v>
      </c>
      <c r="L167" s="47">
        <f t="shared" si="34"/>
        <v>0</v>
      </c>
    </row>
    <row r="168" spans="1:12" x14ac:dyDescent="0.35">
      <c r="A168" s="46">
        <v>44108</v>
      </c>
      <c r="B168" s="47">
        <v>2020</v>
      </c>
      <c r="C168" s="47" t="s">
        <v>260</v>
      </c>
      <c r="D168" s="47" t="s">
        <v>0</v>
      </c>
      <c r="E168" s="47" t="s">
        <v>0</v>
      </c>
      <c r="F168" s="47" t="str">
        <f t="shared" si="29"/>
        <v>C</v>
      </c>
      <c r="G168" s="47" t="str">
        <f t="shared" si="30"/>
        <v>PC</v>
      </c>
      <c r="I168" s="47">
        <f t="shared" si="31"/>
        <v>0</v>
      </c>
      <c r="J168" s="47">
        <f t="shared" si="32"/>
        <v>0</v>
      </c>
      <c r="K168" s="47">
        <f t="shared" si="33"/>
        <v>1</v>
      </c>
      <c r="L168" s="47">
        <f t="shared" si="34"/>
        <v>0</v>
      </c>
    </row>
    <row r="169" spans="1:12" x14ac:dyDescent="0.35">
      <c r="A169" s="46">
        <v>44136</v>
      </c>
      <c r="B169" s="47">
        <v>2020</v>
      </c>
      <c r="C169" s="47" t="s">
        <v>260</v>
      </c>
      <c r="D169" s="47" t="s">
        <v>0</v>
      </c>
      <c r="E169" s="47" t="s">
        <v>0</v>
      </c>
      <c r="F169" s="47" t="str">
        <f t="shared" si="29"/>
        <v>C</v>
      </c>
      <c r="G169" s="47" t="str">
        <f t="shared" si="30"/>
        <v>CC</v>
      </c>
      <c r="I169" s="47">
        <f t="shared" si="31"/>
        <v>1</v>
      </c>
      <c r="J169" s="47">
        <f t="shared" si="32"/>
        <v>1</v>
      </c>
      <c r="K169" s="47">
        <f t="shared" si="33"/>
        <v>0</v>
      </c>
      <c r="L169" s="47">
        <f t="shared" si="34"/>
        <v>0</v>
      </c>
    </row>
    <row r="170" spans="1:12" x14ac:dyDescent="0.35">
      <c r="A170" s="46">
        <v>44302</v>
      </c>
      <c r="B170" s="47">
        <v>2021</v>
      </c>
      <c r="C170" s="47" t="s">
        <v>260</v>
      </c>
      <c r="D170" s="47" t="s">
        <v>0</v>
      </c>
      <c r="E170" s="47" t="s">
        <v>0</v>
      </c>
      <c r="F170" s="47" t="str">
        <f t="shared" si="29"/>
        <v>C</v>
      </c>
      <c r="G170" s="47" t="str">
        <f t="shared" si="30"/>
        <v>CC</v>
      </c>
      <c r="I170" s="47">
        <f t="shared" si="31"/>
        <v>1</v>
      </c>
      <c r="J170" s="47">
        <f t="shared" si="32"/>
        <v>1</v>
      </c>
      <c r="K170" s="47">
        <f t="shared" si="33"/>
        <v>0</v>
      </c>
      <c r="L170" s="47">
        <f t="shared" si="34"/>
        <v>0</v>
      </c>
    </row>
    <row r="171" spans="1:12" x14ac:dyDescent="0.35">
      <c r="A171" s="46">
        <v>44476</v>
      </c>
      <c r="B171" s="47">
        <v>2021</v>
      </c>
      <c r="C171" s="47" t="s">
        <v>0</v>
      </c>
      <c r="D171" s="47" t="s">
        <v>260</v>
      </c>
      <c r="E171" s="47" t="s">
        <v>260</v>
      </c>
      <c r="F171" s="47" t="str">
        <f t="shared" si="29"/>
        <v>P</v>
      </c>
      <c r="G171" s="47" t="str">
        <f t="shared" si="30"/>
        <v>CP</v>
      </c>
      <c r="I171" s="47">
        <f t="shared" si="31"/>
        <v>1</v>
      </c>
      <c r="J171" s="47">
        <f t="shared" si="32"/>
        <v>0</v>
      </c>
      <c r="K171" s="47">
        <f>IF(LEFT(G171,1)="P",1,0)</f>
        <v>0</v>
      </c>
      <c r="L171" s="47">
        <f>IF(G171="PP",1,0)</f>
        <v>0</v>
      </c>
    </row>
    <row r="173" spans="1:12" x14ac:dyDescent="0.35">
      <c r="G173" s="40" t="s">
        <v>288</v>
      </c>
      <c r="I173" s="47">
        <f>SUM(I148:I171)</f>
        <v>15</v>
      </c>
      <c r="J173" s="47">
        <f>SUM(J148:J171)</f>
        <v>9</v>
      </c>
      <c r="K173" s="47">
        <f>SUM(K148:K171)</f>
        <v>9</v>
      </c>
      <c r="L173" s="47">
        <f>SUM(L148:L171)</f>
        <v>4</v>
      </c>
    </row>
    <row r="174" spans="1:12" x14ac:dyDescent="0.35">
      <c r="G174" s="40" t="s">
        <v>289</v>
      </c>
      <c r="I174" s="40">
        <f>J173/I173</f>
        <v>0.6</v>
      </c>
      <c r="J174" s="47"/>
      <c r="K174" s="40">
        <f>L173/K173</f>
        <v>0.44444444444444442</v>
      </c>
      <c r="L174" s="47"/>
    </row>
    <row r="177" spans="1:12" x14ac:dyDescent="0.35">
      <c r="A177" s="40" t="s">
        <v>9</v>
      </c>
      <c r="B177" s="40" t="s">
        <v>284</v>
      </c>
      <c r="C177" s="40" t="s">
        <v>262</v>
      </c>
      <c r="D177" s="40" t="s">
        <v>263</v>
      </c>
      <c r="E177" s="40" t="s">
        <v>285</v>
      </c>
      <c r="F177" s="40" t="s">
        <v>286</v>
      </c>
      <c r="G177" s="40" t="s">
        <v>287</v>
      </c>
    </row>
    <row r="178" spans="1:12" x14ac:dyDescent="0.35">
      <c r="A178" s="46">
        <v>39566</v>
      </c>
      <c r="B178" s="47">
        <v>2008</v>
      </c>
      <c r="C178" s="47" t="s">
        <v>291</v>
      </c>
      <c r="D178" s="47" t="s">
        <v>0</v>
      </c>
      <c r="E178" s="47" t="s">
        <v>0</v>
      </c>
      <c r="F178" s="47" t="str">
        <f t="shared" ref="F178:F204" si="35">LEFT(E178,1)</f>
        <v>C</v>
      </c>
      <c r="G178" s="47" t="str">
        <f>CONCATENATE(F178)</f>
        <v>C</v>
      </c>
    </row>
    <row r="179" spans="1:12" x14ac:dyDescent="0.35">
      <c r="A179" s="46">
        <v>39589</v>
      </c>
      <c r="B179" s="47">
        <v>2008</v>
      </c>
      <c r="C179" s="47" t="s">
        <v>0</v>
      </c>
      <c r="D179" s="47" t="s">
        <v>291</v>
      </c>
      <c r="E179" s="47" t="s">
        <v>291</v>
      </c>
      <c r="F179" s="47" t="str">
        <f t="shared" si="35"/>
        <v>R</v>
      </c>
      <c r="G179" s="47" t="str">
        <f>CONCATENATE(F178,F179)</f>
        <v>CR</v>
      </c>
      <c r="I179" s="47">
        <f>IF(LEFT(G179,1)="C",1,0)</f>
        <v>1</v>
      </c>
      <c r="J179" s="47">
        <f>IF(G179="CC",1,0)</f>
        <v>0</v>
      </c>
      <c r="K179" s="47">
        <f>IF(LEFT(G179,1)="R",1,0)</f>
        <v>0</v>
      </c>
      <c r="L179" s="47">
        <f>IF(G179="RR",1,0)</f>
        <v>0</v>
      </c>
    </row>
    <row r="180" spans="1:12" x14ac:dyDescent="0.35">
      <c r="A180" s="46">
        <v>39923</v>
      </c>
      <c r="B180" s="47">
        <v>2009</v>
      </c>
      <c r="C180" s="47" t="s">
        <v>291</v>
      </c>
      <c r="D180" s="47" t="s">
        <v>0</v>
      </c>
      <c r="E180" s="47" t="s">
        <v>0</v>
      </c>
      <c r="F180" s="47" t="str">
        <f t="shared" si="35"/>
        <v>C</v>
      </c>
      <c r="G180" s="47" t="str">
        <f t="shared" ref="G180:G204" si="36">CONCATENATE(F179,F180)</f>
        <v>RC</v>
      </c>
      <c r="I180" s="47">
        <f t="shared" ref="I180:I204" si="37">IF(LEFT(G180,1)="C",1,0)</f>
        <v>0</v>
      </c>
      <c r="J180" s="47">
        <f t="shared" ref="J180:J204" si="38">IF(G180="CC",1,0)</f>
        <v>0</v>
      </c>
      <c r="K180" s="47">
        <f t="shared" ref="K180:K201" si="39">IF(LEFT(G180,1)="R",1,0)</f>
        <v>1</v>
      </c>
      <c r="L180" s="47">
        <f t="shared" ref="L180:L201" si="40">IF(G180="RR",1,0)</f>
        <v>0</v>
      </c>
    </row>
    <row r="181" spans="1:12" x14ac:dyDescent="0.35">
      <c r="A181" s="46">
        <v>39947</v>
      </c>
      <c r="B181" s="47">
        <v>2009</v>
      </c>
      <c r="C181" s="47" t="s">
        <v>291</v>
      </c>
      <c r="D181" s="47" t="s">
        <v>0</v>
      </c>
      <c r="E181" s="47" t="s">
        <v>291</v>
      </c>
      <c r="F181" s="47" t="str">
        <f t="shared" si="35"/>
        <v>R</v>
      </c>
      <c r="G181" s="47" t="str">
        <f t="shared" si="36"/>
        <v>CR</v>
      </c>
      <c r="I181" s="47">
        <f t="shared" si="37"/>
        <v>1</v>
      </c>
      <c r="J181" s="47">
        <f t="shared" si="38"/>
        <v>0</v>
      </c>
      <c r="K181" s="47">
        <f t="shared" si="39"/>
        <v>0</v>
      </c>
      <c r="L181" s="47">
        <f t="shared" si="40"/>
        <v>0</v>
      </c>
    </row>
    <row r="182" spans="1:12" x14ac:dyDescent="0.35">
      <c r="A182" s="46">
        <v>39956</v>
      </c>
      <c r="B182" s="47">
        <v>2009</v>
      </c>
      <c r="C182" s="47" t="s">
        <v>291</v>
      </c>
      <c r="D182" s="47" t="s">
        <v>0</v>
      </c>
      <c r="E182" s="47" t="s">
        <v>291</v>
      </c>
      <c r="F182" s="47" t="str">
        <f t="shared" si="35"/>
        <v>R</v>
      </c>
      <c r="G182" s="47" t="str">
        <f t="shared" si="36"/>
        <v>RR</v>
      </c>
      <c r="I182" s="47">
        <f t="shared" si="37"/>
        <v>0</v>
      </c>
      <c r="J182" s="47">
        <f t="shared" si="38"/>
        <v>0</v>
      </c>
      <c r="K182" s="47">
        <f t="shared" si="39"/>
        <v>1</v>
      </c>
      <c r="L182" s="47">
        <f t="shared" si="40"/>
        <v>1</v>
      </c>
    </row>
    <row r="183" spans="1:12" x14ac:dyDescent="0.35">
      <c r="A183" s="46">
        <v>40260</v>
      </c>
      <c r="B183" s="47">
        <v>2010</v>
      </c>
      <c r="C183" s="47" t="s">
        <v>291</v>
      </c>
      <c r="D183" s="47" t="s">
        <v>0</v>
      </c>
      <c r="E183" s="47" t="s">
        <v>291</v>
      </c>
      <c r="F183" s="47" t="str">
        <f t="shared" si="35"/>
        <v>R</v>
      </c>
      <c r="G183" s="47" t="str">
        <f t="shared" si="36"/>
        <v>RR</v>
      </c>
      <c r="I183" s="47">
        <f t="shared" si="37"/>
        <v>0</v>
      </c>
      <c r="J183" s="47">
        <f t="shared" si="38"/>
        <v>0</v>
      </c>
      <c r="K183" s="47">
        <f t="shared" si="39"/>
        <v>1</v>
      </c>
      <c r="L183" s="47">
        <f t="shared" si="40"/>
        <v>1</v>
      </c>
    </row>
    <row r="184" spans="1:12" x14ac:dyDescent="0.35">
      <c r="A184" s="46">
        <v>40268</v>
      </c>
      <c r="B184" s="47">
        <v>2010</v>
      </c>
      <c r="C184" s="47" t="s">
        <v>0</v>
      </c>
      <c r="D184" s="47" t="s">
        <v>291</v>
      </c>
      <c r="E184" s="47" t="s">
        <v>0</v>
      </c>
      <c r="F184" s="47" t="str">
        <f t="shared" si="35"/>
        <v>C</v>
      </c>
      <c r="G184" s="47" t="str">
        <f t="shared" si="36"/>
        <v>RC</v>
      </c>
      <c r="I184" s="47">
        <f t="shared" si="37"/>
        <v>0</v>
      </c>
      <c r="J184" s="47">
        <f t="shared" si="38"/>
        <v>0</v>
      </c>
      <c r="K184" s="47">
        <f t="shared" si="39"/>
        <v>1</v>
      </c>
      <c r="L184" s="47">
        <f t="shared" si="40"/>
        <v>0</v>
      </c>
    </row>
    <row r="185" spans="1:12" x14ac:dyDescent="0.35">
      <c r="A185" s="46">
        <v>40649</v>
      </c>
      <c r="B185" s="47">
        <v>2011</v>
      </c>
      <c r="C185" s="47" t="s">
        <v>0</v>
      </c>
      <c r="D185" s="47" t="s">
        <v>291</v>
      </c>
      <c r="E185" s="47" t="s">
        <v>0</v>
      </c>
      <c r="F185" s="47" t="str">
        <f t="shared" si="35"/>
        <v>C</v>
      </c>
      <c r="G185" s="47" t="str">
        <f t="shared" si="36"/>
        <v>CC</v>
      </c>
      <c r="I185" s="47">
        <f t="shared" si="37"/>
        <v>1</v>
      </c>
      <c r="J185" s="47">
        <f t="shared" si="38"/>
        <v>1</v>
      </c>
      <c r="K185" s="47">
        <f t="shared" si="39"/>
        <v>0</v>
      </c>
      <c r="L185" s="47">
        <f t="shared" si="40"/>
        <v>0</v>
      </c>
    </row>
    <row r="186" spans="1:12" x14ac:dyDescent="0.35">
      <c r="A186" s="46">
        <v>40685</v>
      </c>
      <c r="B186" s="47">
        <v>2011</v>
      </c>
      <c r="C186" s="47" t="s">
        <v>291</v>
      </c>
      <c r="D186" s="47" t="s">
        <v>0</v>
      </c>
      <c r="E186" s="47" t="s">
        <v>291</v>
      </c>
      <c r="F186" s="47" t="str">
        <f t="shared" si="35"/>
        <v>R</v>
      </c>
      <c r="G186" s="47" t="str">
        <f t="shared" si="36"/>
        <v>CR</v>
      </c>
      <c r="I186" s="47">
        <f t="shared" si="37"/>
        <v>1</v>
      </c>
      <c r="J186" s="47">
        <f t="shared" si="38"/>
        <v>0</v>
      </c>
      <c r="K186" s="47">
        <f t="shared" si="39"/>
        <v>0</v>
      </c>
      <c r="L186" s="47">
        <f t="shared" si="40"/>
        <v>0</v>
      </c>
    </row>
    <row r="187" spans="1:12" x14ac:dyDescent="0.35">
      <c r="A187" s="46">
        <v>40687</v>
      </c>
      <c r="B187" s="47">
        <v>2011</v>
      </c>
      <c r="C187" s="47" t="s">
        <v>291</v>
      </c>
      <c r="D187" s="47" t="s">
        <v>0</v>
      </c>
      <c r="E187" s="47" t="s">
        <v>0</v>
      </c>
      <c r="F187" s="47" t="str">
        <f t="shared" si="35"/>
        <v>C</v>
      </c>
      <c r="G187" s="47" t="str">
        <f t="shared" si="36"/>
        <v>RC</v>
      </c>
      <c r="I187" s="47">
        <f t="shared" si="37"/>
        <v>0</v>
      </c>
      <c r="J187" s="47">
        <f t="shared" si="38"/>
        <v>0</v>
      </c>
      <c r="K187" s="47">
        <f t="shared" si="39"/>
        <v>1</v>
      </c>
      <c r="L187" s="47">
        <f t="shared" si="40"/>
        <v>0</v>
      </c>
    </row>
    <row r="188" spans="1:12" x14ac:dyDescent="0.35">
      <c r="A188" s="46">
        <v>40691</v>
      </c>
      <c r="B188" s="47">
        <v>2011</v>
      </c>
      <c r="C188" s="47" t="s">
        <v>0</v>
      </c>
      <c r="D188" s="47" t="s">
        <v>291</v>
      </c>
      <c r="E188" s="47" t="s">
        <v>0</v>
      </c>
      <c r="F188" s="47" t="str">
        <f t="shared" si="35"/>
        <v>C</v>
      </c>
      <c r="G188" s="47" t="str">
        <f t="shared" si="36"/>
        <v>CC</v>
      </c>
      <c r="I188" s="47">
        <f t="shared" si="37"/>
        <v>1</v>
      </c>
      <c r="J188" s="47">
        <f t="shared" si="38"/>
        <v>1</v>
      </c>
      <c r="K188" s="47">
        <f t="shared" si="39"/>
        <v>0</v>
      </c>
      <c r="L188" s="47">
        <f t="shared" si="40"/>
        <v>0</v>
      </c>
    </row>
    <row r="189" spans="1:12" x14ac:dyDescent="0.35">
      <c r="A189" s="46">
        <v>41011</v>
      </c>
      <c r="B189" s="47">
        <v>2012</v>
      </c>
      <c r="C189" s="47" t="s">
        <v>0</v>
      </c>
      <c r="D189" s="47" t="s">
        <v>291</v>
      </c>
      <c r="E189" s="47" t="s">
        <v>0</v>
      </c>
      <c r="F189" s="47" t="str">
        <f t="shared" si="35"/>
        <v>C</v>
      </c>
      <c r="G189" s="47" t="str">
        <f t="shared" si="36"/>
        <v>CC</v>
      </c>
      <c r="I189" s="47">
        <f t="shared" si="37"/>
        <v>1</v>
      </c>
      <c r="J189" s="47">
        <f t="shared" si="38"/>
        <v>1</v>
      </c>
      <c r="K189" s="47">
        <f t="shared" si="39"/>
        <v>0</v>
      </c>
      <c r="L189" s="47">
        <f t="shared" si="40"/>
        <v>0</v>
      </c>
    </row>
    <row r="190" spans="1:12" x14ac:dyDescent="0.35">
      <c r="A190" s="46">
        <v>41377</v>
      </c>
      <c r="B190" s="47">
        <v>2013</v>
      </c>
      <c r="C190" s="47" t="s">
        <v>0</v>
      </c>
      <c r="D190" s="47" t="s">
        <v>291</v>
      </c>
      <c r="E190" s="47" t="s">
        <v>0</v>
      </c>
      <c r="F190" s="47" t="str">
        <f t="shared" si="35"/>
        <v>C</v>
      </c>
      <c r="G190" s="47" t="str">
        <f t="shared" si="36"/>
        <v>CC</v>
      </c>
      <c r="I190" s="47">
        <f t="shared" si="37"/>
        <v>1</v>
      </c>
      <c r="J190" s="47">
        <f t="shared" si="38"/>
        <v>1</v>
      </c>
      <c r="K190" s="47">
        <f t="shared" si="39"/>
        <v>0</v>
      </c>
      <c r="L190" s="47">
        <f t="shared" si="40"/>
        <v>0</v>
      </c>
    </row>
    <row r="191" spans="1:12" x14ac:dyDescent="0.35">
      <c r="A191" s="46">
        <v>41412</v>
      </c>
      <c r="B191" s="47">
        <v>2013</v>
      </c>
      <c r="C191" s="47" t="s">
        <v>291</v>
      </c>
      <c r="D191" s="47" t="s">
        <v>0</v>
      </c>
      <c r="E191" s="47" t="s">
        <v>291</v>
      </c>
      <c r="F191" s="47" t="str">
        <f t="shared" si="35"/>
        <v>R</v>
      </c>
      <c r="G191" s="47" t="str">
        <f t="shared" si="36"/>
        <v>CR</v>
      </c>
      <c r="I191" s="47">
        <f t="shared" si="37"/>
        <v>1</v>
      </c>
      <c r="J191" s="47">
        <f t="shared" si="38"/>
        <v>0</v>
      </c>
      <c r="K191" s="47">
        <f t="shared" si="39"/>
        <v>0</v>
      </c>
      <c r="L191" s="47">
        <f t="shared" si="40"/>
        <v>0</v>
      </c>
    </row>
    <row r="192" spans="1:12" x14ac:dyDescent="0.35">
      <c r="A192" s="46">
        <v>41777</v>
      </c>
      <c r="B192" s="47">
        <v>2014</v>
      </c>
      <c r="C192" s="47" t="s">
        <v>0</v>
      </c>
      <c r="D192" s="47" t="s">
        <v>291</v>
      </c>
      <c r="E192" s="47" t="s">
        <v>291</v>
      </c>
      <c r="F192" s="47" t="str">
        <f t="shared" si="35"/>
        <v>R</v>
      </c>
      <c r="G192" s="47" t="str">
        <f t="shared" si="36"/>
        <v>RR</v>
      </c>
      <c r="I192" s="47">
        <f t="shared" si="37"/>
        <v>0</v>
      </c>
      <c r="J192" s="47">
        <f t="shared" si="38"/>
        <v>0</v>
      </c>
      <c r="K192" s="47">
        <f t="shared" si="39"/>
        <v>1</v>
      </c>
      <c r="L192" s="47">
        <f t="shared" si="40"/>
        <v>1</v>
      </c>
    </row>
    <row r="193" spans="1:12" x14ac:dyDescent="0.35">
      <c r="A193" s="46">
        <v>41783</v>
      </c>
      <c r="B193" s="47">
        <v>2014</v>
      </c>
      <c r="C193" s="47" t="s">
        <v>291</v>
      </c>
      <c r="D193" s="47" t="s">
        <v>0</v>
      </c>
      <c r="E193" s="47" t="s">
        <v>0</v>
      </c>
      <c r="F193" s="47" t="str">
        <f t="shared" si="35"/>
        <v>C</v>
      </c>
      <c r="G193" s="47" t="str">
        <f t="shared" si="36"/>
        <v>RC</v>
      </c>
      <c r="I193" s="47">
        <f t="shared" si="37"/>
        <v>0</v>
      </c>
      <c r="J193" s="47">
        <f t="shared" si="38"/>
        <v>0</v>
      </c>
      <c r="K193" s="47">
        <f t="shared" si="39"/>
        <v>1</v>
      </c>
      <c r="L193" s="47">
        <f t="shared" si="40"/>
        <v>0</v>
      </c>
    </row>
    <row r="194" spans="1:12" x14ac:dyDescent="0.35">
      <c r="A194" s="46">
        <v>42116</v>
      </c>
      <c r="B194" s="47">
        <v>2015</v>
      </c>
      <c r="C194" s="47" t="s">
        <v>291</v>
      </c>
      <c r="D194" s="47" t="s">
        <v>0</v>
      </c>
      <c r="E194" s="47" t="s">
        <v>0</v>
      </c>
      <c r="F194" s="47" t="str">
        <f t="shared" si="35"/>
        <v>C</v>
      </c>
      <c r="G194" s="47" t="str">
        <f t="shared" si="36"/>
        <v>CC</v>
      </c>
      <c r="I194" s="47">
        <f t="shared" si="37"/>
        <v>1</v>
      </c>
      <c r="J194" s="47">
        <f t="shared" si="38"/>
        <v>1</v>
      </c>
      <c r="K194" s="47">
        <f t="shared" si="39"/>
        <v>0</v>
      </c>
      <c r="L194" s="47">
        <f t="shared" si="40"/>
        <v>0</v>
      </c>
    </row>
    <row r="195" spans="1:12" x14ac:dyDescent="0.35">
      <c r="A195" s="46">
        <v>42128</v>
      </c>
      <c r="B195" s="47">
        <v>2015</v>
      </c>
      <c r="C195" s="47" t="s">
        <v>0</v>
      </c>
      <c r="D195" s="47" t="s">
        <v>291</v>
      </c>
      <c r="E195" s="47" t="s">
        <v>0</v>
      </c>
      <c r="F195" s="47" t="str">
        <f t="shared" si="35"/>
        <v>C</v>
      </c>
      <c r="G195" s="47" t="str">
        <f t="shared" si="36"/>
        <v>CC</v>
      </c>
      <c r="I195" s="47">
        <f t="shared" si="37"/>
        <v>1</v>
      </c>
      <c r="J195" s="47">
        <f t="shared" si="38"/>
        <v>1</v>
      </c>
      <c r="K195" s="47">
        <f t="shared" si="39"/>
        <v>0</v>
      </c>
      <c r="L195" s="47">
        <f t="shared" si="40"/>
        <v>0</v>
      </c>
    </row>
    <row r="196" spans="1:12" x14ac:dyDescent="0.35">
      <c r="A196" s="46">
        <v>42146</v>
      </c>
      <c r="B196" s="47">
        <v>2015</v>
      </c>
      <c r="C196" s="47" t="s">
        <v>0</v>
      </c>
      <c r="D196" s="47" t="s">
        <v>291</v>
      </c>
      <c r="E196" s="47" t="s">
        <v>0</v>
      </c>
      <c r="F196" s="47" t="str">
        <f t="shared" si="35"/>
        <v>C</v>
      </c>
      <c r="G196" s="47" t="str">
        <f t="shared" si="36"/>
        <v>CC</v>
      </c>
      <c r="I196" s="47">
        <f t="shared" si="37"/>
        <v>1</v>
      </c>
      <c r="J196" s="47">
        <f t="shared" si="38"/>
        <v>1</v>
      </c>
      <c r="K196" s="47">
        <f t="shared" si="39"/>
        <v>0</v>
      </c>
      <c r="L196" s="47">
        <f t="shared" si="40"/>
        <v>0</v>
      </c>
    </row>
    <row r="197" spans="1:12" x14ac:dyDescent="0.35">
      <c r="A197" s="46">
        <v>43215</v>
      </c>
      <c r="B197" s="47">
        <v>2018</v>
      </c>
      <c r="C197" s="47" t="s">
        <v>291</v>
      </c>
      <c r="D197" s="47" t="s">
        <v>0</v>
      </c>
      <c r="E197" s="47" t="s">
        <v>0</v>
      </c>
      <c r="F197" s="47" t="str">
        <f t="shared" si="35"/>
        <v>C</v>
      </c>
      <c r="G197" s="47" t="str">
        <f t="shared" si="36"/>
        <v>CC</v>
      </c>
      <c r="I197" s="47">
        <f t="shared" si="37"/>
        <v>1</v>
      </c>
      <c r="J197" s="47">
        <f t="shared" si="38"/>
        <v>1</v>
      </c>
      <c r="K197" s="47">
        <f t="shared" si="39"/>
        <v>0</v>
      </c>
      <c r="L197" s="47">
        <f t="shared" si="40"/>
        <v>0</v>
      </c>
    </row>
    <row r="198" spans="1:12" x14ac:dyDescent="0.35">
      <c r="A198" s="46">
        <v>43225</v>
      </c>
      <c r="B198" s="47">
        <v>2018</v>
      </c>
      <c r="C198" s="47" t="s">
        <v>291</v>
      </c>
      <c r="D198" s="47" t="s">
        <v>0</v>
      </c>
      <c r="E198" s="47" t="s">
        <v>0</v>
      </c>
      <c r="F198" s="47" t="str">
        <f t="shared" si="35"/>
        <v>C</v>
      </c>
      <c r="G198" s="47" t="str">
        <f t="shared" si="36"/>
        <v>CC</v>
      </c>
      <c r="I198" s="47">
        <f t="shared" si="37"/>
        <v>1</v>
      </c>
      <c r="J198" s="47">
        <f t="shared" si="38"/>
        <v>1</v>
      </c>
      <c r="K198" s="47">
        <f t="shared" si="39"/>
        <v>0</v>
      </c>
      <c r="L198" s="47">
        <f t="shared" si="40"/>
        <v>0</v>
      </c>
    </row>
    <row r="199" spans="1:12" x14ac:dyDescent="0.35">
      <c r="A199" s="46">
        <v>43547</v>
      </c>
      <c r="B199" s="47">
        <v>2019</v>
      </c>
      <c r="C199" s="47" t="s">
        <v>291</v>
      </c>
      <c r="D199" s="47" t="s">
        <v>0</v>
      </c>
      <c r="E199" s="47" t="s">
        <v>0</v>
      </c>
      <c r="F199" s="47" t="str">
        <f t="shared" si="35"/>
        <v>C</v>
      </c>
      <c r="G199" s="47" t="str">
        <f t="shared" si="36"/>
        <v>CC</v>
      </c>
      <c r="I199" s="47">
        <f t="shared" si="37"/>
        <v>1</v>
      </c>
      <c r="J199" s="47">
        <f t="shared" si="38"/>
        <v>1</v>
      </c>
      <c r="K199" s="47">
        <f t="shared" si="39"/>
        <v>0</v>
      </c>
      <c r="L199" s="47">
        <f t="shared" si="40"/>
        <v>0</v>
      </c>
    </row>
    <row r="200" spans="1:12" x14ac:dyDescent="0.35">
      <c r="A200" s="46">
        <v>43576</v>
      </c>
      <c r="B200" s="47">
        <v>2019</v>
      </c>
      <c r="C200" s="47" t="s">
        <v>291</v>
      </c>
      <c r="D200" s="47" t="s">
        <v>0</v>
      </c>
      <c r="E200" s="47" t="s">
        <v>291</v>
      </c>
      <c r="F200" s="47" t="str">
        <f t="shared" si="35"/>
        <v>R</v>
      </c>
      <c r="G200" s="47" t="str">
        <f t="shared" si="36"/>
        <v>CR</v>
      </c>
      <c r="I200" s="47">
        <f t="shared" si="37"/>
        <v>1</v>
      </c>
      <c r="J200" s="47">
        <f t="shared" si="38"/>
        <v>0</v>
      </c>
      <c r="K200" s="47">
        <f t="shared" si="39"/>
        <v>0</v>
      </c>
      <c r="L200" s="47">
        <f t="shared" si="40"/>
        <v>0</v>
      </c>
    </row>
    <row r="201" spans="1:12" x14ac:dyDescent="0.35">
      <c r="A201" s="46">
        <v>44114</v>
      </c>
      <c r="B201" s="47">
        <v>2020</v>
      </c>
      <c r="C201" s="47" t="s">
        <v>291</v>
      </c>
      <c r="D201" s="47" t="s">
        <v>0</v>
      </c>
      <c r="E201" s="47" t="s">
        <v>291</v>
      </c>
      <c r="F201" s="47" t="str">
        <f t="shared" si="35"/>
        <v>R</v>
      </c>
      <c r="G201" s="47" t="str">
        <f t="shared" si="36"/>
        <v>RR</v>
      </c>
      <c r="I201" s="47">
        <f t="shared" si="37"/>
        <v>0</v>
      </c>
      <c r="J201" s="47">
        <f t="shared" si="38"/>
        <v>0</v>
      </c>
      <c r="K201" s="47">
        <f t="shared" si="39"/>
        <v>1</v>
      </c>
      <c r="L201" s="47">
        <f t="shared" si="40"/>
        <v>1</v>
      </c>
    </row>
    <row r="202" spans="1:12" x14ac:dyDescent="0.35">
      <c r="A202" s="46">
        <v>44129</v>
      </c>
      <c r="B202" s="47">
        <v>2020</v>
      </c>
      <c r="C202" s="47" t="s">
        <v>291</v>
      </c>
      <c r="D202" s="47" t="s">
        <v>0</v>
      </c>
      <c r="E202" s="47" t="s">
        <v>0</v>
      </c>
      <c r="F202" s="47" t="str">
        <f t="shared" si="35"/>
        <v>C</v>
      </c>
      <c r="G202" s="47" t="str">
        <f t="shared" si="36"/>
        <v>RC</v>
      </c>
      <c r="I202" s="47">
        <f t="shared" si="37"/>
        <v>0</v>
      </c>
      <c r="J202" s="47">
        <f t="shared" si="38"/>
        <v>0</v>
      </c>
      <c r="K202" s="47">
        <f>IF(LEFT(G202,1)="R",1,0)</f>
        <v>1</v>
      </c>
      <c r="L202" s="47">
        <f>IF(G202="RR",1,0)</f>
        <v>0</v>
      </c>
    </row>
    <row r="203" spans="1:12" x14ac:dyDescent="0.35">
      <c r="A203" s="46">
        <v>44311</v>
      </c>
      <c r="B203" s="47">
        <v>2021</v>
      </c>
      <c r="C203" s="47" t="s">
        <v>0</v>
      </c>
      <c r="D203" s="47" t="s">
        <v>291</v>
      </c>
      <c r="E203" s="47" t="s">
        <v>0</v>
      </c>
      <c r="F203" s="47" t="str">
        <f t="shared" si="35"/>
        <v>C</v>
      </c>
      <c r="G203" s="47" t="str">
        <f t="shared" si="36"/>
        <v>CC</v>
      </c>
      <c r="I203" s="47">
        <f t="shared" si="37"/>
        <v>1</v>
      </c>
      <c r="J203" s="47">
        <f t="shared" si="38"/>
        <v>1</v>
      </c>
      <c r="K203" s="47">
        <f t="shared" ref="K203:K204" si="41">IF(LEFT(G203,1)="R",1,0)</f>
        <v>0</v>
      </c>
      <c r="L203" s="47">
        <f t="shared" ref="L203:L204" si="42">IF(G203="RR",1,0)</f>
        <v>0</v>
      </c>
    </row>
    <row r="204" spans="1:12" x14ac:dyDescent="0.35">
      <c r="A204" s="46">
        <v>44463</v>
      </c>
      <c r="B204" s="47">
        <v>2021</v>
      </c>
      <c r="C204" s="47" t="s">
        <v>291</v>
      </c>
      <c r="D204" s="47" t="s">
        <v>0</v>
      </c>
      <c r="E204" s="47" t="s">
        <v>0</v>
      </c>
      <c r="F204" s="47" t="str">
        <f t="shared" si="35"/>
        <v>C</v>
      </c>
      <c r="G204" s="47" t="str">
        <f t="shared" si="36"/>
        <v>CC</v>
      </c>
      <c r="I204" s="47">
        <f t="shared" si="37"/>
        <v>1</v>
      </c>
      <c r="J204" s="47">
        <f t="shared" si="38"/>
        <v>1</v>
      </c>
      <c r="K204" s="47">
        <f t="shared" si="41"/>
        <v>0</v>
      </c>
      <c r="L204" s="47">
        <f t="shared" si="42"/>
        <v>0</v>
      </c>
    </row>
    <row r="206" spans="1:12" x14ac:dyDescent="0.35">
      <c r="G206" s="40" t="s">
        <v>288</v>
      </c>
      <c r="I206" s="47">
        <f>SUM(I179:I204)</f>
        <v>17</v>
      </c>
      <c r="J206" s="47">
        <f>SUM(J179:J204)</f>
        <v>12</v>
      </c>
      <c r="K206" s="47">
        <f>SUM(K179:K204)</f>
        <v>9</v>
      </c>
      <c r="L206" s="47">
        <f>SUM(L179:L204)</f>
        <v>4</v>
      </c>
    </row>
    <row r="207" spans="1:12" x14ac:dyDescent="0.35">
      <c r="G207" s="40" t="s">
        <v>289</v>
      </c>
      <c r="I207" s="40">
        <f>J206/I206</f>
        <v>0.70588235294117652</v>
      </c>
      <c r="J207" s="47"/>
      <c r="K207" s="40">
        <f>L206/K206</f>
        <v>0.44444444444444442</v>
      </c>
      <c r="L207" s="47"/>
    </row>
    <row r="210" spans="1:12" x14ac:dyDescent="0.35">
      <c r="A210" s="40" t="s">
        <v>9</v>
      </c>
      <c r="B210" s="40" t="s">
        <v>284</v>
      </c>
      <c r="C210" s="40" t="s">
        <v>262</v>
      </c>
      <c r="D210" s="40" t="s">
        <v>263</v>
      </c>
      <c r="E210" s="40" t="s">
        <v>285</v>
      </c>
      <c r="F210" s="40" t="s">
        <v>286</v>
      </c>
      <c r="G210" s="40" t="s">
        <v>287</v>
      </c>
    </row>
    <row r="211" spans="1:12" x14ac:dyDescent="0.35">
      <c r="A211" s="46">
        <v>39570</v>
      </c>
      <c r="B211" s="47">
        <v>2008</v>
      </c>
      <c r="C211" s="47" t="s">
        <v>0</v>
      </c>
      <c r="D211" s="47" t="s">
        <v>292</v>
      </c>
      <c r="E211" s="47" t="s">
        <v>292</v>
      </c>
      <c r="F211" s="47" t="str">
        <f t="shared" ref="F211:F236" si="43">LEFT(E211,1)</f>
        <v>D</v>
      </c>
      <c r="G211" s="47" t="str">
        <f>CONCATENATE(F211)</f>
        <v>D</v>
      </c>
    </row>
    <row r="212" spans="1:12" x14ac:dyDescent="0.35">
      <c r="A212" s="46">
        <v>39576</v>
      </c>
      <c r="B212" s="47">
        <v>2008</v>
      </c>
      <c r="C212" s="47" t="s">
        <v>292</v>
      </c>
      <c r="D212" s="47" t="s">
        <v>0</v>
      </c>
      <c r="E212" s="47" t="s">
        <v>0</v>
      </c>
      <c r="F212" s="47" t="str">
        <f t="shared" si="43"/>
        <v>C</v>
      </c>
      <c r="G212" s="47" t="str">
        <f>CONCATENATE(F211,F212)</f>
        <v>DC</v>
      </c>
      <c r="I212" s="47">
        <f>IF(LEFT(G212,1)="C",1,0)</f>
        <v>0</v>
      </c>
      <c r="J212" s="47">
        <f>IF(G212="CC",1,0)</f>
        <v>0</v>
      </c>
      <c r="K212" s="47">
        <f>IF(LEFT(G212,1)="D",1,0)</f>
        <v>1</v>
      </c>
      <c r="L212" s="47">
        <f>IF(G212="DD",1,0)</f>
        <v>0</v>
      </c>
    </row>
    <row r="213" spans="1:12" x14ac:dyDescent="0.35">
      <c r="A213" s="46">
        <v>39926</v>
      </c>
      <c r="B213" s="47">
        <v>2009</v>
      </c>
      <c r="C213" s="47" t="s">
        <v>0</v>
      </c>
      <c r="D213" s="47" t="s">
        <v>292</v>
      </c>
      <c r="E213" s="47" t="s">
        <v>292</v>
      </c>
      <c r="F213" s="47" t="str">
        <f t="shared" si="43"/>
        <v>D</v>
      </c>
      <c r="G213" s="47" t="str">
        <f t="shared" ref="G213:G236" si="44">CONCATENATE(F212,F213)</f>
        <v>CD</v>
      </c>
      <c r="I213" s="47">
        <f t="shared" ref="I213:I236" si="45">IF(LEFT(G213,1)="C",1,0)</f>
        <v>1</v>
      </c>
      <c r="J213" s="47">
        <f t="shared" ref="J213:J236" si="46">IF(G213="CC",1,0)</f>
        <v>0</v>
      </c>
      <c r="K213" s="47">
        <f t="shared" ref="K213:K236" si="47">IF(LEFT(G213,1)="D",1,0)</f>
        <v>0</v>
      </c>
      <c r="L213" s="47">
        <f t="shared" ref="L213:L236" si="48">IF(G213="DD",1,0)</f>
        <v>0</v>
      </c>
    </row>
    <row r="214" spans="1:12" x14ac:dyDescent="0.35">
      <c r="A214" s="46">
        <v>39935</v>
      </c>
      <c r="B214" s="47">
        <v>2009</v>
      </c>
      <c r="C214" s="47" t="s">
        <v>0</v>
      </c>
      <c r="D214" s="47" t="s">
        <v>292</v>
      </c>
      <c r="E214" s="47" t="s">
        <v>0</v>
      </c>
      <c r="F214" s="47" t="str">
        <f t="shared" si="43"/>
        <v>C</v>
      </c>
      <c r="G214" s="47" t="str">
        <f t="shared" si="44"/>
        <v>DC</v>
      </c>
      <c r="I214" s="47">
        <f t="shared" si="45"/>
        <v>0</v>
      </c>
      <c r="J214" s="47">
        <f t="shared" si="46"/>
        <v>0</v>
      </c>
      <c r="K214" s="47">
        <f t="shared" si="47"/>
        <v>1</v>
      </c>
      <c r="L214" s="47">
        <f t="shared" si="48"/>
        <v>0</v>
      </c>
    </row>
    <row r="215" spans="1:12" x14ac:dyDescent="0.35">
      <c r="A215" s="46">
        <v>40256</v>
      </c>
      <c r="B215" s="47">
        <v>2010</v>
      </c>
      <c r="C215" s="47" t="s">
        <v>292</v>
      </c>
      <c r="D215" s="47" t="s">
        <v>0</v>
      </c>
      <c r="E215" s="47" t="s">
        <v>0</v>
      </c>
      <c r="F215" s="47" t="str">
        <f t="shared" si="43"/>
        <v>C</v>
      </c>
      <c r="G215" s="47" t="str">
        <f t="shared" si="44"/>
        <v>CC</v>
      </c>
      <c r="I215" s="47">
        <f t="shared" si="45"/>
        <v>1</v>
      </c>
      <c r="J215" s="47">
        <f t="shared" si="46"/>
        <v>1</v>
      </c>
      <c r="K215" s="47">
        <f t="shared" si="47"/>
        <v>0</v>
      </c>
      <c r="L215" s="47">
        <f t="shared" si="48"/>
        <v>0</v>
      </c>
    </row>
    <row r="216" spans="1:12" x14ac:dyDescent="0.35">
      <c r="A216" s="46">
        <v>40283</v>
      </c>
      <c r="B216" s="47">
        <v>2010</v>
      </c>
      <c r="C216" s="47" t="s">
        <v>0</v>
      </c>
      <c r="D216" s="47" t="s">
        <v>292</v>
      </c>
      <c r="E216" s="47" t="s">
        <v>292</v>
      </c>
      <c r="F216" s="47" t="str">
        <f t="shared" si="43"/>
        <v>D</v>
      </c>
      <c r="G216" s="47" t="str">
        <f t="shared" si="44"/>
        <v>CD</v>
      </c>
      <c r="I216" s="47">
        <f t="shared" si="45"/>
        <v>1</v>
      </c>
      <c r="J216" s="47">
        <f t="shared" si="46"/>
        <v>0</v>
      </c>
      <c r="K216" s="47">
        <f t="shared" si="47"/>
        <v>0</v>
      </c>
      <c r="L216" s="47">
        <f t="shared" si="48"/>
        <v>0</v>
      </c>
    </row>
    <row r="217" spans="1:12" x14ac:dyDescent="0.35">
      <c r="A217" s="46">
        <v>40675</v>
      </c>
      <c r="B217" s="47">
        <v>2011</v>
      </c>
      <c r="C217" s="47" t="s">
        <v>0</v>
      </c>
      <c r="D217" s="47" t="s">
        <v>292</v>
      </c>
      <c r="E217" s="47" t="s">
        <v>0</v>
      </c>
      <c r="F217" s="47" t="str">
        <f t="shared" si="43"/>
        <v>C</v>
      </c>
      <c r="G217" s="47" t="str">
        <f t="shared" si="44"/>
        <v>DC</v>
      </c>
      <c r="I217" s="47">
        <f t="shared" si="45"/>
        <v>0</v>
      </c>
      <c r="J217" s="47">
        <f t="shared" si="46"/>
        <v>0</v>
      </c>
      <c r="K217" s="47">
        <f t="shared" si="47"/>
        <v>1</v>
      </c>
      <c r="L217" s="47">
        <f t="shared" si="48"/>
        <v>0</v>
      </c>
    </row>
    <row r="218" spans="1:12" x14ac:dyDescent="0.35">
      <c r="A218" s="46">
        <v>41009</v>
      </c>
      <c r="B218" s="47">
        <v>2012</v>
      </c>
      <c r="C218" s="47" t="s">
        <v>292</v>
      </c>
      <c r="D218" s="47" t="s">
        <v>0</v>
      </c>
      <c r="E218" s="47" t="s">
        <v>292</v>
      </c>
      <c r="F218" s="47" t="str">
        <f t="shared" si="43"/>
        <v>D</v>
      </c>
      <c r="G218" s="47" t="str">
        <f t="shared" si="44"/>
        <v>CD</v>
      </c>
      <c r="I218" s="47">
        <f t="shared" si="45"/>
        <v>1</v>
      </c>
      <c r="J218" s="47">
        <f t="shared" si="46"/>
        <v>0</v>
      </c>
      <c r="K218" s="47">
        <f t="shared" si="47"/>
        <v>0</v>
      </c>
      <c r="L218" s="47">
        <f t="shared" si="48"/>
        <v>0</v>
      </c>
    </row>
    <row r="219" spans="1:12" x14ac:dyDescent="0.35">
      <c r="A219" s="46">
        <v>41041</v>
      </c>
      <c r="B219" s="47">
        <v>2012</v>
      </c>
      <c r="C219" s="47" t="s">
        <v>0</v>
      </c>
      <c r="D219" s="47" t="s">
        <v>292</v>
      </c>
      <c r="E219" s="47" t="s">
        <v>0</v>
      </c>
      <c r="F219" s="47" t="str">
        <f t="shared" si="43"/>
        <v>C</v>
      </c>
      <c r="G219" s="47" t="str">
        <f t="shared" si="44"/>
        <v>DC</v>
      </c>
      <c r="I219" s="47">
        <f t="shared" si="45"/>
        <v>0</v>
      </c>
      <c r="J219" s="47">
        <f t="shared" si="46"/>
        <v>0</v>
      </c>
      <c r="K219" s="47">
        <f t="shared" si="47"/>
        <v>1</v>
      </c>
      <c r="L219" s="47">
        <f t="shared" si="48"/>
        <v>0</v>
      </c>
    </row>
    <row r="220" spans="1:12" x14ac:dyDescent="0.35">
      <c r="A220" s="46">
        <v>41054</v>
      </c>
      <c r="B220" s="47">
        <v>2012</v>
      </c>
      <c r="C220" s="47" t="s">
        <v>292</v>
      </c>
      <c r="D220" s="47" t="s">
        <v>0</v>
      </c>
      <c r="E220" s="47" t="s">
        <v>0</v>
      </c>
      <c r="F220" s="47" t="str">
        <f t="shared" si="43"/>
        <v>C</v>
      </c>
      <c r="G220" s="47" t="str">
        <f t="shared" si="44"/>
        <v>CC</v>
      </c>
      <c r="I220" s="47">
        <f t="shared" si="45"/>
        <v>1</v>
      </c>
      <c r="J220" s="47">
        <f t="shared" si="46"/>
        <v>1</v>
      </c>
      <c r="K220" s="47">
        <f t="shared" si="47"/>
        <v>0</v>
      </c>
      <c r="L220" s="47">
        <f t="shared" si="48"/>
        <v>0</v>
      </c>
    </row>
    <row r="221" spans="1:12" x14ac:dyDescent="0.35">
      <c r="A221" s="46">
        <v>41382</v>
      </c>
      <c r="B221" s="47">
        <v>2013</v>
      </c>
      <c r="C221" s="47" t="s">
        <v>292</v>
      </c>
      <c r="D221" s="47" t="s">
        <v>0</v>
      </c>
      <c r="E221" s="47" t="s">
        <v>0</v>
      </c>
      <c r="F221" s="47" t="str">
        <f t="shared" si="43"/>
        <v>C</v>
      </c>
      <c r="G221" s="47" t="str">
        <f t="shared" si="44"/>
        <v>CC</v>
      </c>
      <c r="I221" s="47">
        <f t="shared" si="45"/>
        <v>1</v>
      </c>
      <c r="J221" s="47">
        <f t="shared" si="46"/>
        <v>1</v>
      </c>
      <c r="K221" s="47">
        <f t="shared" si="47"/>
        <v>0</v>
      </c>
      <c r="L221" s="47">
        <f t="shared" si="48"/>
        <v>0</v>
      </c>
    </row>
    <row r="222" spans="1:12" x14ac:dyDescent="0.35">
      <c r="A222" s="46">
        <v>41408</v>
      </c>
      <c r="B222" s="47">
        <v>2013</v>
      </c>
      <c r="C222" s="47" t="s">
        <v>0</v>
      </c>
      <c r="D222" s="47" t="s">
        <v>292</v>
      </c>
      <c r="E222" s="47" t="s">
        <v>0</v>
      </c>
      <c r="F222" s="47" t="str">
        <f t="shared" si="43"/>
        <v>C</v>
      </c>
      <c r="G222" s="47" t="str">
        <f t="shared" si="44"/>
        <v>CC</v>
      </c>
      <c r="I222" s="47">
        <f t="shared" si="45"/>
        <v>1</v>
      </c>
      <c r="J222" s="47">
        <f t="shared" si="46"/>
        <v>1</v>
      </c>
      <c r="K222" s="47">
        <f t="shared" si="47"/>
        <v>0</v>
      </c>
      <c r="L222" s="47">
        <f t="shared" si="48"/>
        <v>0</v>
      </c>
    </row>
    <row r="223" spans="1:12" x14ac:dyDescent="0.35">
      <c r="A223" s="46">
        <v>41750</v>
      </c>
      <c r="B223" s="47">
        <v>2014</v>
      </c>
      <c r="C223" s="47" t="s">
        <v>0</v>
      </c>
      <c r="D223" s="47" t="s">
        <v>292</v>
      </c>
      <c r="E223" s="47" t="s">
        <v>0</v>
      </c>
      <c r="F223" s="47" t="str">
        <f t="shared" si="43"/>
        <v>C</v>
      </c>
      <c r="G223" s="47" t="str">
        <f t="shared" si="44"/>
        <v>CC</v>
      </c>
      <c r="I223" s="47">
        <f t="shared" si="45"/>
        <v>1</v>
      </c>
      <c r="J223" s="47">
        <f t="shared" si="46"/>
        <v>1</v>
      </c>
      <c r="K223" s="47">
        <f t="shared" si="47"/>
        <v>0</v>
      </c>
      <c r="L223" s="47">
        <f t="shared" si="48"/>
        <v>0</v>
      </c>
    </row>
    <row r="224" spans="1:12" x14ac:dyDescent="0.35">
      <c r="A224" s="46">
        <v>41764</v>
      </c>
      <c r="B224" s="47">
        <v>2014</v>
      </c>
      <c r="C224" s="47" t="s">
        <v>292</v>
      </c>
      <c r="D224" s="47" t="s">
        <v>0</v>
      </c>
      <c r="E224" s="47" t="s">
        <v>0</v>
      </c>
      <c r="F224" s="47" t="str">
        <f t="shared" si="43"/>
        <v>C</v>
      </c>
      <c r="G224" s="47" t="str">
        <f t="shared" si="44"/>
        <v>CC</v>
      </c>
      <c r="I224" s="47">
        <f t="shared" si="45"/>
        <v>1</v>
      </c>
      <c r="J224" s="47">
        <f t="shared" si="46"/>
        <v>1</v>
      </c>
      <c r="K224" s="47">
        <f t="shared" si="47"/>
        <v>0</v>
      </c>
      <c r="L224" s="47">
        <f t="shared" si="48"/>
        <v>0</v>
      </c>
    </row>
    <row r="225" spans="1:12" x14ac:dyDescent="0.35">
      <c r="A225" s="46">
        <v>42103</v>
      </c>
      <c r="B225" s="47">
        <v>2015</v>
      </c>
      <c r="C225" s="47" t="s">
        <v>0</v>
      </c>
      <c r="D225" s="47" t="s">
        <v>292</v>
      </c>
      <c r="E225" s="47" t="s">
        <v>0</v>
      </c>
      <c r="F225" s="47" t="str">
        <f t="shared" si="43"/>
        <v>C</v>
      </c>
      <c r="G225" s="47" t="str">
        <f t="shared" si="44"/>
        <v>CC</v>
      </c>
      <c r="I225" s="47">
        <f t="shared" si="45"/>
        <v>1</v>
      </c>
      <c r="J225" s="47">
        <f t="shared" si="46"/>
        <v>1</v>
      </c>
      <c r="K225" s="47">
        <f t="shared" si="47"/>
        <v>0</v>
      </c>
      <c r="L225" s="47">
        <f t="shared" si="48"/>
        <v>0</v>
      </c>
    </row>
    <row r="226" spans="1:12" x14ac:dyDescent="0.35">
      <c r="A226" s="46">
        <v>42136</v>
      </c>
      <c r="B226" s="47">
        <v>2015</v>
      </c>
      <c r="C226" s="47" t="s">
        <v>292</v>
      </c>
      <c r="D226" s="47" t="s">
        <v>0</v>
      </c>
      <c r="E226" s="47" t="s">
        <v>292</v>
      </c>
      <c r="F226" s="47" t="str">
        <f t="shared" si="43"/>
        <v>D</v>
      </c>
      <c r="G226" s="47" t="str">
        <f t="shared" si="44"/>
        <v>CD</v>
      </c>
      <c r="I226" s="47">
        <f t="shared" si="45"/>
        <v>1</v>
      </c>
      <c r="J226" s="47">
        <f t="shared" si="46"/>
        <v>0</v>
      </c>
      <c r="K226" s="47">
        <f t="shared" si="47"/>
        <v>0</v>
      </c>
      <c r="L226" s="47">
        <f t="shared" si="48"/>
        <v>0</v>
      </c>
    </row>
    <row r="227" spans="1:12" x14ac:dyDescent="0.35">
      <c r="A227" s="46">
        <v>43220</v>
      </c>
      <c r="B227" s="47">
        <v>2018</v>
      </c>
      <c r="C227" s="47" t="s">
        <v>0</v>
      </c>
      <c r="D227" s="47" t="s">
        <v>292</v>
      </c>
      <c r="E227" s="47" t="s">
        <v>0</v>
      </c>
      <c r="F227" s="47" t="str">
        <f t="shared" si="43"/>
        <v>C</v>
      </c>
      <c r="G227" s="47" t="str">
        <f t="shared" si="44"/>
        <v>DC</v>
      </c>
      <c r="I227" s="47">
        <f t="shared" si="45"/>
        <v>0</v>
      </c>
      <c r="J227" s="47">
        <f t="shared" si="46"/>
        <v>0</v>
      </c>
      <c r="K227" s="47">
        <f t="shared" si="47"/>
        <v>1</v>
      </c>
      <c r="L227" s="47">
        <f t="shared" si="48"/>
        <v>0</v>
      </c>
    </row>
    <row r="228" spans="1:12" x14ac:dyDescent="0.35">
      <c r="A228" s="46">
        <v>43238</v>
      </c>
      <c r="B228" s="47">
        <v>2018</v>
      </c>
      <c r="C228" s="47" t="s">
        <v>292</v>
      </c>
      <c r="D228" s="47" t="s">
        <v>0</v>
      </c>
      <c r="E228" s="47" t="s">
        <v>292</v>
      </c>
      <c r="F228" s="47" t="str">
        <f t="shared" si="43"/>
        <v>D</v>
      </c>
      <c r="G228" s="47" t="str">
        <f t="shared" si="44"/>
        <v>CD</v>
      </c>
      <c r="I228" s="47">
        <f t="shared" si="45"/>
        <v>1</v>
      </c>
      <c r="J228" s="47">
        <f t="shared" si="46"/>
        <v>0</v>
      </c>
      <c r="K228" s="47">
        <f t="shared" si="47"/>
        <v>0</v>
      </c>
      <c r="L228" s="47">
        <f t="shared" si="48"/>
        <v>0</v>
      </c>
    </row>
    <row r="229" spans="1:12" x14ac:dyDescent="0.35">
      <c r="A229" s="46">
        <v>43550</v>
      </c>
      <c r="B229" s="47">
        <v>2019</v>
      </c>
      <c r="C229" s="47" t="s">
        <v>292</v>
      </c>
      <c r="D229" s="47" t="s">
        <v>0</v>
      </c>
      <c r="E229" s="47" t="s">
        <v>0</v>
      </c>
      <c r="F229" s="47" t="str">
        <f t="shared" si="43"/>
        <v>C</v>
      </c>
      <c r="G229" s="47" t="str">
        <f t="shared" si="44"/>
        <v>DC</v>
      </c>
      <c r="I229" s="47">
        <f t="shared" si="45"/>
        <v>0</v>
      </c>
      <c r="J229" s="47">
        <f t="shared" si="46"/>
        <v>0</v>
      </c>
      <c r="K229" s="47">
        <f t="shared" si="47"/>
        <v>1</v>
      </c>
      <c r="L229" s="47">
        <f t="shared" si="48"/>
        <v>0</v>
      </c>
    </row>
    <row r="230" spans="1:12" x14ac:dyDescent="0.35">
      <c r="A230" s="46">
        <v>43586</v>
      </c>
      <c r="B230" s="47">
        <v>2019</v>
      </c>
      <c r="C230" s="47" t="s">
        <v>0</v>
      </c>
      <c r="D230" s="47" t="s">
        <v>292</v>
      </c>
      <c r="E230" s="47" t="s">
        <v>0</v>
      </c>
      <c r="F230" s="47" t="str">
        <f t="shared" si="43"/>
        <v>C</v>
      </c>
      <c r="G230" s="47" t="str">
        <f t="shared" si="44"/>
        <v>CC</v>
      </c>
      <c r="I230" s="47">
        <f t="shared" si="45"/>
        <v>1</v>
      </c>
      <c r="J230" s="47">
        <f t="shared" si="46"/>
        <v>1</v>
      </c>
      <c r="K230" s="47">
        <f t="shared" si="47"/>
        <v>0</v>
      </c>
      <c r="L230" s="47">
        <f t="shared" si="48"/>
        <v>0</v>
      </c>
    </row>
    <row r="231" spans="1:12" x14ac:dyDescent="0.35">
      <c r="A231" s="46">
        <v>43595</v>
      </c>
      <c r="B231" s="47">
        <v>2019</v>
      </c>
      <c r="C231" s="47" t="s">
        <v>292</v>
      </c>
      <c r="D231" s="47" t="s">
        <v>0</v>
      </c>
      <c r="E231" s="47" t="s">
        <v>0</v>
      </c>
      <c r="F231" s="47" t="str">
        <f t="shared" si="43"/>
        <v>C</v>
      </c>
      <c r="G231" s="47" t="str">
        <f t="shared" si="44"/>
        <v>CC</v>
      </c>
      <c r="I231" s="47">
        <f t="shared" si="45"/>
        <v>1</v>
      </c>
      <c r="J231" s="47">
        <f t="shared" si="46"/>
        <v>1</v>
      </c>
      <c r="K231" s="47">
        <f t="shared" si="47"/>
        <v>0</v>
      </c>
      <c r="L231" s="47">
        <f t="shared" si="48"/>
        <v>0</v>
      </c>
    </row>
    <row r="232" spans="1:12" x14ac:dyDescent="0.35">
      <c r="A232" s="46">
        <v>44099</v>
      </c>
      <c r="B232" s="47">
        <v>2020</v>
      </c>
      <c r="C232" s="47" t="s">
        <v>292</v>
      </c>
      <c r="D232" s="47" t="s">
        <v>0</v>
      </c>
      <c r="E232" s="47" t="s">
        <v>292</v>
      </c>
      <c r="F232" s="47" t="str">
        <f t="shared" si="43"/>
        <v>D</v>
      </c>
      <c r="G232" s="47" t="str">
        <f t="shared" si="44"/>
        <v>CD</v>
      </c>
      <c r="I232" s="47">
        <f t="shared" si="45"/>
        <v>1</v>
      </c>
      <c r="J232" s="47">
        <f t="shared" si="46"/>
        <v>0</v>
      </c>
      <c r="K232" s="47">
        <f t="shared" si="47"/>
        <v>0</v>
      </c>
      <c r="L232" s="47">
        <f t="shared" si="48"/>
        <v>0</v>
      </c>
    </row>
    <row r="233" spans="1:12" x14ac:dyDescent="0.35">
      <c r="A233" s="46">
        <v>44121</v>
      </c>
      <c r="B233" s="47">
        <v>2020</v>
      </c>
      <c r="C233" s="47" t="s">
        <v>0</v>
      </c>
      <c r="D233" s="47" t="s">
        <v>292</v>
      </c>
      <c r="E233" s="47" t="s">
        <v>292</v>
      </c>
      <c r="F233" s="47" t="str">
        <f t="shared" si="43"/>
        <v>D</v>
      </c>
      <c r="G233" s="47" t="str">
        <f t="shared" si="44"/>
        <v>DD</v>
      </c>
      <c r="I233" s="47">
        <f t="shared" si="45"/>
        <v>0</v>
      </c>
      <c r="J233" s="47">
        <f t="shared" si="46"/>
        <v>0</v>
      </c>
      <c r="K233" s="47">
        <f t="shared" si="47"/>
        <v>1</v>
      </c>
      <c r="L233" s="47">
        <f t="shared" si="48"/>
        <v>1</v>
      </c>
    </row>
    <row r="234" spans="1:12" x14ac:dyDescent="0.35">
      <c r="A234" s="46">
        <v>44296</v>
      </c>
      <c r="B234" s="47">
        <v>2021</v>
      </c>
      <c r="C234" s="47" t="s">
        <v>0</v>
      </c>
      <c r="D234" s="47" t="s">
        <v>292</v>
      </c>
      <c r="E234" s="47" t="s">
        <v>292</v>
      </c>
      <c r="F234" s="47" t="str">
        <f t="shared" si="43"/>
        <v>D</v>
      </c>
      <c r="G234" s="47" t="str">
        <f t="shared" si="44"/>
        <v>DD</v>
      </c>
      <c r="I234" s="47">
        <f t="shared" si="45"/>
        <v>0</v>
      </c>
      <c r="J234" s="47">
        <f t="shared" si="46"/>
        <v>0</v>
      </c>
      <c r="K234" s="47">
        <f t="shared" si="47"/>
        <v>1</v>
      </c>
      <c r="L234" s="47">
        <f t="shared" si="48"/>
        <v>1</v>
      </c>
    </row>
    <row r="235" spans="1:12" x14ac:dyDescent="0.35">
      <c r="A235" s="46">
        <v>44473</v>
      </c>
      <c r="B235" s="47">
        <v>2021</v>
      </c>
      <c r="C235" s="47" t="s">
        <v>0</v>
      </c>
      <c r="D235" s="47" t="s">
        <v>292</v>
      </c>
      <c r="E235" s="47" t="s">
        <v>292</v>
      </c>
      <c r="F235" s="47" t="str">
        <f t="shared" si="43"/>
        <v>D</v>
      </c>
      <c r="G235" s="47" t="str">
        <f t="shared" si="44"/>
        <v>DD</v>
      </c>
      <c r="I235" s="47">
        <f t="shared" si="45"/>
        <v>0</v>
      </c>
      <c r="J235" s="47">
        <f t="shared" si="46"/>
        <v>0</v>
      </c>
      <c r="K235" s="47">
        <f t="shared" si="47"/>
        <v>1</v>
      </c>
      <c r="L235" s="47">
        <f t="shared" si="48"/>
        <v>1</v>
      </c>
    </row>
    <row r="236" spans="1:12" x14ac:dyDescent="0.35">
      <c r="A236" s="46">
        <v>44479</v>
      </c>
      <c r="B236" s="47">
        <v>2021</v>
      </c>
      <c r="C236" s="47" t="s">
        <v>292</v>
      </c>
      <c r="D236" s="47" t="s">
        <v>0</v>
      </c>
      <c r="E236" s="47" t="s">
        <v>0</v>
      </c>
      <c r="F236" s="47" t="str">
        <f t="shared" si="43"/>
        <v>C</v>
      </c>
      <c r="G236" s="47" t="str">
        <f t="shared" si="44"/>
        <v>DC</v>
      </c>
      <c r="I236" s="47">
        <f t="shared" si="45"/>
        <v>0</v>
      </c>
      <c r="J236" s="47">
        <f t="shared" si="46"/>
        <v>0</v>
      </c>
      <c r="K236" s="47">
        <f t="shared" si="47"/>
        <v>1</v>
      </c>
      <c r="L236" s="47">
        <f t="shared" si="48"/>
        <v>0</v>
      </c>
    </row>
    <row r="238" spans="1:12" x14ac:dyDescent="0.35">
      <c r="G238" s="40" t="s">
        <v>288</v>
      </c>
      <c r="I238" s="47">
        <f>SUM(I212:I236)</f>
        <v>15</v>
      </c>
      <c r="J238" s="47">
        <f>SUM(J212:J236)</f>
        <v>9</v>
      </c>
      <c r="K238" s="47">
        <f>SUM(K212:K236)</f>
        <v>10</v>
      </c>
      <c r="L238" s="47">
        <f>SUM(L212:L236)</f>
        <v>3</v>
      </c>
    </row>
    <row r="239" spans="1:12" x14ac:dyDescent="0.35">
      <c r="G239" s="40" t="s">
        <v>289</v>
      </c>
      <c r="I239" s="40">
        <f>J238/I238</f>
        <v>0.6</v>
      </c>
      <c r="J239" s="47"/>
      <c r="K239" s="40">
        <f>L238/K238</f>
        <v>0.3</v>
      </c>
      <c r="L239" s="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4982-7A71-4BE1-AF03-9157F6B07275}">
  <dimension ref="A1:L247"/>
  <sheetViews>
    <sheetView zoomScale="80" zoomScaleNormal="80" workbookViewId="0">
      <selection activeCell="A11" sqref="A11"/>
    </sheetView>
  </sheetViews>
  <sheetFormatPr defaultRowHeight="14.5" x14ac:dyDescent="0.35"/>
  <cols>
    <col min="1" max="1" width="10.54296875" bestFit="1" customWidth="1"/>
    <col min="2" max="2" width="40.81640625" bestFit="1" customWidth="1"/>
    <col min="3" max="3" width="41.1796875" bestFit="1" customWidth="1"/>
    <col min="4" max="4" width="40.6328125" bestFit="1" customWidth="1"/>
    <col min="5" max="5" width="40.1796875" bestFit="1" customWidth="1"/>
    <col min="6" max="6" width="31.36328125" bestFit="1" customWidth="1"/>
    <col min="7" max="7" width="32.54296875" bestFit="1" customWidth="1"/>
    <col min="8" max="8" width="32.1796875" bestFit="1" customWidth="1"/>
    <col min="9" max="9" width="12" bestFit="1" customWidth="1"/>
    <col min="10" max="10" width="3" bestFit="1" customWidth="1"/>
    <col min="11" max="11" width="12" bestFit="1" customWidth="1"/>
    <col min="12" max="12" width="3" bestFit="1" customWidth="1"/>
  </cols>
  <sheetData>
    <row r="1" spans="1:12" x14ac:dyDescent="0.35">
      <c r="A1" s="40" t="s">
        <v>268</v>
      </c>
      <c r="B1" s="40" t="s">
        <v>297</v>
      </c>
      <c r="C1" s="40" t="s">
        <v>298</v>
      </c>
      <c r="D1" s="40" t="s">
        <v>299</v>
      </c>
      <c r="E1" s="40" t="s">
        <v>300</v>
      </c>
      <c r="F1" s="40" t="s">
        <v>281</v>
      </c>
      <c r="G1" s="40" t="s">
        <v>282</v>
      </c>
      <c r="H1" s="40" t="s">
        <v>283</v>
      </c>
    </row>
    <row r="2" spans="1:12" x14ac:dyDescent="0.35">
      <c r="A2" s="40" t="s">
        <v>7</v>
      </c>
      <c r="B2" s="41">
        <f>I46</f>
        <v>0.33333333333333331</v>
      </c>
      <c r="C2" s="41">
        <f>1-B2</f>
        <v>0.66666666666666674</v>
      </c>
      <c r="D2" s="41">
        <f>K46</f>
        <v>0.77272727272727271</v>
      </c>
      <c r="E2" s="41">
        <f>1-D2</f>
        <v>0.22727272727272729</v>
      </c>
      <c r="F2" s="40">
        <f>IF(F43="K",B2*B2,E2*B2)</f>
        <v>0.1111111111111111</v>
      </c>
      <c r="G2" s="40">
        <f>IF(F43="K",C2*D2,D2*D2)</f>
        <v>0.51515151515151525</v>
      </c>
      <c r="H2" s="40">
        <f>IF(F43="K",B2*C2,E2*C2)</f>
        <v>0.22222222222222224</v>
      </c>
    </row>
    <row r="3" spans="1:12" x14ac:dyDescent="0.35">
      <c r="A3" s="40" t="s">
        <v>1</v>
      </c>
      <c r="B3" s="52">
        <f>I77</f>
        <v>0.125</v>
      </c>
      <c r="C3" s="52">
        <f t="shared" ref="C3:C8" si="0">1-B3</f>
        <v>0.875</v>
      </c>
      <c r="D3" s="41">
        <f>K77</f>
        <v>0.5625</v>
      </c>
      <c r="E3" s="41">
        <f t="shared" ref="E3:E8" si="1">1-D3</f>
        <v>0.4375</v>
      </c>
      <c r="F3" s="40">
        <f>IF(F74="K",B3*B3,E3*B3)</f>
        <v>5.46875E-2</v>
      </c>
      <c r="G3" s="40">
        <f>IF(F74="K",C3*D3,D3*D3)</f>
        <v>0.31640625</v>
      </c>
      <c r="H3" s="40">
        <f>IF(F74="K",B3*C3,E3*C3)</f>
        <v>0.3828125</v>
      </c>
    </row>
    <row r="4" spans="1:12" x14ac:dyDescent="0.35">
      <c r="A4" s="40" t="s">
        <v>256</v>
      </c>
      <c r="B4" s="40">
        <f>I113</f>
        <v>0.6</v>
      </c>
      <c r="C4" s="40">
        <f t="shared" si="0"/>
        <v>0.4</v>
      </c>
      <c r="D4" s="41">
        <f>K113</f>
        <v>0.1111111111111111</v>
      </c>
      <c r="E4" s="41">
        <f t="shared" si="1"/>
        <v>0.88888888888888884</v>
      </c>
      <c r="F4" s="40">
        <f>IF(F110="K",B4*B4,E4*B4)</f>
        <v>0.36</v>
      </c>
      <c r="G4" s="40">
        <f>IF(F110="K",C4*D4,D4*D4)</f>
        <v>4.4444444444444446E-2</v>
      </c>
      <c r="H4" s="40">
        <f>IF(F110="K",B4*C4,E4*C4)</f>
        <v>0.24</v>
      </c>
    </row>
    <row r="5" spans="1:12" x14ac:dyDescent="0.35">
      <c r="A5" s="40" t="s">
        <v>257</v>
      </c>
      <c r="B5" s="40">
        <f>I143</f>
        <v>0.5</v>
      </c>
      <c r="C5" s="40">
        <f t="shared" si="0"/>
        <v>0.5</v>
      </c>
      <c r="D5" s="42">
        <f>K143</f>
        <v>0.36363636363636365</v>
      </c>
      <c r="E5" s="41">
        <f t="shared" si="1"/>
        <v>0.63636363636363635</v>
      </c>
      <c r="F5" s="40">
        <f>IF(F140="K",B5*B5,E5*B5)</f>
        <v>0.25</v>
      </c>
      <c r="G5" s="40">
        <f>IF(F140="K",C5*D5,D5*D5)</f>
        <v>0.18181818181818182</v>
      </c>
      <c r="H5" s="40">
        <f>IF(F140="K",B5*C5,E5*C5)</f>
        <v>0.25</v>
      </c>
    </row>
    <row r="6" spans="1:12" x14ac:dyDescent="0.35">
      <c r="A6" s="40" t="s">
        <v>258</v>
      </c>
      <c r="B6" s="41">
        <f>I178</f>
        <v>0.57894736842105265</v>
      </c>
      <c r="C6" s="41">
        <f t="shared" si="0"/>
        <v>0.42105263157894735</v>
      </c>
      <c r="D6" s="41">
        <f>K178</f>
        <v>0.1111111111111111</v>
      </c>
      <c r="E6" s="41">
        <f t="shared" si="1"/>
        <v>0.88888888888888884</v>
      </c>
      <c r="F6" s="40">
        <f>IF(F175="K",B6*B6,E6*B6)</f>
        <v>0.51461988304093564</v>
      </c>
      <c r="G6" s="40">
        <f>IF(F175="K",C6*D6,D6*D6)</f>
        <v>1.2345679012345678E-2</v>
      </c>
      <c r="H6" s="40">
        <f>IF(F175="K",B6*C6,E6*C6)</f>
        <v>0.3742690058479532</v>
      </c>
    </row>
    <row r="7" spans="1:12" x14ac:dyDescent="0.35">
      <c r="A7" s="40" t="s">
        <v>6</v>
      </c>
      <c r="B7" s="40">
        <f>I213</f>
        <v>0.6</v>
      </c>
      <c r="C7" s="40">
        <f t="shared" si="0"/>
        <v>0.4</v>
      </c>
      <c r="D7" s="41">
        <f>K213</f>
        <v>0.53846153846153844</v>
      </c>
      <c r="E7" s="41">
        <f t="shared" si="1"/>
        <v>0.46153846153846156</v>
      </c>
      <c r="F7" s="40">
        <f>IF(F210="K",B7*B7,E7*B7)</f>
        <v>0.36</v>
      </c>
      <c r="G7" s="40">
        <f>IF(F210="K",C7*D7,D7*D7)</f>
        <v>0.2153846153846154</v>
      </c>
      <c r="H7" s="40">
        <f>IF(F210="K",B7*C7,E7*C7)</f>
        <v>0.24</v>
      </c>
    </row>
    <row r="8" spans="1:12" x14ac:dyDescent="0.35">
      <c r="A8" s="40" t="s">
        <v>259</v>
      </c>
      <c r="B8" s="40">
        <f>I247</f>
        <v>0.6</v>
      </c>
      <c r="C8" s="40">
        <f t="shared" si="0"/>
        <v>0.4</v>
      </c>
      <c r="D8" s="41">
        <f>K247</f>
        <v>0.5</v>
      </c>
      <c r="E8" s="41">
        <f t="shared" si="1"/>
        <v>0.5</v>
      </c>
      <c r="F8" s="40">
        <f>IF(F244="K",B8*B8,E8*B8)</f>
        <v>0.36</v>
      </c>
      <c r="G8" s="40">
        <f>IF(F244="K",C8*D8,D8*D8)</f>
        <v>0.2</v>
      </c>
      <c r="H8" s="40">
        <f>IF(F244="K",B8*C8,E8*C8)</f>
        <v>0.24</v>
      </c>
    </row>
    <row r="14" spans="1:12" x14ac:dyDescent="0.35">
      <c r="A14" s="40" t="s">
        <v>9</v>
      </c>
      <c r="B14" s="40" t="s">
        <v>284</v>
      </c>
      <c r="C14" s="40" t="s">
        <v>262</v>
      </c>
      <c r="D14" s="40" t="s">
        <v>263</v>
      </c>
      <c r="E14" s="40" t="s">
        <v>285</v>
      </c>
      <c r="F14" s="40" t="s">
        <v>286</v>
      </c>
      <c r="G14" s="40" t="s">
        <v>287</v>
      </c>
    </row>
    <row r="15" spans="1:12" x14ac:dyDescent="0.35">
      <c r="A15" s="46">
        <v>39567</v>
      </c>
      <c r="B15" s="47">
        <v>2008</v>
      </c>
      <c r="C15" s="47" t="s">
        <v>2</v>
      </c>
      <c r="D15" s="47" t="s">
        <v>4</v>
      </c>
      <c r="E15" s="47" t="s">
        <v>4</v>
      </c>
      <c r="F15" s="47" t="str">
        <f t="shared" ref="F15:F43" si="2">LEFT(E15,1)</f>
        <v>M</v>
      </c>
      <c r="G15" s="47" t="str">
        <f>CONCATENATE(F15)</f>
        <v>M</v>
      </c>
    </row>
    <row r="16" spans="1:12" x14ac:dyDescent="0.35">
      <c r="A16" s="46">
        <v>39584</v>
      </c>
      <c r="B16" s="47">
        <v>2008</v>
      </c>
      <c r="C16" s="47" t="s">
        <v>4</v>
      </c>
      <c r="D16" s="47" t="s">
        <v>2</v>
      </c>
      <c r="E16" s="47" t="s">
        <v>4</v>
      </c>
      <c r="F16" s="47" t="str">
        <f t="shared" si="2"/>
        <v>M</v>
      </c>
      <c r="G16" s="47" t="str">
        <f>CONCATENATE(F15,F16)</f>
        <v>MM</v>
      </c>
      <c r="I16" s="47">
        <f>IF(LEFT(G16,1)="K",1,0)</f>
        <v>0</v>
      </c>
      <c r="J16" s="47">
        <f>IF(G16="KK",1,0)</f>
        <v>0</v>
      </c>
      <c r="K16" s="47">
        <f>IF(LEFT(G16,1)="M",1,0)</f>
        <v>1</v>
      </c>
      <c r="L16" s="47">
        <f>IF(G16="MM",1,0)</f>
        <v>1</v>
      </c>
    </row>
    <row r="17" spans="1:12" x14ac:dyDescent="0.35">
      <c r="A17" s="46">
        <v>39930</v>
      </c>
      <c r="B17" s="47">
        <v>2009</v>
      </c>
      <c r="C17" s="47" t="s">
        <v>2</v>
      </c>
      <c r="D17" s="47" t="s">
        <v>4</v>
      </c>
      <c r="E17" s="47" t="s">
        <v>4</v>
      </c>
      <c r="F17" s="47" t="str">
        <f t="shared" si="2"/>
        <v>M</v>
      </c>
      <c r="G17" s="47" t="str">
        <f t="shared" ref="G17:G43" si="3">CONCATENATE(F16,F17)</f>
        <v>MM</v>
      </c>
      <c r="I17" s="47">
        <f t="shared" ref="I17:I43" si="4">IF(LEFT(G17,1)="K",1,0)</f>
        <v>0</v>
      </c>
      <c r="J17" s="47">
        <f t="shared" ref="J17:J43" si="5">IF(G17="KK",1,0)</f>
        <v>0</v>
      </c>
      <c r="K17" s="47">
        <f t="shared" ref="K17:K43" si="6">IF(LEFT(G17,1)="M",1,0)</f>
        <v>1</v>
      </c>
      <c r="L17" s="47">
        <f t="shared" ref="L17:L43" si="7">IF(G17="MM",1,0)</f>
        <v>1</v>
      </c>
    </row>
    <row r="18" spans="1:12" x14ac:dyDescent="0.35">
      <c r="A18" s="46">
        <v>39934</v>
      </c>
      <c r="B18" s="47">
        <v>2009</v>
      </c>
      <c r="C18" s="47" t="s">
        <v>2</v>
      </c>
      <c r="D18" s="47" t="s">
        <v>4</v>
      </c>
      <c r="E18" s="47" t="s">
        <v>4</v>
      </c>
      <c r="F18" s="47" t="str">
        <f t="shared" si="2"/>
        <v>M</v>
      </c>
      <c r="G18" s="47" t="str">
        <f t="shared" si="3"/>
        <v>MM</v>
      </c>
      <c r="I18" s="47">
        <f t="shared" si="4"/>
        <v>0</v>
      </c>
      <c r="J18" s="47">
        <f t="shared" si="5"/>
        <v>0</v>
      </c>
      <c r="K18" s="47">
        <f t="shared" si="6"/>
        <v>1</v>
      </c>
      <c r="L18" s="47">
        <f t="shared" si="7"/>
        <v>1</v>
      </c>
    </row>
    <row r="19" spans="1:12" x14ac:dyDescent="0.35">
      <c r="A19" s="46">
        <v>40259</v>
      </c>
      <c r="B19" s="47">
        <v>2010</v>
      </c>
      <c r="C19" s="47" t="s">
        <v>4</v>
      </c>
      <c r="D19" s="47" t="s">
        <v>2</v>
      </c>
      <c r="E19" s="47" t="s">
        <v>4</v>
      </c>
      <c r="F19" s="47" t="str">
        <f t="shared" si="2"/>
        <v>M</v>
      </c>
      <c r="G19" s="47" t="str">
        <f t="shared" si="3"/>
        <v>MM</v>
      </c>
      <c r="I19" s="47">
        <f t="shared" si="4"/>
        <v>0</v>
      </c>
      <c r="J19" s="47">
        <f t="shared" si="5"/>
        <v>0</v>
      </c>
      <c r="K19" s="47">
        <f t="shared" si="6"/>
        <v>1</v>
      </c>
      <c r="L19" s="47">
        <f t="shared" si="7"/>
        <v>1</v>
      </c>
    </row>
    <row r="20" spans="1:12" x14ac:dyDescent="0.35">
      <c r="A20" s="46">
        <v>40287</v>
      </c>
      <c r="B20" s="47">
        <v>2010</v>
      </c>
      <c r="C20" s="47" t="s">
        <v>2</v>
      </c>
      <c r="D20" s="47" t="s">
        <v>4</v>
      </c>
      <c r="E20" s="47" t="s">
        <v>2</v>
      </c>
      <c r="F20" s="47" t="str">
        <f t="shared" si="2"/>
        <v>K</v>
      </c>
      <c r="G20" s="47" t="str">
        <f t="shared" si="3"/>
        <v>MK</v>
      </c>
      <c r="I20" s="47">
        <f t="shared" si="4"/>
        <v>0</v>
      </c>
      <c r="J20" s="47">
        <f t="shared" si="5"/>
        <v>0</v>
      </c>
      <c r="K20" s="47">
        <f t="shared" si="6"/>
        <v>1</v>
      </c>
      <c r="L20" s="47">
        <f t="shared" si="7"/>
        <v>0</v>
      </c>
    </row>
    <row r="21" spans="1:12" x14ac:dyDescent="0.35">
      <c r="A21" s="46">
        <v>40685</v>
      </c>
      <c r="B21" s="47">
        <v>2011</v>
      </c>
      <c r="C21" s="47" t="s">
        <v>2</v>
      </c>
      <c r="D21" s="47" t="s">
        <v>4</v>
      </c>
      <c r="E21" s="47" t="s">
        <v>4</v>
      </c>
      <c r="F21" s="47" t="str">
        <f t="shared" si="2"/>
        <v>M</v>
      </c>
      <c r="G21" s="47" t="str">
        <f t="shared" si="3"/>
        <v>KM</v>
      </c>
      <c r="I21" s="47">
        <f t="shared" si="4"/>
        <v>1</v>
      </c>
      <c r="J21" s="47">
        <f t="shared" si="5"/>
        <v>0</v>
      </c>
      <c r="K21" s="47">
        <f t="shared" si="6"/>
        <v>0</v>
      </c>
      <c r="L21" s="47">
        <f t="shared" si="7"/>
        <v>0</v>
      </c>
    </row>
    <row r="22" spans="1:12" x14ac:dyDescent="0.35">
      <c r="A22" s="46">
        <v>40688</v>
      </c>
      <c r="B22" s="47">
        <v>2011</v>
      </c>
      <c r="C22" s="47" t="s">
        <v>4</v>
      </c>
      <c r="D22" s="47" t="s">
        <v>2</v>
      </c>
      <c r="E22" s="47" t="s">
        <v>4</v>
      </c>
      <c r="F22" s="47" t="str">
        <f t="shared" si="2"/>
        <v>M</v>
      </c>
      <c r="G22" s="47" t="str">
        <f t="shared" si="3"/>
        <v>MM</v>
      </c>
      <c r="I22" s="47">
        <f t="shared" si="4"/>
        <v>0</v>
      </c>
      <c r="J22" s="47">
        <f t="shared" si="5"/>
        <v>0</v>
      </c>
      <c r="K22" s="47">
        <f t="shared" si="6"/>
        <v>1</v>
      </c>
      <c r="L22" s="47">
        <f t="shared" si="7"/>
        <v>1</v>
      </c>
    </row>
    <row r="23" spans="1:12" x14ac:dyDescent="0.35">
      <c r="A23" s="46">
        <v>41041</v>
      </c>
      <c r="B23" s="47">
        <v>2012</v>
      </c>
      <c r="C23" s="47" t="s">
        <v>2</v>
      </c>
      <c r="D23" s="47" t="s">
        <v>4</v>
      </c>
      <c r="E23" s="47" t="s">
        <v>4</v>
      </c>
      <c r="F23" s="47" t="str">
        <f t="shared" si="2"/>
        <v>M</v>
      </c>
      <c r="G23" s="47" t="str">
        <f t="shared" si="3"/>
        <v>MM</v>
      </c>
      <c r="I23" s="47">
        <f t="shared" si="4"/>
        <v>0</v>
      </c>
      <c r="J23" s="47">
        <f t="shared" si="5"/>
        <v>0</v>
      </c>
      <c r="K23" s="47">
        <f t="shared" si="6"/>
        <v>1</v>
      </c>
      <c r="L23" s="47">
        <f t="shared" si="7"/>
        <v>1</v>
      </c>
    </row>
    <row r="24" spans="1:12" x14ac:dyDescent="0.35">
      <c r="A24" s="46">
        <v>41045</v>
      </c>
      <c r="B24" s="47">
        <v>2012</v>
      </c>
      <c r="C24" s="47" t="s">
        <v>4</v>
      </c>
      <c r="D24" s="47" t="s">
        <v>2</v>
      </c>
      <c r="E24" s="47" t="s">
        <v>2</v>
      </c>
      <c r="F24" s="47" t="str">
        <f t="shared" si="2"/>
        <v>K</v>
      </c>
      <c r="G24" s="47" t="str">
        <f t="shared" si="3"/>
        <v>MK</v>
      </c>
      <c r="I24" s="47">
        <f t="shared" si="4"/>
        <v>0</v>
      </c>
      <c r="J24" s="47">
        <f t="shared" si="5"/>
        <v>0</v>
      </c>
      <c r="K24" s="47">
        <f t="shared" si="6"/>
        <v>1</v>
      </c>
      <c r="L24" s="47">
        <f t="shared" si="7"/>
        <v>0</v>
      </c>
    </row>
    <row r="25" spans="1:12" x14ac:dyDescent="0.35">
      <c r="A25" s="46">
        <v>41388</v>
      </c>
      <c r="B25" s="47">
        <v>2013</v>
      </c>
      <c r="C25" s="47" t="s">
        <v>2</v>
      </c>
      <c r="D25" s="47" t="s">
        <v>4</v>
      </c>
      <c r="E25" s="47" t="s">
        <v>4</v>
      </c>
      <c r="F25" s="47" t="str">
        <f t="shared" si="2"/>
        <v>M</v>
      </c>
      <c r="G25" s="47" t="str">
        <f t="shared" si="3"/>
        <v>KM</v>
      </c>
      <c r="I25" s="47">
        <f t="shared" si="4"/>
        <v>1</v>
      </c>
      <c r="J25" s="47">
        <f t="shared" si="5"/>
        <v>0</v>
      </c>
      <c r="K25" s="47">
        <f t="shared" si="6"/>
        <v>0</v>
      </c>
      <c r="L25" s="47">
        <f t="shared" si="7"/>
        <v>0</v>
      </c>
    </row>
    <row r="26" spans="1:12" x14ac:dyDescent="0.35">
      <c r="A26" s="46">
        <v>41401</v>
      </c>
      <c r="B26" s="47">
        <v>2013</v>
      </c>
      <c r="C26" s="47" t="s">
        <v>4</v>
      </c>
      <c r="D26" s="47" t="s">
        <v>2</v>
      </c>
      <c r="E26" s="47" t="s">
        <v>4</v>
      </c>
      <c r="F26" s="47" t="str">
        <f t="shared" si="2"/>
        <v>M</v>
      </c>
      <c r="G26" s="47" t="str">
        <f t="shared" si="3"/>
        <v>MM</v>
      </c>
      <c r="I26" s="47">
        <f t="shared" si="4"/>
        <v>0</v>
      </c>
      <c r="J26" s="47">
        <f t="shared" si="5"/>
        <v>0</v>
      </c>
      <c r="K26" s="47">
        <f t="shared" si="6"/>
        <v>1</v>
      </c>
      <c r="L26" s="47">
        <f t="shared" si="7"/>
        <v>1</v>
      </c>
    </row>
    <row r="27" spans="1:12" x14ac:dyDescent="0.35">
      <c r="A27" s="46">
        <v>41745</v>
      </c>
      <c r="B27" s="47">
        <v>2014</v>
      </c>
      <c r="C27" s="47" t="s">
        <v>4</v>
      </c>
      <c r="D27" s="47" t="s">
        <v>2</v>
      </c>
      <c r="E27" s="47" t="s">
        <v>2</v>
      </c>
      <c r="F27" s="47" t="str">
        <f t="shared" si="2"/>
        <v>K</v>
      </c>
      <c r="G27" s="47" t="str">
        <f t="shared" si="3"/>
        <v>MK</v>
      </c>
      <c r="I27" s="47">
        <f t="shared" si="4"/>
        <v>0</v>
      </c>
      <c r="J27" s="47">
        <f t="shared" si="5"/>
        <v>0</v>
      </c>
      <c r="K27" s="47">
        <f t="shared" si="6"/>
        <v>1</v>
      </c>
      <c r="L27" s="47">
        <f t="shared" si="7"/>
        <v>0</v>
      </c>
    </row>
    <row r="28" spans="1:12" x14ac:dyDescent="0.35">
      <c r="A28" s="46">
        <v>41773</v>
      </c>
      <c r="B28" s="47">
        <v>2014</v>
      </c>
      <c r="C28" s="47" t="s">
        <v>2</v>
      </c>
      <c r="D28" s="47" t="s">
        <v>4</v>
      </c>
      <c r="E28" s="47" t="s">
        <v>2</v>
      </c>
      <c r="F28" s="47" t="str">
        <f t="shared" si="2"/>
        <v>K</v>
      </c>
      <c r="G28" s="47" t="str">
        <f t="shared" si="3"/>
        <v>KK</v>
      </c>
      <c r="I28" s="47">
        <f t="shared" si="4"/>
        <v>1</v>
      </c>
      <c r="J28" s="47">
        <f t="shared" si="5"/>
        <v>1</v>
      </c>
      <c r="K28" s="47">
        <f t="shared" si="6"/>
        <v>0</v>
      </c>
      <c r="L28" s="47">
        <f t="shared" si="7"/>
        <v>0</v>
      </c>
    </row>
    <row r="29" spans="1:12" x14ac:dyDescent="0.35">
      <c r="A29" s="46">
        <v>42102</v>
      </c>
      <c r="B29" s="47">
        <v>2015</v>
      </c>
      <c r="C29" s="47" t="s">
        <v>2</v>
      </c>
      <c r="D29" s="47" t="s">
        <v>4</v>
      </c>
      <c r="E29" s="47" t="s">
        <v>2</v>
      </c>
      <c r="F29" s="47" t="str">
        <f t="shared" si="2"/>
        <v>K</v>
      </c>
      <c r="G29" s="47" t="str">
        <f t="shared" si="3"/>
        <v>KK</v>
      </c>
      <c r="I29" s="47">
        <f t="shared" si="4"/>
        <v>1</v>
      </c>
      <c r="J29" s="47">
        <f t="shared" si="5"/>
        <v>1</v>
      </c>
      <c r="K29" s="47">
        <f t="shared" si="6"/>
        <v>0</v>
      </c>
      <c r="L29" s="47">
        <f t="shared" si="7"/>
        <v>0</v>
      </c>
    </row>
    <row r="30" spans="1:12" x14ac:dyDescent="0.35">
      <c r="A30" s="46">
        <v>42138</v>
      </c>
      <c r="B30" s="47">
        <v>2015</v>
      </c>
      <c r="C30" s="47" t="s">
        <v>4</v>
      </c>
      <c r="D30" s="47" t="s">
        <v>2</v>
      </c>
      <c r="E30" s="47" t="s">
        <v>4</v>
      </c>
      <c r="F30" s="47" t="str">
        <f t="shared" si="2"/>
        <v>M</v>
      </c>
      <c r="G30" s="47" t="str">
        <f t="shared" si="3"/>
        <v>KM</v>
      </c>
      <c r="I30" s="47">
        <f t="shared" si="4"/>
        <v>1</v>
      </c>
      <c r="J30" s="47">
        <f t="shared" si="5"/>
        <v>0</v>
      </c>
      <c r="K30" s="47">
        <f t="shared" si="6"/>
        <v>0</v>
      </c>
      <c r="L30" s="47">
        <f t="shared" si="7"/>
        <v>0</v>
      </c>
    </row>
    <row r="31" spans="1:12" x14ac:dyDescent="0.35">
      <c r="A31" s="46">
        <v>42473</v>
      </c>
      <c r="B31" s="47">
        <v>2016</v>
      </c>
      <c r="C31" s="47" t="s">
        <v>2</v>
      </c>
      <c r="D31" s="47" t="s">
        <v>4</v>
      </c>
      <c r="E31" s="47" t="s">
        <v>4</v>
      </c>
      <c r="F31" s="47" t="str">
        <f t="shared" si="2"/>
        <v>M</v>
      </c>
      <c r="G31" s="47" t="str">
        <f t="shared" si="3"/>
        <v>MM</v>
      </c>
      <c r="I31" s="47">
        <f t="shared" si="4"/>
        <v>0</v>
      </c>
      <c r="J31" s="47">
        <f t="shared" si="5"/>
        <v>0</v>
      </c>
      <c r="K31" s="47">
        <f t="shared" si="6"/>
        <v>1</v>
      </c>
      <c r="L31" s="47">
        <f t="shared" si="7"/>
        <v>1</v>
      </c>
    </row>
    <row r="32" spans="1:12" x14ac:dyDescent="0.35">
      <c r="A32" s="46">
        <v>42488</v>
      </c>
      <c r="B32" s="47">
        <v>2016</v>
      </c>
      <c r="C32" s="47" t="s">
        <v>4</v>
      </c>
      <c r="D32" s="47" t="s">
        <v>2</v>
      </c>
      <c r="E32" s="47" t="s">
        <v>4</v>
      </c>
      <c r="F32" s="47" t="str">
        <f t="shared" si="2"/>
        <v>M</v>
      </c>
      <c r="G32" s="47" t="str">
        <f t="shared" si="3"/>
        <v>MM</v>
      </c>
      <c r="I32" s="47">
        <f t="shared" si="4"/>
        <v>0</v>
      </c>
      <c r="J32" s="47">
        <f t="shared" si="5"/>
        <v>0</v>
      </c>
      <c r="K32" s="47">
        <f t="shared" si="6"/>
        <v>1</v>
      </c>
      <c r="L32" s="47">
        <f t="shared" si="7"/>
        <v>1</v>
      </c>
    </row>
    <row r="33" spans="1:12" x14ac:dyDescent="0.35">
      <c r="A33" s="46">
        <v>42834</v>
      </c>
      <c r="B33" s="47">
        <v>2017</v>
      </c>
      <c r="C33" s="47" t="s">
        <v>4</v>
      </c>
      <c r="D33" s="47" t="s">
        <v>2</v>
      </c>
      <c r="E33" s="47" t="s">
        <v>4</v>
      </c>
      <c r="F33" s="47" t="str">
        <f t="shared" si="2"/>
        <v>M</v>
      </c>
      <c r="G33" s="47" t="str">
        <f t="shared" si="3"/>
        <v>MM</v>
      </c>
      <c r="I33" s="47">
        <f t="shared" si="4"/>
        <v>0</v>
      </c>
      <c r="J33" s="47">
        <f t="shared" si="5"/>
        <v>0</v>
      </c>
      <c r="K33" s="47">
        <f t="shared" si="6"/>
        <v>1</v>
      </c>
      <c r="L33" s="47">
        <f t="shared" si="7"/>
        <v>1</v>
      </c>
    </row>
    <row r="34" spans="1:12" x14ac:dyDescent="0.35">
      <c r="A34" s="46">
        <v>42868</v>
      </c>
      <c r="B34" s="47">
        <v>2017</v>
      </c>
      <c r="C34" s="47" t="s">
        <v>2</v>
      </c>
      <c r="D34" s="47" t="s">
        <v>4</v>
      </c>
      <c r="E34" s="47" t="s">
        <v>4</v>
      </c>
      <c r="F34" s="47" t="str">
        <f t="shared" si="2"/>
        <v>M</v>
      </c>
      <c r="G34" s="47" t="str">
        <f t="shared" si="3"/>
        <v>MM</v>
      </c>
      <c r="I34" s="47">
        <f t="shared" si="4"/>
        <v>0</v>
      </c>
      <c r="J34" s="47">
        <f t="shared" si="5"/>
        <v>0</v>
      </c>
      <c r="K34" s="47">
        <f t="shared" si="6"/>
        <v>1</v>
      </c>
      <c r="L34" s="47">
        <f t="shared" si="7"/>
        <v>1</v>
      </c>
    </row>
    <row r="35" spans="1:12" x14ac:dyDescent="0.35">
      <c r="A35" s="46">
        <v>42874</v>
      </c>
      <c r="B35" s="47">
        <v>2017</v>
      </c>
      <c r="C35" s="47" t="s">
        <v>4</v>
      </c>
      <c r="D35" s="47" t="s">
        <v>2</v>
      </c>
      <c r="E35" s="47" t="s">
        <v>4</v>
      </c>
      <c r="F35" s="47" t="str">
        <f t="shared" si="2"/>
        <v>M</v>
      </c>
      <c r="G35" s="47" t="str">
        <f t="shared" si="3"/>
        <v>MM</v>
      </c>
      <c r="I35" s="47">
        <f t="shared" si="4"/>
        <v>0</v>
      </c>
      <c r="J35" s="47">
        <f t="shared" si="5"/>
        <v>0</v>
      </c>
      <c r="K35" s="47">
        <f t="shared" si="6"/>
        <v>1</v>
      </c>
      <c r="L35" s="47">
        <f t="shared" si="7"/>
        <v>1</v>
      </c>
    </row>
    <row r="36" spans="1:12" x14ac:dyDescent="0.35">
      <c r="A36" s="46">
        <v>43226</v>
      </c>
      <c r="B36" s="47">
        <v>2018</v>
      </c>
      <c r="C36" s="47" t="s">
        <v>4</v>
      </c>
      <c r="D36" s="47" t="s">
        <v>2</v>
      </c>
      <c r="E36" s="47" t="s">
        <v>4</v>
      </c>
      <c r="F36" s="47" t="str">
        <f t="shared" si="2"/>
        <v>M</v>
      </c>
      <c r="G36" s="47" t="str">
        <f t="shared" si="3"/>
        <v>MM</v>
      </c>
      <c r="I36" s="47">
        <f t="shared" si="4"/>
        <v>0</v>
      </c>
      <c r="J36" s="47">
        <f t="shared" si="5"/>
        <v>0</v>
      </c>
      <c r="K36" s="47">
        <f t="shared" si="6"/>
        <v>1</v>
      </c>
      <c r="L36" s="47">
        <f t="shared" si="7"/>
        <v>1</v>
      </c>
    </row>
    <row r="37" spans="1:12" x14ac:dyDescent="0.35">
      <c r="A37" s="46">
        <v>43229</v>
      </c>
      <c r="B37" s="47">
        <v>2018</v>
      </c>
      <c r="C37" s="47" t="s">
        <v>4</v>
      </c>
      <c r="D37" s="47" t="s">
        <v>2</v>
      </c>
      <c r="E37" s="47" t="s">
        <v>4</v>
      </c>
      <c r="F37" s="47" t="str">
        <f t="shared" si="2"/>
        <v>M</v>
      </c>
      <c r="G37" s="47" t="str">
        <f t="shared" si="3"/>
        <v>MM</v>
      </c>
      <c r="I37" s="47">
        <f t="shared" si="4"/>
        <v>0</v>
      </c>
      <c r="J37" s="47">
        <f t="shared" si="5"/>
        <v>0</v>
      </c>
      <c r="K37" s="47">
        <f t="shared" si="6"/>
        <v>1</v>
      </c>
      <c r="L37" s="47">
        <f t="shared" si="7"/>
        <v>1</v>
      </c>
    </row>
    <row r="38" spans="1:12" x14ac:dyDescent="0.35">
      <c r="A38" s="46">
        <v>43583</v>
      </c>
      <c r="B38" s="47">
        <v>2019</v>
      </c>
      <c r="C38" s="47" t="s">
        <v>2</v>
      </c>
      <c r="D38" s="47" t="s">
        <v>4</v>
      </c>
      <c r="E38" s="47" t="s">
        <v>2</v>
      </c>
      <c r="F38" s="47" t="str">
        <f t="shared" si="2"/>
        <v>K</v>
      </c>
      <c r="G38" s="47" t="str">
        <f t="shared" si="3"/>
        <v>MK</v>
      </c>
      <c r="I38" s="47">
        <f t="shared" si="4"/>
        <v>0</v>
      </c>
      <c r="J38" s="47">
        <f t="shared" si="5"/>
        <v>0</v>
      </c>
      <c r="K38" s="47">
        <f t="shared" si="6"/>
        <v>1</v>
      </c>
      <c r="L38" s="47">
        <f t="shared" si="7"/>
        <v>0</v>
      </c>
    </row>
    <row r="39" spans="1:12" x14ac:dyDescent="0.35">
      <c r="A39" s="46">
        <v>43590</v>
      </c>
      <c r="B39" s="47">
        <v>2019</v>
      </c>
      <c r="C39" s="47" t="s">
        <v>2</v>
      </c>
      <c r="D39" s="47" t="s">
        <v>4</v>
      </c>
      <c r="E39" s="47" t="s">
        <v>4</v>
      </c>
      <c r="F39" s="47" t="str">
        <f t="shared" si="2"/>
        <v>M</v>
      </c>
      <c r="G39" s="47" t="str">
        <f t="shared" si="3"/>
        <v>KM</v>
      </c>
      <c r="I39" s="47">
        <f t="shared" si="4"/>
        <v>1</v>
      </c>
      <c r="J39" s="47">
        <f t="shared" si="5"/>
        <v>0</v>
      </c>
      <c r="K39" s="47">
        <f t="shared" si="6"/>
        <v>0</v>
      </c>
      <c r="L39" s="47">
        <f t="shared" si="7"/>
        <v>0</v>
      </c>
    </row>
    <row r="40" spans="1:12" x14ac:dyDescent="0.35">
      <c r="A40" s="46">
        <v>44097</v>
      </c>
      <c r="B40" s="47">
        <v>2020</v>
      </c>
      <c r="C40" s="47" t="s">
        <v>4</v>
      </c>
      <c r="D40" s="47" t="s">
        <v>2</v>
      </c>
      <c r="E40" s="47" t="s">
        <v>4</v>
      </c>
      <c r="F40" s="47" t="str">
        <f t="shared" si="2"/>
        <v>M</v>
      </c>
      <c r="G40" s="47" t="str">
        <f t="shared" si="3"/>
        <v>MM</v>
      </c>
      <c r="I40" s="47">
        <f t="shared" si="4"/>
        <v>0</v>
      </c>
      <c r="J40" s="47">
        <f t="shared" si="5"/>
        <v>0</v>
      </c>
      <c r="K40" s="47">
        <f t="shared" si="6"/>
        <v>1</v>
      </c>
      <c r="L40" s="47">
        <f t="shared" si="7"/>
        <v>1</v>
      </c>
    </row>
    <row r="41" spans="1:12" x14ac:dyDescent="0.35">
      <c r="A41" s="46">
        <v>44120</v>
      </c>
      <c r="B41" s="47">
        <v>2020</v>
      </c>
      <c r="C41" s="47" t="s">
        <v>2</v>
      </c>
      <c r="D41" s="47" t="s">
        <v>4</v>
      </c>
      <c r="E41" s="47" t="s">
        <v>4</v>
      </c>
      <c r="F41" s="47" t="str">
        <f t="shared" si="2"/>
        <v>M</v>
      </c>
      <c r="G41" s="47" t="str">
        <f t="shared" si="3"/>
        <v>MM</v>
      </c>
      <c r="I41" s="47">
        <f t="shared" si="4"/>
        <v>0</v>
      </c>
      <c r="J41" s="47">
        <f t="shared" si="5"/>
        <v>0</v>
      </c>
      <c r="K41" s="47">
        <f t="shared" si="6"/>
        <v>1</v>
      </c>
      <c r="L41" s="47">
        <f t="shared" si="7"/>
        <v>1</v>
      </c>
    </row>
    <row r="42" spans="1:12" x14ac:dyDescent="0.35">
      <c r="A42" s="46">
        <v>44299</v>
      </c>
      <c r="B42" s="47">
        <v>2021</v>
      </c>
      <c r="C42" s="47" t="s">
        <v>4</v>
      </c>
      <c r="D42" s="47" t="s">
        <v>2</v>
      </c>
      <c r="E42" s="47" t="s">
        <v>4</v>
      </c>
      <c r="F42" s="47" t="str">
        <f t="shared" si="2"/>
        <v>M</v>
      </c>
      <c r="G42" s="47" t="str">
        <f t="shared" si="3"/>
        <v>MM</v>
      </c>
      <c r="I42" s="47">
        <f t="shared" si="4"/>
        <v>0</v>
      </c>
      <c r="J42" s="47">
        <f t="shared" si="5"/>
        <v>0</v>
      </c>
      <c r="K42" s="47">
        <f t="shared" si="6"/>
        <v>1</v>
      </c>
      <c r="L42" s="47">
        <f t="shared" si="7"/>
        <v>1</v>
      </c>
    </row>
    <row r="43" spans="1:12" x14ac:dyDescent="0.35">
      <c r="A43" s="46">
        <v>44462</v>
      </c>
      <c r="B43" s="47">
        <v>2021</v>
      </c>
      <c r="C43" s="47" t="s">
        <v>4</v>
      </c>
      <c r="D43" s="47" t="s">
        <v>2</v>
      </c>
      <c r="E43" s="47" t="s">
        <v>2</v>
      </c>
      <c r="F43" s="47" t="str">
        <f t="shared" si="2"/>
        <v>K</v>
      </c>
      <c r="G43" s="47" t="str">
        <f t="shared" si="3"/>
        <v>MK</v>
      </c>
      <c r="I43" s="47">
        <f t="shared" si="4"/>
        <v>0</v>
      </c>
      <c r="J43" s="47">
        <f t="shared" si="5"/>
        <v>0</v>
      </c>
      <c r="K43" s="47">
        <f t="shared" si="6"/>
        <v>1</v>
      </c>
      <c r="L43" s="47">
        <f t="shared" si="7"/>
        <v>0</v>
      </c>
    </row>
    <row r="45" spans="1:12" x14ac:dyDescent="0.35">
      <c r="G45" s="40" t="s">
        <v>288</v>
      </c>
      <c r="I45" s="47">
        <f>SUM(I16:I43)</f>
        <v>6</v>
      </c>
      <c r="J45" s="47">
        <f>SUM(J16:J43)</f>
        <v>2</v>
      </c>
      <c r="K45" s="47">
        <f>SUM(K16:K43)</f>
        <v>22</v>
      </c>
      <c r="L45" s="47">
        <f>SUM(L16:L43)</f>
        <v>17</v>
      </c>
    </row>
    <row r="46" spans="1:12" x14ac:dyDescent="0.35">
      <c r="G46" s="40" t="s">
        <v>289</v>
      </c>
      <c r="I46" s="40">
        <f>J45/I45</f>
        <v>0.33333333333333331</v>
      </c>
      <c r="J46" s="47"/>
      <c r="K46" s="40">
        <f>L45/K45</f>
        <v>0.77272727272727271</v>
      </c>
      <c r="L46" s="47"/>
    </row>
    <row r="49" spans="1:12" x14ac:dyDescent="0.35">
      <c r="A49" s="40" t="s">
        <v>9</v>
      </c>
      <c r="B49" s="40" t="s">
        <v>284</v>
      </c>
      <c r="C49" s="40" t="s">
        <v>262</v>
      </c>
      <c r="D49" s="40" t="s">
        <v>263</v>
      </c>
      <c r="E49" s="40" t="s">
        <v>285</v>
      </c>
      <c r="F49" s="40" t="s">
        <v>286</v>
      </c>
      <c r="G49" s="40" t="s">
        <v>287</v>
      </c>
    </row>
    <row r="50" spans="1:12" x14ac:dyDescent="0.35">
      <c r="A50" s="46">
        <v>39564</v>
      </c>
      <c r="B50" s="47">
        <v>2008</v>
      </c>
      <c r="C50" s="47" t="s">
        <v>0</v>
      </c>
      <c r="D50" s="47" t="s">
        <v>2</v>
      </c>
      <c r="E50" s="47" t="s">
        <v>0</v>
      </c>
      <c r="F50" s="47" t="str">
        <f t="shared" ref="F50:F74" si="8">LEFT(E50,1)</f>
        <v>C</v>
      </c>
      <c r="G50" s="47" t="str">
        <f>CONCATENATE(F50)</f>
        <v>C</v>
      </c>
    </row>
    <row r="51" spans="1:12" x14ac:dyDescent="0.35">
      <c r="A51" s="46">
        <v>39586</v>
      </c>
      <c r="B51" s="47">
        <v>2008</v>
      </c>
      <c r="C51" s="47" t="s">
        <v>2</v>
      </c>
      <c r="D51" s="47" t="s">
        <v>0</v>
      </c>
      <c r="E51" s="47" t="s">
        <v>0</v>
      </c>
      <c r="F51" s="47" t="str">
        <f t="shared" si="8"/>
        <v>C</v>
      </c>
      <c r="G51" s="47" t="str">
        <f>CONCATENATE(F50,F51)</f>
        <v>CC</v>
      </c>
      <c r="I51" s="47">
        <f>IF(LEFT(G51,1)="K",1,0)</f>
        <v>0</v>
      </c>
      <c r="J51" s="47">
        <f>IF(G51="KK",1,0)</f>
        <v>0</v>
      </c>
      <c r="K51" s="47">
        <f>IF(LEFT(G51,1)="C",1,0)</f>
        <v>1</v>
      </c>
      <c r="L51" s="47">
        <f>IF(G51="CC",1,0)</f>
        <v>1</v>
      </c>
    </row>
    <row r="52" spans="1:12" x14ac:dyDescent="0.35">
      <c r="A52" s="46">
        <v>39951</v>
      </c>
      <c r="B52" s="47">
        <v>2009</v>
      </c>
      <c r="C52" s="47" t="s">
        <v>0</v>
      </c>
      <c r="D52" s="47" t="s">
        <v>2</v>
      </c>
      <c r="E52" s="47" t="s">
        <v>2</v>
      </c>
      <c r="F52" s="47" t="str">
        <f t="shared" si="8"/>
        <v>K</v>
      </c>
      <c r="G52" s="47" t="str">
        <f t="shared" ref="G52:G74" si="9">CONCATENATE(F51,F52)</f>
        <v>CK</v>
      </c>
      <c r="I52" s="47">
        <f t="shared" ref="I52:I74" si="10">IF(LEFT(G52,1)="K",1,0)</f>
        <v>0</v>
      </c>
      <c r="J52" s="47">
        <f t="shared" ref="J52:J74" si="11">IF(G52="KK",1,0)</f>
        <v>0</v>
      </c>
      <c r="K52" s="47">
        <f t="shared" ref="K52:K74" si="12">IF(LEFT(G52,1)="C",1,0)</f>
        <v>1</v>
      </c>
      <c r="L52" s="47">
        <f t="shared" ref="L52:L74" si="13">IF(G52="CC",1,0)</f>
        <v>0</v>
      </c>
    </row>
    <row r="53" spans="1:12" x14ac:dyDescent="0.35">
      <c r="A53" s="46">
        <v>40253</v>
      </c>
      <c r="B53" s="47">
        <v>2010</v>
      </c>
      <c r="C53" s="47" t="s">
        <v>2</v>
      </c>
      <c r="D53" s="47" t="s">
        <v>0</v>
      </c>
      <c r="E53" s="47" t="s">
        <v>0</v>
      </c>
      <c r="F53" s="47" t="str">
        <f t="shared" si="8"/>
        <v>C</v>
      </c>
      <c r="G53" s="47" t="str">
        <f t="shared" si="9"/>
        <v>KC</v>
      </c>
      <c r="I53" s="47">
        <f t="shared" si="10"/>
        <v>1</v>
      </c>
      <c r="J53" s="47">
        <f t="shared" si="11"/>
        <v>0</v>
      </c>
      <c r="K53" s="47">
        <f t="shared" si="12"/>
        <v>0</v>
      </c>
      <c r="L53" s="47">
        <f t="shared" si="13"/>
        <v>0</v>
      </c>
    </row>
    <row r="54" spans="1:12" x14ac:dyDescent="0.35">
      <c r="A54" s="46">
        <v>40281</v>
      </c>
      <c r="B54" s="47">
        <v>2010</v>
      </c>
      <c r="C54" s="47" t="s">
        <v>0</v>
      </c>
      <c r="D54" s="47" t="s">
        <v>2</v>
      </c>
      <c r="E54" s="47" t="s">
        <v>0</v>
      </c>
      <c r="F54" s="47" t="str">
        <f t="shared" si="8"/>
        <v>C</v>
      </c>
      <c r="G54" s="47" t="str">
        <f t="shared" si="9"/>
        <v>CC</v>
      </c>
      <c r="I54" s="47">
        <f t="shared" si="10"/>
        <v>0</v>
      </c>
      <c r="J54" s="47">
        <f t="shared" si="11"/>
        <v>0</v>
      </c>
      <c r="K54" s="47">
        <f t="shared" si="12"/>
        <v>1</v>
      </c>
      <c r="L54" s="47">
        <f t="shared" si="13"/>
        <v>1</v>
      </c>
    </row>
    <row r="55" spans="1:12" x14ac:dyDescent="0.35">
      <c r="A55" s="46">
        <v>40641</v>
      </c>
      <c r="B55" s="47">
        <v>2011</v>
      </c>
      <c r="C55" s="47" t="s">
        <v>0</v>
      </c>
      <c r="D55" s="47" t="s">
        <v>2</v>
      </c>
      <c r="E55" s="47" t="s">
        <v>0</v>
      </c>
      <c r="F55" s="47" t="str">
        <f t="shared" si="8"/>
        <v>C</v>
      </c>
      <c r="G55" s="47" t="str">
        <f t="shared" si="9"/>
        <v>CC</v>
      </c>
      <c r="I55" s="47">
        <f t="shared" si="10"/>
        <v>0</v>
      </c>
      <c r="J55" s="47">
        <f t="shared" si="11"/>
        <v>0</v>
      </c>
      <c r="K55" s="47">
        <f t="shared" si="12"/>
        <v>1</v>
      </c>
      <c r="L55" s="47">
        <f t="shared" si="13"/>
        <v>1</v>
      </c>
    </row>
    <row r="56" spans="1:12" x14ac:dyDescent="0.35">
      <c r="A56" s="46">
        <v>40670</v>
      </c>
      <c r="B56" s="47">
        <v>2011</v>
      </c>
      <c r="C56" s="47" t="s">
        <v>2</v>
      </c>
      <c r="D56" s="47" t="s">
        <v>0</v>
      </c>
      <c r="E56" s="47" t="s">
        <v>2</v>
      </c>
      <c r="F56" s="47" t="str">
        <f t="shared" si="8"/>
        <v>K</v>
      </c>
      <c r="G56" s="47" t="str">
        <f t="shared" si="9"/>
        <v>CK</v>
      </c>
      <c r="I56" s="47">
        <f t="shared" si="10"/>
        <v>0</v>
      </c>
      <c r="J56" s="47">
        <f t="shared" si="11"/>
        <v>0</v>
      </c>
      <c r="K56" s="47">
        <f t="shared" si="12"/>
        <v>1</v>
      </c>
      <c r="L56" s="47">
        <f t="shared" si="13"/>
        <v>0</v>
      </c>
    </row>
    <row r="57" spans="1:12" x14ac:dyDescent="0.35">
      <c r="A57" s="46">
        <v>41029</v>
      </c>
      <c r="B57" s="47">
        <v>2012</v>
      </c>
      <c r="C57" s="47" t="s">
        <v>0</v>
      </c>
      <c r="D57" s="47" t="s">
        <v>2</v>
      </c>
      <c r="E57" s="47" t="s">
        <v>2</v>
      </c>
      <c r="F57" s="47" t="str">
        <f t="shared" si="8"/>
        <v>K</v>
      </c>
      <c r="G57" s="47" t="str">
        <f t="shared" si="9"/>
        <v>KK</v>
      </c>
      <c r="I57" s="47">
        <f t="shared" si="10"/>
        <v>1</v>
      </c>
      <c r="J57" s="47">
        <f t="shared" si="11"/>
        <v>1</v>
      </c>
      <c r="K57" s="47">
        <f t="shared" si="12"/>
        <v>0</v>
      </c>
      <c r="L57" s="47">
        <f t="shared" si="13"/>
        <v>0</v>
      </c>
    </row>
    <row r="58" spans="1:12" x14ac:dyDescent="0.35">
      <c r="A58" s="46">
        <v>41043</v>
      </c>
      <c r="B58" s="47">
        <v>2012</v>
      </c>
      <c r="C58" s="47" t="s">
        <v>2</v>
      </c>
      <c r="D58" s="47" t="s">
        <v>0</v>
      </c>
      <c r="E58" s="47" t="s">
        <v>0</v>
      </c>
      <c r="F58" s="47" t="str">
        <f t="shared" si="8"/>
        <v>C</v>
      </c>
      <c r="G58" s="47" t="str">
        <f t="shared" si="9"/>
        <v>KC</v>
      </c>
      <c r="I58" s="47">
        <f t="shared" si="10"/>
        <v>1</v>
      </c>
      <c r="J58" s="47">
        <f t="shared" si="11"/>
        <v>0</v>
      </c>
      <c r="K58" s="47">
        <f t="shared" si="12"/>
        <v>0</v>
      </c>
      <c r="L58" s="47">
        <f t="shared" si="13"/>
        <v>0</v>
      </c>
    </row>
    <row r="59" spans="1:12" x14ac:dyDescent="0.35">
      <c r="A59" s="46">
        <v>41056</v>
      </c>
      <c r="B59" s="47">
        <v>2012</v>
      </c>
      <c r="C59" s="47" t="s">
        <v>2</v>
      </c>
      <c r="D59" s="47" t="s">
        <v>0</v>
      </c>
      <c r="E59" s="47" t="s">
        <v>2</v>
      </c>
      <c r="F59" s="47" t="str">
        <f t="shared" si="8"/>
        <v>K</v>
      </c>
      <c r="G59" s="47" t="str">
        <f t="shared" si="9"/>
        <v>CK</v>
      </c>
      <c r="I59" s="47">
        <f t="shared" si="10"/>
        <v>0</v>
      </c>
      <c r="J59" s="47">
        <f t="shared" si="11"/>
        <v>0</v>
      </c>
      <c r="K59" s="47">
        <f t="shared" si="12"/>
        <v>1</v>
      </c>
      <c r="L59" s="47">
        <f t="shared" si="13"/>
        <v>0</v>
      </c>
    </row>
    <row r="60" spans="1:12" x14ac:dyDescent="0.35">
      <c r="A60" s="46">
        <v>41384</v>
      </c>
      <c r="B60" s="47">
        <v>2013</v>
      </c>
      <c r="C60" s="47" t="s">
        <v>2</v>
      </c>
      <c r="D60" s="47" t="s">
        <v>0</v>
      </c>
      <c r="E60" s="47" t="s">
        <v>0</v>
      </c>
      <c r="F60" s="47" t="str">
        <f t="shared" si="8"/>
        <v>C</v>
      </c>
      <c r="G60" s="47" t="str">
        <f t="shared" si="9"/>
        <v>KC</v>
      </c>
      <c r="I60" s="47">
        <f t="shared" si="10"/>
        <v>1</v>
      </c>
      <c r="J60" s="47">
        <f t="shared" si="11"/>
        <v>0</v>
      </c>
      <c r="K60" s="47">
        <f t="shared" si="12"/>
        <v>0</v>
      </c>
      <c r="L60" s="47">
        <f t="shared" si="13"/>
        <v>0</v>
      </c>
    </row>
    <row r="61" spans="1:12" x14ac:dyDescent="0.35">
      <c r="A61" s="46">
        <v>41392</v>
      </c>
      <c r="B61" s="47">
        <v>2013</v>
      </c>
      <c r="C61" s="47" t="s">
        <v>0</v>
      </c>
      <c r="D61" s="47" t="s">
        <v>2</v>
      </c>
      <c r="E61" s="47" t="s">
        <v>0</v>
      </c>
      <c r="F61" s="47" t="str">
        <f t="shared" si="8"/>
        <v>C</v>
      </c>
      <c r="G61" s="47" t="str">
        <f t="shared" si="9"/>
        <v>CC</v>
      </c>
      <c r="I61" s="47">
        <f t="shared" si="10"/>
        <v>0</v>
      </c>
      <c r="J61" s="47">
        <f t="shared" si="11"/>
        <v>0</v>
      </c>
      <c r="K61" s="47">
        <f t="shared" si="12"/>
        <v>1</v>
      </c>
      <c r="L61" s="47">
        <f t="shared" si="13"/>
        <v>1</v>
      </c>
    </row>
    <row r="62" spans="1:12" x14ac:dyDescent="0.35">
      <c r="A62" s="46">
        <v>41761</v>
      </c>
      <c r="B62" s="47">
        <v>2014</v>
      </c>
      <c r="C62" s="47" t="s">
        <v>0</v>
      </c>
      <c r="D62" s="47" t="s">
        <v>2</v>
      </c>
      <c r="E62" s="47" t="s">
        <v>0</v>
      </c>
      <c r="F62" s="47" t="str">
        <f t="shared" si="8"/>
        <v>C</v>
      </c>
      <c r="G62" s="47" t="str">
        <f t="shared" si="9"/>
        <v>CC</v>
      </c>
      <c r="I62" s="47">
        <f t="shared" si="10"/>
        <v>0</v>
      </c>
      <c r="J62" s="47">
        <f t="shared" si="11"/>
        <v>0</v>
      </c>
      <c r="K62" s="47">
        <f t="shared" si="12"/>
        <v>1</v>
      </c>
      <c r="L62" s="47">
        <f t="shared" si="13"/>
        <v>1</v>
      </c>
    </row>
    <row r="63" spans="1:12" x14ac:dyDescent="0.35">
      <c r="A63" s="46">
        <v>41779</v>
      </c>
      <c r="B63" s="47">
        <v>2014</v>
      </c>
      <c r="C63" s="47" t="s">
        <v>2</v>
      </c>
      <c r="D63" s="47" t="s">
        <v>0</v>
      </c>
      <c r="E63" s="47" t="s">
        <v>2</v>
      </c>
      <c r="F63" s="47" t="str">
        <f t="shared" si="8"/>
        <v>K</v>
      </c>
      <c r="G63" s="47" t="str">
        <f t="shared" si="9"/>
        <v>CK</v>
      </c>
      <c r="I63" s="47">
        <f t="shared" si="10"/>
        <v>0</v>
      </c>
      <c r="J63" s="47">
        <f t="shared" si="11"/>
        <v>0</v>
      </c>
      <c r="K63" s="47">
        <f t="shared" si="12"/>
        <v>1</v>
      </c>
      <c r="L63" s="47">
        <f t="shared" si="13"/>
        <v>0</v>
      </c>
    </row>
    <row r="64" spans="1:12" x14ac:dyDescent="0.35">
      <c r="A64" s="46">
        <v>42122</v>
      </c>
      <c r="B64" s="47">
        <v>2015</v>
      </c>
      <c r="C64" s="47" t="s">
        <v>0</v>
      </c>
      <c r="D64" s="47" t="s">
        <v>2</v>
      </c>
      <c r="E64" s="47" t="s">
        <v>0</v>
      </c>
      <c r="F64" s="47" t="str">
        <f t="shared" si="8"/>
        <v>C</v>
      </c>
      <c r="G64" s="47" t="str">
        <f t="shared" si="9"/>
        <v>KC</v>
      </c>
      <c r="I64" s="47">
        <f t="shared" si="10"/>
        <v>1</v>
      </c>
      <c r="J64" s="47">
        <f t="shared" si="11"/>
        <v>0</v>
      </c>
      <c r="K64" s="47">
        <f t="shared" si="12"/>
        <v>0</v>
      </c>
      <c r="L64" s="47">
        <f t="shared" si="13"/>
        <v>0</v>
      </c>
    </row>
    <row r="65" spans="1:12" x14ac:dyDescent="0.35">
      <c r="A65" s="46">
        <v>42124</v>
      </c>
      <c r="B65" s="47">
        <v>2015</v>
      </c>
      <c r="C65" s="47" t="s">
        <v>2</v>
      </c>
      <c r="D65" s="47" t="s">
        <v>0</v>
      </c>
      <c r="E65" s="47" t="s">
        <v>2</v>
      </c>
      <c r="F65" s="47" t="str">
        <f t="shared" si="8"/>
        <v>K</v>
      </c>
      <c r="G65" s="47" t="str">
        <f t="shared" si="9"/>
        <v>CK</v>
      </c>
      <c r="I65" s="47">
        <f t="shared" si="10"/>
        <v>0</v>
      </c>
      <c r="J65" s="47">
        <f t="shared" si="11"/>
        <v>0</v>
      </c>
      <c r="K65" s="47">
        <f t="shared" si="12"/>
        <v>1</v>
      </c>
      <c r="L65" s="47">
        <f t="shared" si="13"/>
        <v>0</v>
      </c>
    </row>
    <row r="66" spans="1:12" x14ac:dyDescent="0.35">
      <c r="A66" s="46">
        <v>43200</v>
      </c>
      <c r="B66" s="47">
        <v>2018</v>
      </c>
      <c r="C66" s="47" t="s">
        <v>2</v>
      </c>
      <c r="D66" s="47" t="s">
        <v>0</v>
      </c>
      <c r="E66" s="47" t="s">
        <v>0</v>
      </c>
      <c r="F66" s="47" t="str">
        <f t="shared" si="8"/>
        <v>C</v>
      </c>
      <c r="G66" s="47" t="str">
        <f t="shared" si="9"/>
        <v>KC</v>
      </c>
      <c r="I66" s="47">
        <f t="shared" si="10"/>
        <v>1</v>
      </c>
      <c r="J66" s="47">
        <f t="shared" si="11"/>
        <v>0</v>
      </c>
      <c r="K66" s="47">
        <f t="shared" si="12"/>
        <v>0</v>
      </c>
      <c r="L66" s="47">
        <f t="shared" si="13"/>
        <v>0</v>
      </c>
    </row>
    <row r="67" spans="1:12" x14ac:dyDescent="0.35">
      <c r="A67" s="46">
        <v>43223</v>
      </c>
      <c r="B67" s="47">
        <v>2018</v>
      </c>
      <c r="C67" s="47" t="s">
        <v>0</v>
      </c>
      <c r="D67" s="47" t="s">
        <v>2</v>
      </c>
      <c r="E67" s="47" t="s">
        <v>2</v>
      </c>
      <c r="F67" s="47" t="str">
        <f t="shared" si="8"/>
        <v>K</v>
      </c>
      <c r="G67" s="47" t="str">
        <f t="shared" si="9"/>
        <v>CK</v>
      </c>
      <c r="I67" s="47">
        <f t="shared" si="10"/>
        <v>0</v>
      </c>
      <c r="J67" s="47">
        <f t="shared" si="11"/>
        <v>0</v>
      </c>
      <c r="K67" s="47">
        <f t="shared" si="12"/>
        <v>1</v>
      </c>
      <c r="L67" s="47">
        <f t="shared" si="13"/>
        <v>0</v>
      </c>
    </row>
    <row r="68" spans="1:12" x14ac:dyDescent="0.35">
      <c r="A68" s="46">
        <v>43564</v>
      </c>
      <c r="B68" s="47">
        <v>2019</v>
      </c>
      <c r="C68" s="47" t="s">
        <v>2</v>
      </c>
      <c r="D68" s="47" t="s">
        <v>0</v>
      </c>
      <c r="E68" s="47" t="s">
        <v>0</v>
      </c>
      <c r="F68" s="47" t="str">
        <f t="shared" si="8"/>
        <v>C</v>
      </c>
      <c r="G68" s="47" t="str">
        <f t="shared" si="9"/>
        <v>KC</v>
      </c>
      <c r="I68" s="47">
        <f t="shared" si="10"/>
        <v>1</v>
      </c>
      <c r="J68" s="47">
        <f t="shared" si="11"/>
        <v>0</v>
      </c>
      <c r="K68" s="47">
        <f t="shared" si="12"/>
        <v>0</v>
      </c>
      <c r="L68" s="47">
        <f t="shared" si="13"/>
        <v>0</v>
      </c>
    </row>
    <row r="69" spans="1:12" x14ac:dyDescent="0.35">
      <c r="A69" s="46">
        <v>43569</v>
      </c>
      <c r="B69" s="47">
        <v>2019</v>
      </c>
      <c r="C69" s="47" t="s">
        <v>2</v>
      </c>
      <c r="D69" s="47" t="s">
        <v>0</v>
      </c>
      <c r="E69" s="47" t="s">
        <v>0</v>
      </c>
      <c r="F69" s="47" t="str">
        <f t="shared" si="8"/>
        <v>C</v>
      </c>
      <c r="G69" s="47" t="str">
        <f t="shared" si="9"/>
        <v>CC</v>
      </c>
      <c r="I69" s="47">
        <f t="shared" si="10"/>
        <v>0</v>
      </c>
      <c r="J69" s="47">
        <f t="shared" si="11"/>
        <v>0</v>
      </c>
      <c r="K69" s="47">
        <f t="shared" si="12"/>
        <v>1</v>
      </c>
      <c r="L69" s="47">
        <f t="shared" si="13"/>
        <v>1</v>
      </c>
    </row>
    <row r="70" spans="1:12" x14ac:dyDescent="0.35">
      <c r="A70" s="46">
        <v>44111</v>
      </c>
      <c r="B70" s="47">
        <v>2020</v>
      </c>
      <c r="C70" s="47" t="s">
        <v>2</v>
      </c>
      <c r="D70" s="47" t="s">
        <v>0</v>
      </c>
      <c r="E70" s="47" t="s">
        <v>2</v>
      </c>
      <c r="F70" s="47" t="str">
        <f t="shared" si="8"/>
        <v>K</v>
      </c>
      <c r="G70" s="47" t="str">
        <f t="shared" si="9"/>
        <v>CK</v>
      </c>
      <c r="I70" s="47">
        <f t="shared" si="10"/>
        <v>0</v>
      </c>
      <c r="J70" s="47">
        <f t="shared" si="11"/>
        <v>0</v>
      </c>
      <c r="K70" s="47">
        <f t="shared" si="12"/>
        <v>1</v>
      </c>
      <c r="L70" s="47">
        <f t="shared" si="13"/>
        <v>0</v>
      </c>
    </row>
    <row r="71" spans="1:12" x14ac:dyDescent="0.35">
      <c r="A71" s="46">
        <v>44133</v>
      </c>
      <c r="B71" s="47">
        <v>2020</v>
      </c>
      <c r="C71" s="47" t="s">
        <v>2</v>
      </c>
      <c r="D71" s="47" t="s">
        <v>0</v>
      </c>
      <c r="E71" s="47" t="s">
        <v>0</v>
      </c>
      <c r="F71" s="47" t="str">
        <f t="shared" si="8"/>
        <v>C</v>
      </c>
      <c r="G71" s="47" t="str">
        <f t="shared" si="9"/>
        <v>KC</v>
      </c>
      <c r="I71" s="47">
        <f t="shared" si="10"/>
        <v>1</v>
      </c>
      <c r="J71" s="47">
        <f t="shared" si="11"/>
        <v>0</v>
      </c>
      <c r="K71" s="47">
        <f t="shared" si="12"/>
        <v>0</v>
      </c>
      <c r="L71" s="47">
        <f t="shared" si="13"/>
        <v>0</v>
      </c>
    </row>
    <row r="72" spans="1:12" x14ac:dyDescent="0.35">
      <c r="A72" s="46">
        <v>44307</v>
      </c>
      <c r="B72" s="47">
        <v>2021</v>
      </c>
      <c r="C72" s="47" t="s">
        <v>0</v>
      </c>
      <c r="D72" s="47" t="s">
        <v>2</v>
      </c>
      <c r="E72" s="47" t="s">
        <v>0</v>
      </c>
      <c r="F72" s="47" t="str">
        <f t="shared" si="8"/>
        <v>C</v>
      </c>
      <c r="G72" s="47" t="str">
        <f t="shared" si="9"/>
        <v>CC</v>
      </c>
      <c r="I72" s="47">
        <f t="shared" si="10"/>
        <v>0</v>
      </c>
      <c r="J72" s="47">
        <f t="shared" si="11"/>
        <v>0</v>
      </c>
      <c r="K72" s="47">
        <f t="shared" si="12"/>
        <v>1</v>
      </c>
      <c r="L72" s="47">
        <f t="shared" si="13"/>
        <v>1</v>
      </c>
    </row>
    <row r="73" spans="1:12" x14ac:dyDescent="0.35">
      <c r="A73" s="46">
        <v>44465</v>
      </c>
      <c r="B73" s="47">
        <v>2021</v>
      </c>
      <c r="C73" s="47" t="s">
        <v>2</v>
      </c>
      <c r="D73" s="47" t="s">
        <v>0</v>
      </c>
      <c r="E73" s="47" t="s">
        <v>0</v>
      </c>
      <c r="F73" s="47" t="str">
        <f t="shared" si="8"/>
        <v>C</v>
      </c>
      <c r="G73" s="47" t="str">
        <f t="shared" si="9"/>
        <v>CC</v>
      </c>
      <c r="I73" s="47">
        <f t="shared" si="10"/>
        <v>0</v>
      </c>
      <c r="J73" s="47">
        <f t="shared" si="11"/>
        <v>0</v>
      </c>
      <c r="K73" s="47">
        <f t="shared" si="12"/>
        <v>1</v>
      </c>
      <c r="L73" s="47">
        <f t="shared" si="13"/>
        <v>1</v>
      </c>
    </row>
    <row r="74" spans="1:12" x14ac:dyDescent="0.35">
      <c r="A74" s="46">
        <v>44484</v>
      </c>
      <c r="B74" s="47">
        <v>2021</v>
      </c>
      <c r="C74" s="47" t="s">
        <v>0</v>
      </c>
      <c r="D74" s="47" t="s">
        <v>2</v>
      </c>
      <c r="E74" s="47" t="s">
        <v>0</v>
      </c>
      <c r="F74" s="47" t="str">
        <f t="shared" si="8"/>
        <v>C</v>
      </c>
      <c r="G74" s="47" t="str">
        <f t="shared" si="9"/>
        <v>CC</v>
      </c>
      <c r="I74" s="47">
        <f t="shared" si="10"/>
        <v>0</v>
      </c>
      <c r="J74" s="47">
        <f t="shared" si="11"/>
        <v>0</v>
      </c>
      <c r="K74" s="47">
        <f t="shared" si="12"/>
        <v>1</v>
      </c>
      <c r="L74" s="47">
        <f t="shared" si="13"/>
        <v>1</v>
      </c>
    </row>
    <row r="75" spans="1:12" x14ac:dyDescent="0.35">
      <c r="A75" s="51"/>
    </row>
    <row r="76" spans="1:12" x14ac:dyDescent="0.35">
      <c r="A76" s="51"/>
      <c r="G76" s="40" t="s">
        <v>288</v>
      </c>
      <c r="I76" s="47">
        <f>SUM(I51:I74)</f>
        <v>8</v>
      </c>
      <c r="J76" s="47">
        <f t="shared" ref="J76:L76" si="14">SUM(J51:J74)</f>
        <v>1</v>
      </c>
      <c r="K76" s="47">
        <f t="shared" si="14"/>
        <v>16</v>
      </c>
      <c r="L76" s="47">
        <f t="shared" si="14"/>
        <v>9</v>
      </c>
    </row>
    <row r="77" spans="1:12" x14ac:dyDescent="0.35">
      <c r="A77" s="51"/>
      <c r="G77" s="40" t="s">
        <v>289</v>
      </c>
      <c r="I77" s="40">
        <f>J76/I76</f>
        <v>0.125</v>
      </c>
      <c r="J77" s="47"/>
      <c r="K77" s="40">
        <f>L76/K76</f>
        <v>0.5625</v>
      </c>
      <c r="L77" s="47"/>
    </row>
    <row r="80" spans="1:12" x14ac:dyDescent="0.35">
      <c r="A80" s="40" t="s">
        <v>9</v>
      </c>
      <c r="B80" s="40" t="s">
        <v>284</v>
      </c>
      <c r="C80" s="40" t="s">
        <v>262</v>
      </c>
      <c r="D80" s="40" t="s">
        <v>263</v>
      </c>
      <c r="E80" s="40" t="s">
        <v>285</v>
      </c>
      <c r="F80" s="40" t="s">
        <v>286</v>
      </c>
      <c r="G80" s="40" t="s">
        <v>287</v>
      </c>
    </row>
    <row r="81" spans="1:12" x14ac:dyDescent="0.35">
      <c r="A81" s="46">
        <v>39558</v>
      </c>
      <c r="B81" s="47">
        <v>2008</v>
      </c>
      <c r="C81" s="47" t="s">
        <v>2</v>
      </c>
      <c r="D81" s="47" t="s">
        <v>290</v>
      </c>
      <c r="E81" s="47" t="s">
        <v>2</v>
      </c>
      <c r="F81" s="47" t="str">
        <f t="shared" ref="F81:F110" si="15">LEFT(E81,1)</f>
        <v>K</v>
      </c>
      <c r="G81" s="47" t="str">
        <f>CONCATENATE(F81)</f>
        <v>K</v>
      </c>
    </row>
    <row r="82" spans="1:12" x14ac:dyDescent="0.35">
      <c r="A82" s="46">
        <v>39579</v>
      </c>
      <c r="B82" s="47">
        <v>2008</v>
      </c>
      <c r="C82" s="47" t="s">
        <v>290</v>
      </c>
      <c r="D82" s="47" t="s">
        <v>2</v>
      </c>
      <c r="E82" s="47" t="s">
        <v>2</v>
      </c>
      <c r="F82" s="47" t="str">
        <f t="shared" si="15"/>
        <v>K</v>
      </c>
      <c r="G82" s="47" t="str">
        <f>CONCATENATE(F81,F82)</f>
        <v>KK</v>
      </c>
      <c r="I82" s="47">
        <f>IF(LEFT(G82,1)="K",1,0)</f>
        <v>1</v>
      </c>
      <c r="J82" s="47">
        <f>IF(G82="KK",1,0)</f>
        <v>1</v>
      </c>
      <c r="K82" s="47">
        <f>IF(LEFT(G82,1)="S",1,0)</f>
        <v>0</v>
      </c>
      <c r="L82" s="47">
        <f>IF(G82="SS",1,0)</f>
        <v>0</v>
      </c>
    </row>
    <row r="83" spans="1:12" x14ac:dyDescent="0.35">
      <c r="A83" s="46">
        <v>39922</v>
      </c>
      <c r="B83" s="47">
        <v>2009</v>
      </c>
      <c r="C83" s="47" t="s">
        <v>290</v>
      </c>
      <c r="D83" s="47" t="s">
        <v>2</v>
      </c>
      <c r="E83" s="47" t="s">
        <v>290</v>
      </c>
      <c r="F83" s="47" t="str">
        <f t="shared" si="15"/>
        <v>S</v>
      </c>
      <c r="G83" s="47" t="str">
        <f t="shared" ref="G83:G110" si="16">CONCATENATE(F82,F83)</f>
        <v>KS</v>
      </c>
      <c r="I83" s="47">
        <f t="shared" ref="I83:I106" si="17">IF(LEFT(G83,1)="K",1,0)</f>
        <v>1</v>
      </c>
      <c r="J83" s="47">
        <f t="shared" ref="J83:J106" si="18">IF(G83="KK",1,0)</f>
        <v>0</v>
      </c>
      <c r="K83" s="47">
        <f t="shared" ref="K83:K106" si="19">IF(LEFT(G83,1)="S",1,0)</f>
        <v>0</v>
      </c>
      <c r="L83" s="47">
        <f t="shared" ref="L83:L106" si="20">IF(G83="SS",1,0)</f>
        <v>0</v>
      </c>
    </row>
    <row r="84" spans="1:12" x14ac:dyDescent="0.35">
      <c r="A84" s="46">
        <v>39949</v>
      </c>
      <c r="B84" s="47">
        <v>2009</v>
      </c>
      <c r="C84" s="47" t="s">
        <v>290</v>
      </c>
      <c r="D84" s="47" t="s">
        <v>2</v>
      </c>
      <c r="E84" s="47" t="s">
        <v>290</v>
      </c>
      <c r="F84" s="47" t="str">
        <f t="shared" si="15"/>
        <v>S</v>
      </c>
      <c r="G84" s="47" t="str">
        <f t="shared" si="16"/>
        <v>SS</v>
      </c>
      <c r="I84" s="47">
        <f t="shared" si="17"/>
        <v>0</v>
      </c>
      <c r="J84" s="47">
        <f t="shared" si="18"/>
        <v>0</v>
      </c>
      <c r="K84" s="47">
        <f t="shared" si="19"/>
        <v>1</v>
      </c>
      <c r="L84" s="47">
        <f t="shared" si="20"/>
        <v>1</v>
      </c>
    </row>
    <row r="85" spans="1:12" x14ac:dyDescent="0.35">
      <c r="A85" s="46">
        <v>40249</v>
      </c>
      <c r="B85" s="47">
        <v>2010</v>
      </c>
      <c r="C85" s="47" t="s">
        <v>290</v>
      </c>
      <c r="D85" s="47" t="s">
        <v>2</v>
      </c>
      <c r="E85" s="47" t="s">
        <v>2</v>
      </c>
      <c r="F85" s="47" t="str">
        <f t="shared" si="15"/>
        <v>K</v>
      </c>
      <c r="G85" s="47" t="str">
        <f t="shared" si="16"/>
        <v>SK</v>
      </c>
      <c r="I85" s="47">
        <f t="shared" si="17"/>
        <v>0</v>
      </c>
      <c r="J85" s="47">
        <f t="shared" si="18"/>
        <v>0</v>
      </c>
      <c r="K85" s="47">
        <f t="shared" si="19"/>
        <v>1</v>
      </c>
      <c r="L85" s="47">
        <f t="shared" si="20"/>
        <v>0</v>
      </c>
    </row>
    <row r="86" spans="1:12" x14ac:dyDescent="0.35">
      <c r="A86" s="46">
        <v>40269</v>
      </c>
      <c r="B86" s="47">
        <v>2010</v>
      </c>
      <c r="C86" s="47" t="s">
        <v>2</v>
      </c>
      <c r="D86" s="47" t="s">
        <v>290</v>
      </c>
      <c r="E86" s="47" t="s">
        <v>2</v>
      </c>
      <c r="F86" s="47" t="str">
        <f t="shared" si="15"/>
        <v>K</v>
      </c>
      <c r="G86" s="47" t="str">
        <f t="shared" si="16"/>
        <v>KK</v>
      </c>
      <c r="I86" s="47">
        <f t="shared" si="17"/>
        <v>1</v>
      </c>
      <c r="J86" s="47">
        <f t="shared" si="18"/>
        <v>1</v>
      </c>
      <c r="K86" s="47">
        <f t="shared" si="19"/>
        <v>0</v>
      </c>
      <c r="L86" s="47">
        <f t="shared" si="20"/>
        <v>0</v>
      </c>
    </row>
    <row r="87" spans="1:12" x14ac:dyDescent="0.35">
      <c r="A87" s="46">
        <v>40644</v>
      </c>
      <c r="B87" s="47">
        <v>2011</v>
      </c>
      <c r="C87" s="47" t="s">
        <v>2</v>
      </c>
      <c r="D87" s="47" t="s">
        <v>290</v>
      </c>
      <c r="E87" s="47" t="s">
        <v>2</v>
      </c>
      <c r="F87" s="47" t="str">
        <f t="shared" si="15"/>
        <v>K</v>
      </c>
      <c r="G87" s="47" t="str">
        <f t="shared" si="16"/>
        <v>KK</v>
      </c>
      <c r="I87" s="47">
        <f t="shared" si="17"/>
        <v>1</v>
      </c>
      <c r="J87" s="47">
        <f t="shared" si="18"/>
        <v>1</v>
      </c>
      <c r="K87" s="47">
        <f t="shared" si="19"/>
        <v>0</v>
      </c>
      <c r="L87" s="47">
        <f t="shared" si="20"/>
        <v>0</v>
      </c>
    </row>
    <row r="88" spans="1:12" x14ac:dyDescent="0.35">
      <c r="A88" s="46">
        <v>40666</v>
      </c>
      <c r="B88" s="47">
        <v>2011</v>
      </c>
      <c r="C88" s="47" t="s">
        <v>290</v>
      </c>
      <c r="D88" s="47" t="s">
        <v>2</v>
      </c>
      <c r="E88" s="47" t="s">
        <v>2</v>
      </c>
      <c r="F88" s="47" t="str">
        <f t="shared" si="15"/>
        <v>K</v>
      </c>
      <c r="G88" s="47" t="str">
        <f t="shared" si="16"/>
        <v>KK</v>
      </c>
      <c r="I88" s="47">
        <f t="shared" si="17"/>
        <v>1</v>
      </c>
      <c r="J88" s="47">
        <f t="shared" si="18"/>
        <v>1</v>
      </c>
      <c r="K88" s="47">
        <f t="shared" si="19"/>
        <v>0</v>
      </c>
      <c r="L88" s="47">
        <f t="shared" si="20"/>
        <v>0</v>
      </c>
    </row>
    <row r="89" spans="1:12" x14ac:dyDescent="0.35">
      <c r="A89" s="46">
        <v>41021</v>
      </c>
      <c r="B89" s="47">
        <v>2012</v>
      </c>
      <c r="C89" s="47" t="s">
        <v>290</v>
      </c>
      <c r="D89" s="47" t="s">
        <v>2</v>
      </c>
      <c r="E89" s="47" t="s">
        <v>2</v>
      </c>
      <c r="F89" s="47" t="str">
        <f t="shared" si="15"/>
        <v>K</v>
      </c>
      <c r="G89" s="47" t="str">
        <f t="shared" si="16"/>
        <v>KK</v>
      </c>
      <c r="I89" s="47">
        <f t="shared" si="17"/>
        <v>1</v>
      </c>
      <c r="J89" s="47">
        <f t="shared" si="18"/>
        <v>1</v>
      </c>
      <c r="K89" s="47">
        <f t="shared" si="19"/>
        <v>0</v>
      </c>
      <c r="L89" s="47">
        <f t="shared" si="20"/>
        <v>0</v>
      </c>
    </row>
    <row r="90" spans="1:12" x14ac:dyDescent="0.35">
      <c r="A90" s="46">
        <v>41378</v>
      </c>
      <c r="B90" s="47">
        <v>2013</v>
      </c>
      <c r="C90" s="47" t="s">
        <v>2</v>
      </c>
      <c r="D90" s="47" t="s">
        <v>290</v>
      </c>
      <c r="E90" s="47" t="s">
        <v>2</v>
      </c>
      <c r="F90" s="47" t="str">
        <f t="shared" si="15"/>
        <v>K</v>
      </c>
      <c r="G90" s="47" t="str">
        <f t="shared" si="16"/>
        <v>KK</v>
      </c>
      <c r="I90" s="47">
        <f t="shared" si="17"/>
        <v>1</v>
      </c>
      <c r="J90" s="47">
        <f t="shared" si="18"/>
        <v>1</v>
      </c>
      <c r="K90" s="47">
        <f t="shared" si="19"/>
        <v>0</v>
      </c>
      <c r="L90" s="47">
        <f t="shared" si="20"/>
        <v>0</v>
      </c>
    </row>
    <row r="91" spans="1:12" x14ac:dyDescent="0.35">
      <c r="A91" s="46">
        <v>41413</v>
      </c>
      <c r="B91" s="47">
        <v>2013</v>
      </c>
      <c r="C91" s="47" t="s">
        <v>290</v>
      </c>
      <c r="D91" s="47" t="s">
        <v>2</v>
      </c>
      <c r="E91" s="47" t="s">
        <v>290</v>
      </c>
      <c r="F91" s="47" t="str">
        <f t="shared" si="15"/>
        <v>S</v>
      </c>
      <c r="G91" s="47" t="str">
        <f t="shared" si="16"/>
        <v>KS</v>
      </c>
      <c r="I91" s="47">
        <f t="shared" si="17"/>
        <v>1</v>
      </c>
      <c r="J91" s="47">
        <f t="shared" si="18"/>
        <v>0</v>
      </c>
      <c r="K91" s="47">
        <f t="shared" si="19"/>
        <v>0</v>
      </c>
      <c r="L91" s="47">
        <f t="shared" si="20"/>
        <v>0</v>
      </c>
    </row>
    <row r="92" spans="1:12" x14ac:dyDescent="0.35">
      <c r="A92" s="46">
        <v>41777</v>
      </c>
      <c r="B92" s="47">
        <v>2014</v>
      </c>
      <c r="C92" s="47" t="s">
        <v>290</v>
      </c>
      <c r="D92" s="47" t="s">
        <v>2</v>
      </c>
      <c r="E92" s="47" t="s">
        <v>2</v>
      </c>
      <c r="F92" s="47" t="str">
        <f t="shared" si="15"/>
        <v>K</v>
      </c>
      <c r="G92" s="47" t="str">
        <f t="shared" si="16"/>
        <v>SK</v>
      </c>
      <c r="I92" s="47">
        <f t="shared" si="17"/>
        <v>0</v>
      </c>
      <c r="J92" s="47">
        <f t="shared" si="18"/>
        <v>0</v>
      </c>
      <c r="K92" s="47">
        <f t="shared" si="19"/>
        <v>1</v>
      </c>
      <c r="L92" s="47">
        <f t="shared" si="20"/>
        <v>0</v>
      </c>
    </row>
    <row r="93" spans="1:12" x14ac:dyDescent="0.35">
      <c r="A93" s="46">
        <v>41783</v>
      </c>
      <c r="B93" s="47">
        <v>2014</v>
      </c>
      <c r="C93" s="47" t="s">
        <v>2</v>
      </c>
      <c r="D93" s="47" t="s">
        <v>290</v>
      </c>
      <c r="E93" s="47" t="s">
        <v>2</v>
      </c>
      <c r="F93" s="47" t="str">
        <f t="shared" si="15"/>
        <v>K</v>
      </c>
      <c r="G93" s="47" t="str">
        <f t="shared" si="16"/>
        <v>KK</v>
      </c>
      <c r="I93" s="47">
        <f t="shared" si="17"/>
        <v>1</v>
      </c>
      <c r="J93" s="47">
        <f t="shared" si="18"/>
        <v>1</v>
      </c>
      <c r="K93" s="47">
        <f t="shared" si="19"/>
        <v>0</v>
      </c>
      <c r="L93" s="47">
        <f t="shared" si="20"/>
        <v>0</v>
      </c>
    </row>
    <row r="94" spans="1:12" x14ac:dyDescent="0.35">
      <c r="A94" s="46">
        <v>42116</v>
      </c>
      <c r="B94" s="47">
        <v>2015</v>
      </c>
      <c r="C94" s="47" t="s">
        <v>290</v>
      </c>
      <c r="D94" s="47" t="s">
        <v>2</v>
      </c>
      <c r="E94" s="47" t="s">
        <v>290</v>
      </c>
      <c r="F94" s="47" t="str">
        <f t="shared" si="15"/>
        <v>S</v>
      </c>
      <c r="G94" s="47" t="str">
        <f t="shared" si="16"/>
        <v>KS</v>
      </c>
      <c r="I94" s="47">
        <f t="shared" si="17"/>
        <v>1</v>
      </c>
      <c r="J94" s="47">
        <f t="shared" si="18"/>
        <v>0</v>
      </c>
      <c r="K94" s="47">
        <f t="shared" si="19"/>
        <v>0</v>
      </c>
      <c r="L94" s="47">
        <f t="shared" si="20"/>
        <v>0</v>
      </c>
    </row>
    <row r="95" spans="1:12" x14ac:dyDescent="0.35">
      <c r="A95" s="46">
        <v>42128</v>
      </c>
      <c r="B95" s="47">
        <v>2015</v>
      </c>
      <c r="C95" s="47" t="s">
        <v>2</v>
      </c>
      <c r="D95" s="47" t="s">
        <v>290</v>
      </c>
      <c r="E95" s="47" t="s">
        <v>2</v>
      </c>
      <c r="F95" s="47" t="str">
        <f t="shared" si="15"/>
        <v>K</v>
      </c>
      <c r="G95" s="47" t="str">
        <f t="shared" si="16"/>
        <v>SK</v>
      </c>
      <c r="I95" s="47">
        <f t="shared" si="17"/>
        <v>0</v>
      </c>
      <c r="J95" s="47">
        <f t="shared" si="18"/>
        <v>0</v>
      </c>
      <c r="K95" s="47">
        <f t="shared" si="19"/>
        <v>1</v>
      </c>
      <c r="L95" s="47">
        <f t="shared" si="20"/>
        <v>0</v>
      </c>
    </row>
    <row r="96" spans="1:12" x14ac:dyDescent="0.35">
      <c r="A96" s="46">
        <v>42476</v>
      </c>
      <c r="B96" s="47">
        <v>2016</v>
      </c>
      <c r="C96" s="47" t="s">
        <v>290</v>
      </c>
      <c r="D96" s="47" t="s">
        <v>2</v>
      </c>
      <c r="E96" s="47" t="s">
        <v>2</v>
      </c>
      <c r="F96" s="47" t="str">
        <f t="shared" si="15"/>
        <v>K</v>
      </c>
      <c r="G96" s="47" t="str">
        <f t="shared" si="16"/>
        <v>KK</v>
      </c>
      <c r="I96" s="47">
        <f t="shared" si="17"/>
        <v>1</v>
      </c>
      <c r="J96" s="47">
        <f t="shared" si="18"/>
        <v>1</v>
      </c>
      <c r="K96" s="47">
        <f t="shared" si="19"/>
        <v>0</v>
      </c>
      <c r="L96" s="47">
        <f t="shared" si="20"/>
        <v>0</v>
      </c>
    </row>
    <row r="97" spans="1:12" x14ac:dyDescent="0.35">
      <c r="A97" s="46">
        <v>42512</v>
      </c>
      <c r="B97" s="47">
        <v>2016</v>
      </c>
      <c r="C97" s="47" t="s">
        <v>2</v>
      </c>
      <c r="D97" s="47" t="s">
        <v>290</v>
      </c>
      <c r="E97" s="47" t="s">
        <v>2</v>
      </c>
      <c r="F97" s="47" t="str">
        <f t="shared" si="15"/>
        <v>K</v>
      </c>
      <c r="G97" s="47" t="str">
        <f t="shared" si="16"/>
        <v>KK</v>
      </c>
      <c r="I97" s="47">
        <f t="shared" si="17"/>
        <v>1</v>
      </c>
      <c r="J97" s="47">
        <f t="shared" si="18"/>
        <v>1</v>
      </c>
      <c r="K97" s="47">
        <f t="shared" si="19"/>
        <v>0</v>
      </c>
      <c r="L97" s="47">
        <f t="shared" si="20"/>
        <v>0</v>
      </c>
    </row>
    <row r="98" spans="1:12" x14ac:dyDescent="0.35">
      <c r="A98" s="46">
        <v>42515</v>
      </c>
      <c r="B98" s="47">
        <v>2016</v>
      </c>
      <c r="C98" s="47" t="s">
        <v>290</v>
      </c>
      <c r="D98" s="47" t="s">
        <v>2</v>
      </c>
      <c r="E98" s="47" t="s">
        <v>290</v>
      </c>
      <c r="F98" s="47" t="str">
        <f t="shared" si="15"/>
        <v>S</v>
      </c>
      <c r="G98" s="47" t="str">
        <f t="shared" si="16"/>
        <v>KS</v>
      </c>
      <c r="I98" s="47">
        <f t="shared" si="17"/>
        <v>1</v>
      </c>
      <c r="J98" s="47">
        <f t="shared" si="18"/>
        <v>0</v>
      </c>
      <c r="K98" s="47">
        <f t="shared" si="19"/>
        <v>0</v>
      </c>
      <c r="L98" s="47">
        <f t="shared" si="20"/>
        <v>0</v>
      </c>
    </row>
    <row r="99" spans="1:12" x14ac:dyDescent="0.35">
      <c r="A99" s="46">
        <v>42840</v>
      </c>
      <c r="B99" s="47">
        <v>2017</v>
      </c>
      <c r="C99" s="47" t="s">
        <v>2</v>
      </c>
      <c r="D99" s="47" t="s">
        <v>290</v>
      </c>
      <c r="E99" s="47" t="s">
        <v>2</v>
      </c>
      <c r="F99" s="47" t="str">
        <f t="shared" si="15"/>
        <v>K</v>
      </c>
      <c r="G99" s="47" t="str">
        <f t="shared" si="16"/>
        <v>SK</v>
      </c>
      <c r="I99" s="47">
        <f t="shared" si="17"/>
        <v>0</v>
      </c>
      <c r="J99" s="47">
        <f t="shared" si="18"/>
        <v>0</v>
      </c>
      <c r="K99" s="47">
        <f t="shared" si="19"/>
        <v>1</v>
      </c>
      <c r="L99" s="47">
        <f t="shared" si="20"/>
        <v>0</v>
      </c>
    </row>
    <row r="100" spans="1:12" x14ac:dyDescent="0.35">
      <c r="A100" s="46">
        <v>42855</v>
      </c>
      <c r="B100" s="47">
        <v>2017</v>
      </c>
      <c r="C100" s="47" t="s">
        <v>290</v>
      </c>
      <c r="D100" s="47" t="s">
        <v>2</v>
      </c>
      <c r="E100" s="47" t="s">
        <v>290</v>
      </c>
      <c r="F100" s="47" t="str">
        <f t="shared" si="15"/>
        <v>S</v>
      </c>
      <c r="G100" s="47" t="str">
        <f t="shared" si="16"/>
        <v>KS</v>
      </c>
      <c r="I100" s="47">
        <f t="shared" si="17"/>
        <v>1</v>
      </c>
      <c r="J100" s="47">
        <f t="shared" si="18"/>
        <v>0</v>
      </c>
      <c r="K100" s="47">
        <f t="shared" si="19"/>
        <v>0</v>
      </c>
      <c r="L100" s="47">
        <f t="shared" si="20"/>
        <v>0</v>
      </c>
    </row>
    <row r="101" spans="1:12" x14ac:dyDescent="0.35">
      <c r="A101" s="46">
        <v>42872</v>
      </c>
      <c r="B101" s="47">
        <v>2017</v>
      </c>
      <c r="C101" s="47" t="s">
        <v>290</v>
      </c>
      <c r="D101" s="47" t="s">
        <v>2</v>
      </c>
      <c r="E101" s="47" t="s">
        <v>2</v>
      </c>
      <c r="F101" s="47" t="str">
        <f t="shared" si="15"/>
        <v>K</v>
      </c>
      <c r="G101" s="47" t="str">
        <f t="shared" si="16"/>
        <v>SK</v>
      </c>
      <c r="I101" s="47">
        <f t="shared" si="17"/>
        <v>0</v>
      </c>
      <c r="J101" s="47">
        <f t="shared" si="18"/>
        <v>0</v>
      </c>
      <c r="K101" s="47">
        <f t="shared" si="19"/>
        <v>1</v>
      </c>
      <c r="L101" s="47">
        <f t="shared" si="20"/>
        <v>0</v>
      </c>
    </row>
    <row r="102" spans="1:12" x14ac:dyDescent="0.35">
      <c r="A102" s="46">
        <v>43204</v>
      </c>
      <c r="B102" s="47">
        <v>2018</v>
      </c>
      <c r="C102" s="47" t="s">
        <v>2</v>
      </c>
      <c r="D102" s="47" t="s">
        <v>290</v>
      </c>
      <c r="E102" s="47" t="s">
        <v>290</v>
      </c>
      <c r="F102" s="47" t="str">
        <f t="shared" si="15"/>
        <v>S</v>
      </c>
      <c r="G102" s="47" t="str">
        <f t="shared" si="16"/>
        <v>KS</v>
      </c>
      <c r="I102" s="47">
        <f t="shared" si="17"/>
        <v>1</v>
      </c>
      <c r="J102" s="47">
        <f t="shared" si="18"/>
        <v>0</v>
      </c>
      <c r="K102" s="47">
        <f t="shared" si="19"/>
        <v>0</v>
      </c>
      <c r="L102" s="47">
        <f t="shared" si="20"/>
        <v>0</v>
      </c>
    </row>
    <row r="103" spans="1:12" x14ac:dyDescent="0.35">
      <c r="A103" s="46">
        <v>43239</v>
      </c>
      <c r="B103" s="47">
        <v>2018</v>
      </c>
      <c r="C103" s="47" t="s">
        <v>290</v>
      </c>
      <c r="D103" s="47" t="s">
        <v>2</v>
      </c>
      <c r="E103" s="47" t="s">
        <v>2</v>
      </c>
      <c r="F103" s="47" t="str">
        <f t="shared" si="15"/>
        <v>K</v>
      </c>
      <c r="G103" s="47" t="str">
        <f t="shared" si="16"/>
        <v>SK</v>
      </c>
      <c r="I103" s="47">
        <f t="shared" si="17"/>
        <v>0</v>
      </c>
      <c r="J103" s="47">
        <f t="shared" si="18"/>
        <v>0</v>
      </c>
      <c r="K103" s="47">
        <f t="shared" si="19"/>
        <v>1</v>
      </c>
      <c r="L103" s="47">
        <f t="shared" si="20"/>
        <v>0</v>
      </c>
    </row>
    <row r="104" spans="1:12" x14ac:dyDescent="0.35">
      <c r="A104" s="46">
        <v>43245</v>
      </c>
      <c r="B104" s="47">
        <v>2018</v>
      </c>
      <c r="C104" s="47" t="s">
        <v>290</v>
      </c>
      <c r="D104" s="47" t="s">
        <v>2</v>
      </c>
      <c r="E104" s="47" t="s">
        <v>290</v>
      </c>
      <c r="F104" s="47" t="str">
        <f t="shared" si="15"/>
        <v>S</v>
      </c>
      <c r="G104" s="47" t="str">
        <f t="shared" si="16"/>
        <v>KS</v>
      </c>
      <c r="I104" s="47">
        <f t="shared" si="17"/>
        <v>1</v>
      </c>
      <c r="J104" s="47">
        <f t="shared" si="18"/>
        <v>0</v>
      </c>
      <c r="K104" s="47">
        <f t="shared" si="19"/>
        <v>0</v>
      </c>
      <c r="L104" s="47">
        <f t="shared" si="20"/>
        <v>0</v>
      </c>
    </row>
    <row r="105" spans="1:12" x14ac:dyDescent="0.35">
      <c r="A105" s="46">
        <v>43548</v>
      </c>
      <c r="B105" s="47">
        <v>2019</v>
      </c>
      <c r="C105" s="47" t="s">
        <v>290</v>
      </c>
      <c r="D105" s="47" t="s">
        <v>2</v>
      </c>
      <c r="E105" s="47" t="s">
        <v>2</v>
      </c>
      <c r="F105" s="47" t="str">
        <f t="shared" si="15"/>
        <v>K</v>
      </c>
      <c r="G105" s="47" t="str">
        <f t="shared" si="16"/>
        <v>SK</v>
      </c>
      <c r="I105" s="47">
        <f t="shared" si="17"/>
        <v>0</v>
      </c>
      <c r="J105" s="47">
        <f t="shared" si="18"/>
        <v>0</v>
      </c>
      <c r="K105" s="47">
        <f t="shared" si="19"/>
        <v>1</v>
      </c>
      <c r="L105" s="47">
        <f t="shared" si="20"/>
        <v>0</v>
      </c>
    </row>
    <row r="106" spans="1:12" x14ac:dyDescent="0.35">
      <c r="A106" s="46">
        <v>43576</v>
      </c>
      <c r="B106" s="47">
        <v>2019</v>
      </c>
      <c r="C106" s="47" t="s">
        <v>2</v>
      </c>
      <c r="D106" s="47" t="s">
        <v>290</v>
      </c>
      <c r="E106" s="47" t="s">
        <v>290</v>
      </c>
      <c r="F106" s="47" t="str">
        <f t="shared" si="15"/>
        <v>S</v>
      </c>
      <c r="G106" s="47" t="str">
        <f t="shared" si="16"/>
        <v>KS</v>
      </c>
      <c r="I106" s="47">
        <f t="shared" si="17"/>
        <v>1</v>
      </c>
      <c r="J106" s="47">
        <f t="shared" si="18"/>
        <v>0</v>
      </c>
      <c r="K106" s="47">
        <f t="shared" si="19"/>
        <v>0</v>
      </c>
      <c r="L106" s="47">
        <f t="shared" si="20"/>
        <v>0</v>
      </c>
    </row>
    <row r="107" spans="1:12" x14ac:dyDescent="0.35">
      <c r="A107" s="46">
        <v>44100</v>
      </c>
      <c r="B107" s="47">
        <v>2020</v>
      </c>
      <c r="C107" s="47" t="s">
        <v>290</v>
      </c>
      <c r="D107" s="47" t="s">
        <v>2</v>
      </c>
      <c r="E107" s="47" t="s">
        <v>2</v>
      </c>
      <c r="F107" s="47" t="str">
        <f t="shared" si="15"/>
        <v>K</v>
      </c>
      <c r="G107" s="47" t="str">
        <f>CONCATENATE(F106,F107)</f>
        <v>SK</v>
      </c>
      <c r="I107" s="47">
        <f>IF(LEFT(G107,1)="K",1,0)</f>
        <v>0</v>
      </c>
      <c r="J107" s="47">
        <f>IF(G107="KK",1,0)</f>
        <v>0</v>
      </c>
      <c r="K107" s="47">
        <f>IF(LEFT(G107,1)="S",1,0)</f>
        <v>1</v>
      </c>
      <c r="L107" s="47">
        <f>IF(G107="SS",1,0)</f>
        <v>0</v>
      </c>
    </row>
    <row r="108" spans="1:12" x14ac:dyDescent="0.35">
      <c r="A108" s="46">
        <v>44122</v>
      </c>
      <c r="B108" s="47">
        <v>2020</v>
      </c>
      <c r="C108" s="47" t="s">
        <v>2</v>
      </c>
      <c r="D108" s="47" t="s">
        <v>290</v>
      </c>
      <c r="E108" s="47" t="s">
        <v>2</v>
      </c>
      <c r="F108" s="47" t="str">
        <f t="shared" si="15"/>
        <v>K</v>
      </c>
      <c r="G108" s="47" t="str">
        <f t="shared" si="16"/>
        <v>KK</v>
      </c>
      <c r="I108" s="47">
        <f t="shared" ref="I108:I110" si="21">IF(LEFT(G108,1)="K",1,0)</f>
        <v>1</v>
      </c>
      <c r="J108" s="47">
        <f t="shared" ref="J108:J110" si="22">IF(G108="KK",1,0)</f>
        <v>1</v>
      </c>
      <c r="K108" s="47">
        <f t="shared" ref="K108:K110" si="23">IF(LEFT(G108,1)="S",1,0)</f>
        <v>0</v>
      </c>
      <c r="L108" s="47">
        <f t="shared" ref="L108:L110" si="24">IF(G108="SS",1,0)</f>
        <v>0</v>
      </c>
    </row>
    <row r="109" spans="1:12" x14ac:dyDescent="0.35">
      <c r="A109" s="46">
        <v>44297</v>
      </c>
      <c r="B109" s="47">
        <v>2021</v>
      </c>
      <c r="C109" s="47" t="s">
        <v>2</v>
      </c>
      <c r="D109" s="47" t="s">
        <v>290</v>
      </c>
      <c r="E109" s="47" t="s">
        <v>2</v>
      </c>
      <c r="F109" s="47" t="str">
        <f t="shared" si="15"/>
        <v>K</v>
      </c>
      <c r="G109" s="47" t="str">
        <f t="shared" si="16"/>
        <v>KK</v>
      </c>
      <c r="I109" s="47">
        <f t="shared" si="21"/>
        <v>1</v>
      </c>
      <c r="J109" s="47">
        <f t="shared" si="22"/>
        <v>1</v>
      </c>
      <c r="K109" s="47">
        <f t="shared" si="23"/>
        <v>0</v>
      </c>
      <c r="L109" s="47">
        <f t="shared" si="24"/>
        <v>0</v>
      </c>
    </row>
    <row r="110" spans="1:12" x14ac:dyDescent="0.35">
      <c r="A110" s="46">
        <v>44472</v>
      </c>
      <c r="B110" s="47">
        <v>2021</v>
      </c>
      <c r="C110" s="47" t="s">
        <v>290</v>
      </c>
      <c r="D110" s="47" t="s">
        <v>2</v>
      </c>
      <c r="E110" s="47" t="s">
        <v>2</v>
      </c>
      <c r="F110" s="47" t="str">
        <f t="shared" si="15"/>
        <v>K</v>
      </c>
      <c r="G110" s="47" t="str">
        <f t="shared" si="16"/>
        <v>KK</v>
      </c>
      <c r="I110" s="47">
        <f t="shared" si="21"/>
        <v>1</v>
      </c>
      <c r="J110" s="47">
        <f t="shared" si="22"/>
        <v>1</v>
      </c>
      <c r="K110" s="47">
        <f t="shared" si="23"/>
        <v>0</v>
      </c>
      <c r="L110" s="47">
        <f t="shared" si="24"/>
        <v>0</v>
      </c>
    </row>
    <row r="112" spans="1:12" x14ac:dyDescent="0.35">
      <c r="G112" s="40" t="s">
        <v>288</v>
      </c>
      <c r="I112" s="47">
        <f>SUM(I82:I110)</f>
        <v>20</v>
      </c>
      <c r="J112" s="47">
        <f t="shared" ref="J112:L112" si="25">SUM(J82:J110)</f>
        <v>12</v>
      </c>
      <c r="K112" s="47">
        <f t="shared" si="25"/>
        <v>9</v>
      </c>
      <c r="L112" s="47">
        <f t="shared" si="25"/>
        <v>1</v>
      </c>
    </row>
    <row r="113" spans="1:12" x14ac:dyDescent="0.35">
      <c r="G113" s="40" t="s">
        <v>289</v>
      </c>
      <c r="I113" s="40">
        <f>J112/I112</f>
        <v>0.6</v>
      </c>
      <c r="J113" s="47"/>
      <c r="K113" s="40">
        <f>L112/K112</f>
        <v>0.1111111111111111</v>
      </c>
      <c r="L113" s="47"/>
    </row>
    <row r="116" spans="1:12" x14ac:dyDescent="0.35">
      <c r="A116" s="40" t="s">
        <v>9</v>
      </c>
      <c r="B116" s="40" t="s">
        <v>284</v>
      </c>
      <c r="C116" s="40" t="s">
        <v>262</v>
      </c>
      <c r="D116" s="40" t="s">
        <v>263</v>
      </c>
      <c r="E116" s="40" t="s">
        <v>285</v>
      </c>
      <c r="F116" s="40" t="s">
        <v>286</v>
      </c>
      <c r="G116" s="40" t="s">
        <v>287</v>
      </c>
    </row>
    <row r="117" spans="1:12" x14ac:dyDescent="0.35">
      <c r="A117" s="46">
        <v>39569</v>
      </c>
      <c r="B117" s="47">
        <v>2008</v>
      </c>
      <c r="C117" s="47" t="s">
        <v>5</v>
      </c>
      <c r="D117" s="47" t="s">
        <v>2</v>
      </c>
      <c r="E117" s="47" t="s">
        <v>5</v>
      </c>
      <c r="F117" s="47" t="str">
        <f t="shared" ref="F117:F140" si="26">LEFT(E117,1)</f>
        <v>R</v>
      </c>
      <c r="G117" s="47" t="str">
        <f>CONCATENATE(F117)</f>
        <v>R</v>
      </c>
    </row>
    <row r="118" spans="1:12" x14ac:dyDescent="0.35">
      <c r="A118" s="46">
        <v>39588</v>
      </c>
      <c r="B118" s="47">
        <v>2008</v>
      </c>
      <c r="C118" s="47" t="s">
        <v>2</v>
      </c>
      <c r="D118" s="47" t="s">
        <v>5</v>
      </c>
      <c r="E118" s="47" t="s">
        <v>5</v>
      </c>
      <c r="F118" s="47" t="str">
        <f t="shared" si="26"/>
        <v>R</v>
      </c>
      <c r="G118" s="47" t="str">
        <f>CONCATENATE(F117,F118)</f>
        <v>RR</v>
      </c>
      <c r="I118" s="47">
        <f>IF(LEFT(G118,1)="K",1,0)</f>
        <v>0</v>
      </c>
      <c r="J118" s="47">
        <f>IF(G118="KK",1,0)</f>
        <v>0</v>
      </c>
      <c r="K118" s="47">
        <f>IF(LEFT(G118,1)="R",1,0)</f>
        <v>1</v>
      </c>
      <c r="L118" s="47">
        <f>IF(G118="RR",1,0)</f>
        <v>1</v>
      </c>
    </row>
    <row r="119" spans="1:12" x14ac:dyDescent="0.35">
      <c r="A119" s="46">
        <v>39926</v>
      </c>
      <c r="B119" s="47">
        <v>2009</v>
      </c>
      <c r="C119" s="47" t="s">
        <v>2</v>
      </c>
      <c r="D119" s="47" t="s">
        <v>5</v>
      </c>
      <c r="E119" s="47" t="s">
        <v>5</v>
      </c>
      <c r="F119" s="47" t="str">
        <f t="shared" si="26"/>
        <v>R</v>
      </c>
      <c r="G119" s="47" t="str">
        <f t="shared" ref="G119:G140" si="27">CONCATENATE(F118,F119)</f>
        <v>RR</v>
      </c>
      <c r="I119" s="47">
        <f t="shared" ref="I119:I140" si="28">IF(LEFT(G119,1)="K",1,0)</f>
        <v>0</v>
      </c>
      <c r="J119" s="47">
        <f t="shared" ref="J119:J140" si="29">IF(G119="KK",1,0)</f>
        <v>0</v>
      </c>
      <c r="K119" s="47">
        <f t="shared" ref="K119:K140" si="30">IF(LEFT(G119,1)="R",1,0)</f>
        <v>1</v>
      </c>
      <c r="L119" s="47">
        <f t="shared" ref="L119:L140" si="31">IF(G119="RR",1,0)</f>
        <v>1</v>
      </c>
    </row>
    <row r="120" spans="1:12" x14ac:dyDescent="0.35">
      <c r="A120" s="46">
        <v>39953</v>
      </c>
      <c r="B120" s="47">
        <v>2009</v>
      </c>
      <c r="C120" s="47" t="s">
        <v>2</v>
      </c>
      <c r="D120" s="47" t="s">
        <v>5</v>
      </c>
      <c r="E120" s="47" t="s">
        <v>2</v>
      </c>
      <c r="F120" s="47" t="str">
        <f t="shared" si="26"/>
        <v>K</v>
      </c>
      <c r="G120" s="47" t="str">
        <f t="shared" si="27"/>
        <v>RK</v>
      </c>
      <c r="I120" s="47">
        <f t="shared" si="28"/>
        <v>0</v>
      </c>
      <c r="J120" s="47">
        <f t="shared" si="29"/>
        <v>0</v>
      </c>
      <c r="K120" s="47">
        <f t="shared" si="30"/>
        <v>1</v>
      </c>
      <c r="L120" s="47">
        <f t="shared" si="31"/>
        <v>0</v>
      </c>
    </row>
    <row r="121" spans="1:12" x14ac:dyDescent="0.35">
      <c r="A121" s="46">
        <v>40257</v>
      </c>
      <c r="B121" s="47">
        <v>2010</v>
      </c>
      <c r="C121" s="47" t="s">
        <v>5</v>
      </c>
      <c r="D121" s="47" t="s">
        <v>2</v>
      </c>
      <c r="E121" s="47" t="s">
        <v>5</v>
      </c>
      <c r="F121" s="47" t="str">
        <f t="shared" si="26"/>
        <v>R</v>
      </c>
      <c r="G121" s="47" t="str">
        <f t="shared" si="27"/>
        <v>KR</v>
      </c>
      <c r="I121" s="47">
        <f t="shared" si="28"/>
        <v>1</v>
      </c>
      <c r="J121" s="47">
        <f t="shared" si="29"/>
        <v>0</v>
      </c>
      <c r="K121" s="47">
        <f t="shared" si="30"/>
        <v>0</v>
      </c>
      <c r="L121" s="47">
        <f t="shared" si="31"/>
        <v>0</v>
      </c>
    </row>
    <row r="122" spans="1:12" x14ac:dyDescent="0.35">
      <c r="A122" s="46">
        <v>40285</v>
      </c>
      <c r="B122" s="47">
        <v>2010</v>
      </c>
      <c r="C122" s="47" t="s">
        <v>2</v>
      </c>
      <c r="D122" s="47" t="s">
        <v>5</v>
      </c>
      <c r="E122" s="47" t="s">
        <v>2</v>
      </c>
      <c r="F122" s="47" t="str">
        <f t="shared" si="26"/>
        <v>K</v>
      </c>
      <c r="G122" s="47" t="str">
        <f t="shared" si="27"/>
        <v>RK</v>
      </c>
      <c r="I122" s="47">
        <f t="shared" si="28"/>
        <v>0</v>
      </c>
      <c r="J122" s="47">
        <f t="shared" si="29"/>
        <v>0</v>
      </c>
      <c r="K122" s="47">
        <f t="shared" si="30"/>
        <v>1</v>
      </c>
      <c r="L122" s="47">
        <f t="shared" si="31"/>
        <v>0</v>
      </c>
    </row>
    <row r="123" spans="1:12" x14ac:dyDescent="0.35">
      <c r="A123" s="46">
        <v>40648</v>
      </c>
      <c r="B123" s="47">
        <v>2011</v>
      </c>
      <c r="C123" s="47" t="s">
        <v>5</v>
      </c>
      <c r="D123" s="47" t="s">
        <v>2</v>
      </c>
      <c r="E123" s="47" t="s">
        <v>2</v>
      </c>
      <c r="F123" s="47" t="str">
        <f t="shared" si="26"/>
        <v>K</v>
      </c>
      <c r="G123" s="47" t="str">
        <f t="shared" si="27"/>
        <v>KK</v>
      </c>
      <c r="I123" s="47">
        <f t="shared" si="28"/>
        <v>1</v>
      </c>
      <c r="J123" s="47">
        <f t="shared" si="29"/>
        <v>1</v>
      </c>
      <c r="K123" s="47">
        <f t="shared" si="30"/>
        <v>0</v>
      </c>
      <c r="L123" s="47">
        <f t="shared" si="31"/>
        <v>0</v>
      </c>
    </row>
    <row r="124" spans="1:12" x14ac:dyDescent="0.35">
      <c r="A124" s="46">
        <v>40650</v>
      </c>
      <c r="B124" s="47">
        <v>2011</v>
      </c>
      <c r="C124" s="47" t="s">
        <v>2</v>
      </c>
      <c r="D124" s="47" t="s">
        <v>5</v>
      </c>
      <c r="E124" s="47" t="s">
        <v>2</v>
      </c>
      <c r="F124" s="47" t="str">
        <f t="shared" si="26"/>
        <v>K</v>
      </c>
      <c r="G124" s="47" t="str">
        <f t="shared" si="27"/>
        <v>KK</v>
      </c>
      <c r="I124" s="47">
        <f t="shared" si="28"/>
        <v>1</v>
      </c>
      <c r="J124" s="47">
        <f t="shared" si="29"/>
        <v>1</v>
      </c>
      <c r="K124" s="47">
        <f t="shared" si="30"/>
        <v>0</v>
      </c>
      <c r="L124" s="47">
        <f t="shared" si="31"/>
        <v>0</v>
      </c>
    </row>
    <row r="125" spans="1:12" x14ac:dyDescent="0.35">
      <c r="A125" s="46">
        <v>41007</v>
      </c>
      <c r="B125" s="47">
        <v>2012</v>
      </c>
      <c r="C125" s="47" t="s">
        <v>5</v>
      </c>
      <c r="D125" s="47" t="s">
        <v>2</v>
      </c>
      <c r="E125" s="47" t="s">
        <v>5</v>
      </c>
      <c r="F125" s="47" t="str">
        <f t="shared" si="26"/>
        <v>R</v>
      </c>
      <c r="G125" s="47" t="str">
        <f t="shared" si="27"/>
        <v>KR</v>
      </c>
      <c r="I125" s="47">
        <f t="shared" si="28"/>
        <v>1</v>
      </c>
      <c r="J125" s="47">
        <f t="shared" si="29"/>
        <v>0</v>
      </c>
      <c r="K125" s="47">
        <f t="shared" si="30"/>
        <v>0</v>
      </c>
      <c r="L125" s="47">
        <f t="shared" si="31"/>
        <v>0</v>
      </c>
    </row>
    <row r="126" spans="1:12" x14ac:dyDescent="0.35">
      <c r="A126" s="46">
        <v>41012</v>
      </c>
      <c r="B126" s="47">
        <v>2012</v>
      </c>
      <c r="C126" s="47" t="s">
        <v>2</v>
      </c>
      <c r="D126" s="47" t="s">
        <v>5</v>
      </c>
      <c r="E126" s="47" t="s">
        <v>2</v>
      </c>
      <c r="F126" s="47" t="str">
        <f t="shared" si="26"/>
        <v>K</v>
      </c>
      <c r="G126" s="47" t="str">
        <f t="shared" si="27"/>
        <v>RK</v>
      </c>
      <c r="I126" s="47">
        <f t="shared" si="28"/>
        <v>0</v>
      </c>
      <c r="J126" s="47">
        <f t="shared" si="29"/>
        <v>0</v>
      </c>
      <c r="K126" s="47">
        <f t="shared" si="30"/>
        <v>1</v>
      </c>
      <c r="L126" s="47">
        <f t="shared" si="31"/>
        <v>0</v>
      </c>
    </row>
    <row r="127" spans="1:12" x14ac:dyDescent="0.35">
      <c r="A127" s="46">
        <v>41372</v>
      </c>
      <c r="B127" s="47">
        <v>2013</v>
      </c>
      <c r="C127" s="47" t="s">
        <v>5</v>
      </c>
      <c r="D127" s="47" t="s">
        <v>2</v>
      </c>
      <c r="E127" s="47" t="s">
        <v>5</v>
      </c>
      <c r="F127" s="47" t="str">
        <f t="shared" si="26"/>
        <v>R</v>
      </c>
      <c r="G127" s="47" t="str">
        <f t="shared" si="27"/>
        <v>KR</v>
      </c>
      <c r="I127" s="47">
        <f t="shared" si="28"/>
        <v>1</v>
      </c>
      <c r="J127" s="47">
        <f t="shared" si="29"/>
        <v>0</v>
      </c>
      <c r="K127" s="47">
        <f t="shared" si="30"/>
        <v>0</v>
      </c>
      <c r="L127" s="47">
        <f t="shared" si="31"/>
        <v>0</v>
      </c>
    </row>
    <row r="128" spans="1:12" x14ac:dyDescent="0.35">
      <c r="A128" s="46">
        <v>41397</v>
      </c>
      <c r="B128" s="47">
        <v>2013</v>
      </c>
      <c r="C128" s="47" t="s">
        <v>2</v>
      </c>
      <c r="D128" s="47" t="s">
        <v>5</v>
      </c>
      <c r="E128" s="47" t="s">
        <v>2</v>
      </c>
      <c r="F128" s="47" t="str">
        <f t="shared" si="26"/>
        <v>K</v>
      </c>
      <c r="G128" s="47" t="str">
        <f t="shared" si="27"/>
        <v>RK</v>
      </c>
      <c r="I128" s="47">
        <f t="shared" si="28"/>
        <v>0</v>
      </c>
      <c r="J128" s="47">
        <f t="shared" si="29"/>
        <v>0</v>
      </c>
      <c r="K128" s="47">
        <f t="shared" si="30"/>
        <v>1</v>
      </c>
      <c r="L128" s="47">
        <f t="shared" si="31"/>
        <v>0</v>
      </c>
    </row>
    <row r="129" spans="1:12" x14ac:dyDescent="0.35">
      <c r="A129" s="46">
        <v>41758</v>
      </c>
      <c r="B129" s="47">
        <v>2014</v>
      </c>
      <c r="C129" s="47" t="s">
        <v>2</v>
      </c>
      <c r="D129" s="47" t="s">
        <v>5</v>
      </c>
      <c r="E129" s="47" t="s">
        <v>5</v>
      </c>
      <c r="F129" s="47" t="str">
        <f t="shared" si="26"/>
        <v>R</v>
      </c>
      <c r="G129" s="47" t="str">
        <f t="shared" si="27"/>
        <v>KR</v>
      </c>
      <c r="I129" s="47">
        <f t="shared" si="28"/>
        <v>1</v>
      </c>
      <c r="J129" s="47">
        <f t="shared" si="29"/>
        <v>0</v>
      </c>
      <c r="K129" s="47">
        <f t="shared" si="30"/>
        <v>0</v>
      </c>
      <c r="L129" s="47">
        <f t="shared" si="31"/>
        <v>0</v>
      </c>
    </row>
    <row r="130" spans="1:12" x14ac:dyDescent="0.35">
      <c r="A130" s="46">
        <v>41764</v>
      </c>
      <c r="B130" s="47">
        <v>2014</v>
      </c>
      <c r="C130" s="47" t="s">
        <v>5</v>
      </c>
      <c r="D130" s="47" t="s">
        <v>2</v>
      </c>
      <c r="E130" s="47" t="s">
        <v>5</v>
      </c>
      <c r="F130" s="47" t="str">
        <f t="shared" si="26"/>
        <v>R</v>
      </c>
      <c r="G130" s="47" t="str">
        <f t="shared" si="27"/>
        <v>RR</v>
      </c>
      <c r="I130" s="47">
        <f t="shared" si="28"/>
        <v>0</v>
      </c>
      <c r="J130" s="47">
        <f t="shared" si="29"/>
        <v>0</v>
      </c>
      <c r="K130" s="47">
        <f t="shared" si="30"/>
        <v>1</v>
      </c>
      <c r="L130" s="47">
        <f t="shared" si="31"/>
        <v>1</v>
      </c>
    </row>
    <row r="131" spans="1:12" x14ac:dyDescent="0.35">
      <c r="A131" s="46">
        <v>42140</v>
      </c>
      <c r="B131" s="47">
        <v>2015</v>
      </c>
      <c r="C131" s="47" t="s">
        <v>5</v>
      </c>
      <c r="D131" s="47" t="s">
        <v>2</v>
      </c>
      <c r="E131" s="47" t="s">
        <v>5</v>
      </c>
      <c r="F131" s="47" t="str">
        <f t="shared" si="26"/>
        <v>R</v>
      </c>
      <c r="G131" s="47" t="str">
        <f t="shared" si="27"/>
        <v>RR</v>
      </c>
      <c r="I131" s="47">
        <f t="shared" si="28"/>
        <v>0</v>
      </c>
      <c r="J131" s="47">
        <f t="shared" si="29"/>
        <v>0</v>
      </c>
      <c r="K131" s="47">
        <f t="shared" si="30"/>
        <v>1</v>
      </c>
      <c r="L131" s="47">
        <f t="shared" si="31"/>
        <v>1</v>
      </c>
    </row>
    <row r="132" spans="1:12" x14ac:dyDescent="0.35">
      <c r="A132" s="46">
        <v>43208</v>
      </c>
      <c r="B132" s="47">
        <v>2018</v>
      </c>
      <c r="C132" s="47" t="s">
        <v>5</v>
      </c>
      <c r="D132" s="47" t="s">
        <v>2</v>
      </c>
      <c r="E132" s="47" t="s">
        <v>2</v>
      </c>
      <c r="F132" s="47" t="str">
        <f t="shared" si="26"/>
        <v>K</v>
      </c>
      <c r="G132" s="47" t="str">
        <f t="shared" si="27"/>
        <v>RK</v>
      </c>
      <c r="I132" s="47">
        <f t="shared" si="28"/>
        <v>0</v>
      </c>
      <c r="J132" s="47">
        <f t="shared" si="29"/>
        <v>0</v>
      </c>
      <c r="K132" s="47">
        <f t="shared" si="30"/>
        <v>1</v>
      </c>
      <c r="L132" s="47">
        <f t="shared" si="31"/>
        <v>0</v>
      </c>
    </row>
    <row r="133" spans="1:12" x14ac:dyDescent="0.35">
      <c r="A133" s="46">
        <v>43235</v>
      </c>
      <c r="B133" s="47">
        <v>2018</v>
      </c>
      <c r="C133" s="47" t="s">
        <v>5</v>
      </c>
      <c r="D133" s="47" t="s">
        <v>2</v>
      </c>
      <c r="E133" s="47" t="s">
        <v>2</v>
      </c>
      <c r="F133" s="47" t="str">
        <f t="shared" si="26"/>
        <v>K</v>
      </c>
      <c r="G133" s="47" t="str">
        <f t="shared" si="27"/>
        <v>KK</v>
      </c>
      <c r="I133" s="47">
        <f t="shared" si="28"/>
        <v>1</v>
      </c>
      <c r="J133" s="47">
        <f t="shared" si="29"/>
        <v>1</v>
      </c>
      <c r="K133" s="47">
        <f t="shared" si="30"/>
        <v>0</v>
      </c>
      <c r="L133" s="47">
        <f t="shared" si="31"/>
        <v>0</v>
      </c>
    </row>
    <row r="134" spans="1:12" x14ac:dyDescent="0.35">
      <c r="A134" s="46">
        <v>43243</v>
      </c>
      <c r="B134" s="47">
        <v>2018</v>
      </c>
      <c r="C134" s="47" t="s">
        <v>2</v>
      </c>
      <c r="D134" s="47" t="s">
        <v>5</v>
      </c>
      <c r="E134" s="47" t="s">
        <v>2</v>
      </c>
      <c r="F134" s="47" t="str">
        <f t="shared" si="26"/>
        <v>K</v>
      </c>
      <c r="G134" s="47" t="str">
        <f t="shared" si="27"/>
        <v>KK</v>
      </c>
      <c r="I134" s="47">
        <f t="shared" si="28"/>
        <v>1</v>
      </c>
      <c r="J134" s="47">
        <f t="shared" si="29"/>
        <v>1</v>
      </c>
      <c r="K134" s="47">
        <f t="shared" si="30"/>
        <v>0</v>
      </c>
      <c r="L134" s="47">
        <f t="shared" si="31"/>
        <v>0</v>
      </c>
    </row>
    <row r="135" spans="1:12" x14ac:dyDescent="0.35">
      <c r="A135" s="46">
        <v>43562</v>
      </c>
      <c r="B135" s="47">
        <v>2019</v>
      </c>
      <c r="C135" s="47" t="s">
        <v>5</v>
      </c>
      <c r="D135" s="47" t="s">
        <v>2</v>
      </c>
      <c r="E135" s="47" t="s">
        <v>2</v>
      </c>
      <c r="F135" s="47" t="str">
        <f t="shared" si="26"/>
        <v>K</v>
      </c>
      <c r="G135" s="47" t="str">
        <f t="shared" si="27"/>
        <v>KK</v>
      </c>
      <c r="I135" s="47">
        <f t="shared" si="28"/>
        <v>1</v>
      </c>
      <c r="J135" s="47">
        <f t="shared" si="29"/>
        <v>1</v>
      </c>
      <c r="K135" s="47">
        <f t="shared" si="30"/>
        <v>0</v>
      </c>
      <c r="L135" s="47">
        <f t="shared" si="31"/>
        <v>0</v>
      </c>
    </row>
    <row r="136" spans="1:12" x14ac:dyDescent="0.35">
      <c r="A136" s="46">
        <v>43580</v>
      </c>
      <c r="B136" s="47">
        <v>2019</v>
      </c>
      <c r="C136" s="47" t="s">
        <v>2</v>
      </c>
      <c r="D136" s="47" t="s">
        <v>5</v>
      </c>
      <c r="E136" s="47" t="s">
        <v>5</v>
      </c>
      <c r="F136" s="47" t="str">
        <f t="shared" si="26"/>
        <v>R</v>
      </c>
      <c r="G136" s="47" t="str">
        <f t="shared" si="27"/>
        <v>KR</v>
      </c>
      <c r="I136" s="47">
        <f t="shared" si="28"/>
        <v>1</v>
      </c>
      <c r="J136" s="47">
        <f t="shared" si="29"/>
        <v>0</v>
      </c>
      <c r="K136" s="47">
        <f t="shared" si="30"/>
        <v>0</v>
      </c>
      <c r="L136" s="47">
        <f t="shared" si="31"/>
        <v>0</v>
      </c>
    </row>
    <row r="137" spans="1:12" x14ac:dyDescent="0.35">
      <c r="A137" s="46">
        <v>44104</v>
      </c>
      <c r="B137" s="47">
        <v>2020</v>
      </c>
      <c r="C137" s="47" t="s">
        <v>2</v>
      </c>
      <c r="D137" s="47" t="s">
        <v>5</v>
      </c>
      <c r="E137" s="47" t="s">
        <v>2</v>
      </c>
      <c r="F137" s="47" t="str">
        <f t="shared" si="26"/>
        <v>K</v>
      </c>
      <c r="G137" s="47" t="str">
        <f t="shared" si="27"/>
        <v>RK</v>
      </c>
      <c r="I137" s="47">
        <f t="shared" si="28"/>
        <v>0</v>
      </c>
      <c r="J137" s="47">
        <f t="shared" si="29"/>
        <v>0</v>
      </c>
      <c r="K137" s="47">
        <f t="shared" si="30"/>
        <v>1</v>
      </c>
      <c r="L137" s="47">
        <f t="shared" si="31"/>
        <v>0</v>
      </c>
    </row>
    <row r="138" spans="1:12" x14ac:dyDescent="0.35">
      <c r="A138" s="46">
        <v>44136</v>
      </c>
      <c r="B138" s="47">
        <v>2020</v>
      </c>
      <c r="C138" s="47" t="s">
        <v>2</v>
      </c>
      <c r="D138" s="47" t="s">
        <v>5</v>
      </c>
      <c r="E138" s="47" t="s">
        <v>2</v>
      </c>
      <c r="F138" s="47" t="str">
        <f t="shared" si="26"/>
        <v>K</v>
      </c>
      <c r="G138" s="47" t="str">
        <f t="shared" si="27"/>
        <v>KK</v>
      </c>
      <c r="I138" s="47">
        <f t="shared" si="28"/>
        <v>1</v>
      </c>
      <c r="J138" s="47">
        <f t="shared" si="29"/>
        <v>1</v>
      </c>
      <c r="K138" s="47">
        <f t="shared" si="30"/>
        <v>0</v>
      </c>
      <c r="L138" s="47">
        <f t="shared" si="31"/>
        <v>0</v>
      </c>
    </row>
    <row r="139" spans="1:12" x14ac:dyDescent="0.35">
      <c r="A139" s="46">
        <v>44310</v>
      </c>
      <c r="B139" s="47">
        <v>2021</v>
      </c>
      <c r="C139" s="47" t="s">
        <v>2</v>
      </c>
      <c r="D139" s="47" t="s">
        <v>5</v>
      </c>
      <c r="E139" s="47" t="s">
        <v>5</v>
      </c>
      <c r="F139" s="47" t="str">
        <f t="shared" si="26"/>
        <v>R</v>
      </c>
      <c r="G139" s="47" t="str">
        <f t="shared" si="27"/>
        <v>KR</v>
      </c>
      <c r="I139" s="47">
        <f t="shared" si="28"/>
        <v>1</v>
      </c>
      <c r="J139" s="47">
        <f t="shared" si="29"/>
        <v>0</v>
      </c>
      <c r="K139" s="47">
        <f t="shared" si="30"/>
        <v>0</v>
      </c>
      <c r="L139" s="47">
        <f t="shared" si="31"/>
        <v>0</v>
      </c>
    </row>
    <row r="140" spans="1:12" x14ac:dyDescent="0.35">
      <c r="A140" s="46">
        <v>44476</v>
      </c>
      <c r="B140" s="47">
        <v>2021</v>
      </c>
      <c r="C140" s="47" t="s">
        <v>2</v>
      </c>
      <c r="D140" s="47" t="s">
        <v>5</v>
      </c>
      <c r="E140" s="47" t="s">
        <v>2</v>
      </c>
      <c r="F140" s="47" t="str">
        <f t="shared" si="26"/>
        <v>K</v>
      </c>
      <c r="G140" s="47" t="str">
        <f t="shared" si="27"/>
        <v>RK</v>
      </c>
      <c r="I140" s="47">
        <f t="shared" si="28"/>
        <v>0</v>
      </c>
      <c r="J140" s="47">
        <f t="shared" si="29"/>
        <v>0</v>
      </c>
      <c r="K140" s="47">
        <f t="shared" si="30"/>
        <v>1</v>
      </c>
      <c r="L140" s="47">
        <f t="shared" si="31"/>
        <v>0</v>
      </c>
    </row>
    <row r="142" spans="1:12" x14ac:dyDescent="0.35">
      <c r="G142" s="40" t="s">
        <v>288</v>
      </c>
      <c r="I142" s="47">
        <f>SUM(I118:I140)</f>
        <v>12</v>
      </c>
      <c r="J142" s="47">
        <f>SUM(J118:J140)</f>
        <v>6</v>
      </c>
      <c r="K142" s="47">
        <f>SUM(K118:K140)</f>
        <v>11</v>
      </c>
      <c r="L142" s="47">
        <f>SUM(L118:L140)</f>
        <v>4</v>
      </c>
    </row>
    <row r="143" spans="1:12" x14ac:dyDescent="0.35">
      <c r="G143" s="40" t="s">
        <v>289</v>
      </c>
      <c r="I143" s="40">
        <f>J142/I142</f>
        <v>0.5</v>
      </c>
      <c r="J143" s="47"/>
      <c r="K143" s="40">
        <f>L142/K142</f>
        <v>0.36363636363636365</v>
      </c>
      <c r="L143" s="47"/>
    </row>
    <row r="146" spans="1:12" x14ac:dyDescent="0.35">
      <c r="A146" s="40" t="s">
        <v>9</v>
      </c>
      <c r="B146" s="40" t="s">
        <v>284</v>
      </c>
      <c r="C146" s="40" t="s">
        <v>262</v>
      </c>
      <c r="D146" s="40" t="s">
        <v>263</v>
      </c>
      <c r="E146" s="40" t="s">
        <v>285</v>
      </c>
      <c r="F146" s="40" t="s">
        <v>286</v>
      </c>
      <c r="G146" s="40" t="s">
        <v>287</v>
      </c>
    </row>
    <row r="147" spans="1:12" x14ac:dyDescent="0.35">
      <c r="A147" s="46">
        <v>39571</v>
      </c>
      <c r="B147" s="47">
        <v>2008</v>
      </c>
      <c r="C147" s="47" t="s">
        <v>260</v>
      </c>
      <c r="D147" s="47" t="s">
        <v>2</v>
      </c>
      <c r="E147" s="47" t="s">
        <v>260</v>
      </c>
      <c r="F147" s="47" t="str">
        <f t="shared" ref="F147:F175" si="32">LEFT(E147,1)</f>
        <v>P</v>
      </c>
      <c r="G147" s="47" t="str">
        <f>CONCATENATE(F147)</f>
        <v>P</v>
      </c>
    </row>
    <row r="148" spans="1:12" x14ac:dyDescent="0.35">
      <c r="A148" s="46">
        <v>39593</v>
      </c>
      <c r="B148" s="47">
        <v>2008</v>
      </c>
      <c r="C148" s="47" t="s">
        <v>2</v>
      </c>
      <c r="D148" s="47" t="s">
        <v>260</v>
      </c>
      <c r="E148" s="47" t="s">
        <v>2</v>
      </c>
      <c r="F148" s="47" t="str">
        <f t="shared" si="32"/>
        <v>K</v>
      </c>
      <c r="G148" s="47" t="str">
        <f>CONCATENATE(F147,F148)</f>
        <v>PK</v>
      </c>
      <c r="I148" s="47">
        <f>IF(LEFT(G148,1)="K",1,0)</f>
        <v>0</v>
      </c>
      <c r="J148" s="47">
        <f>IF(G148="KK",1,0)</f>
        <v>0</v>
      </c>
      <c r="K148" s="47">
        <f>IF(LEFT(G148,1)="P",1,0)</f>
        <v>1</v>
      </c>
      <c r="L148" s="47">
        <f>IF(G148="PP",1,0)</f>
        <v>0</v>
      </c>
    </row>
    <row r="149" spans="1:12" x14ac:dyDescent="0.35">
      <c r="A149" s="46">
        <v>39924</v>
      </c>
      <c r="B149" s="47">
        <v>2009</v>
      </c>
      <c r="C149" s="47" t="s">
        <v>260</v>
      </c>
      <c r="D149" s="47" t="s">
        <v>2</v>
      </c>
      <c r="E149" s="47" t="s">
        <v>2</v>
      </c>
      <c r="F149" s="47" t="str">
        <f t="shared" si="32"/>
        <v>K</v>
      </c>
      <c r="G149" s="47" t="str">
        <f t="shared" ref="G149:G175" si="33">CONCATENATE(F148,F149)</f>
        <v>KK</v>
      </c>
      <c r="I149" s="47">
        <f t="shared" ref="I149:I171" si="34">IF(LEFT(G149,1)="K",1,0)</f>
        <v>1</v>
      </c>
      <c r="J149" s="47">
        <f t="shared" ref="J149:J171" si="35">IF(G149="KK",1,0)</f>
        <v>1</v>
      </c>
      <c r="K149" s="47">
        <f t="shared" ref="K149:K170" si="36">IF(LEFT(G149,1)="P",1,0)</f>
        <v>0</v>
      </c>
      <c r="L149" s="47">
        <f t="shared" ref="L149:L170" si="37">IF(G149="PP",1,0)</f>
        <v>0</v>
      </c>
    </row>
    <row r="150" spans="1:12" x14ac:dyDescent="0.35">
      <c r="A150" s="46">
        <v>39936</v>
      </c>
      <c r="B150" s="47">
        <v>2009</v>
      </c>
      <c r="C150" s="47" t="s">
        <v>260</v>
      </c>
      <c r="D150" s="47" t="s">
        <v>2</v>
      </c>
      <c r="E150" s="47" t="s">
        <v>260</v>
      </c>
      <c r="F150" s="47" t="str">
        <f t="shared" si="32"/>
        <v>P</v>
      </c>
      <c r="G150" s="47" t="str">
        <f t="shared" si="33"/>
        <v>KP</v>
      </c>
      <c r="I150" s="47">
        <f t="shared" si="34"/>
        <v>1</v>
      </c>
      <c r="J150" s="47">
        <f t="shared" si="35"/>
        <v>0</v>
      </c>
      <c r="K150" s="47">
        <f t="shared" si="36"/>
        <v>0</v>
      </c>
      <c r="L150" s="47">
        <f t="shared" si="37"/>
        <v>0</v>
      </c>
    </row>
    <row r="151" spans="1:12" x14ac:dyDescent="0.35">
      <c r="A151" s="46">
        <v>40264</v>
      </c>
      <c r="B151" s="47">
        <v>2010</v>
      </c>
      <c r="C151" s="47" t="s">
        <v>260</v>
      </c>
      <c r="D151" s="47" t="s">
        <v>2</v>
      </c>
      <c r="E151" s="47" t="s">
        <v>2</v>
      </c>
      <c r="F151" s="47" t="str">
        <f t="shared" si="32"/>
        <v>K</v>
      </c>
      <c r="G151" s="47" t="str">
        <f t="shared" si="33"/>
        <v>PK</v>
      </c>
      <c r="I151" s="47">
        <f t="shared" si="34"/>
        <v>0</v>
      </c>
      <c r="J151" s="47">
        <f t="shared" si="35"/>
        <v>0</v>
      </c>
      <c r="K151" s="47">
        <f t="shared" si="36"/>
        <v>1</v>
      </c>
      <c r="L151" s="47">
        <f t="shared" si="37"/>
        <v>0</v>
      </c>
    </row>
    <row r="152" spans="1:12" x14ac:dyDescent="0.35">
      <c r="A152" s="46">
        <v>40272</v>
      </c>
      <c r="B152" s="47">
        <v>2010</v>
      </c>
      <c r="C152" s="47" t="s">
        <v>2</v>
      </c>
      <c r="D152" s="47" t="s">
        <v>260</v>
      </c>
      <c r="E152" s="47" t="s">
        <v>260</v>
      </c>
      <c r="F152" s="47" t="str">
        <f t="shared" si="32"/>
        <v>P</v>
      </c>
      <c r="G152" s="47" t="str">
        <f t="shared" si="33"/>
        <v>KP</v>
      </c>
      <c r="I152" s="47">
        <f t="shared" si="34"/>
        <v>1</v>
      </c>
      <c r="J152" s="47">
        <f t="shared" si="35"/>
        <v>0</v>
      </c>
      <c r="K152" s="47">
        <f t="shared" si="36"/>
        <v>0</v>
      </c>
      <c r="L152" s="47">
        <f t="shared" si="37"/>
        <v>0</v>
      </c>
    </row>
    <row r="153" spans="1:12" x14ac:dyDescent="0.35">
      <c r="A153" s="46">
        <v>40663</v>
      </c>
      <c r="B153" s="47">
        <v>2011</v>
      </c>
      <c r="C153" s="47" t="s">
        <v>2</v>
      </c>
      <c r="D153" s="47" t="s">
        <v>260</v>
      </c>
      <c r="E153" s="47" t="s">
        <v>2</v>
      </c>
      <c r="F153" s="47" t="str">
        <f t="shared" si="32"/>
        <v>K</v>
      </c>
      <c r="G153" s="47" t="str">
        <f t="shared" si="33"/>
        <v>PK</v>
      </c>
      <c r="I153" s="47">
        <f t="shared" si="34"/>
        <v>0</v>
      </c>
      <c r="J153" s="47">
        <f t="shared" si="35"/>
        <v>0</v>
      </c>
      <c r="K153" s="47">
        <f t="shared" si="36"/>
        <v>1</v>
      </c>
      <c r="L153" s="47">
        <f t="shared" si="37"/>
        <v>0</v>
      </c>
    </row>
    <row r="154" spans="1:12" x14ac:dyDescent="0.35">
      <c r="A154" s="46">
        <v>41014</v>
      </c>
      <c r="B154" s="47">
        <v>2012</v>
      </c>
      <c r="C154" s="47" t="s">
        <v>2</v>
      </c>
      <c r="D154" s="47" t="s">
        <v>260</v>
      </c>
      <c r="E154" s="47" t="s">
        <v>260</v>
      </c>
      <c r="F154" s="47" t="str">
        <f t="shared" si="32"/>
        <v>P</v>
      </c>
      <c r="G154" s="47" t="str">
        <f t="shared" si="33"/>
        <v>KP</v>
      </c>
      <c r="I154" s="47">
        <f t="shared" si="34"/>
        <v>1</v>
      </c>
      <c r="J154" s="47">
        <f t="shared" si="35"/>
        <v>0</v>
      </c>
      <c r="K154" s="47">
        <f t="shared" si="36"/>
        <v>0</v>
      </c>
      <c r="L154" s="47">
        <f t="shared" si="37"/>
        <v>0</v>
      </c>
    </row>
    <row r="155" spans="1:12" x14ac:dyDescent="0.35">
      <c r="A155" s="46">
        <v>41017</v>
      </c>
      <c r="B155" s="47">
        <v>2012</v>
      </c>
      <c r="C155" s="47" t="s">
        <v>260</v>
      </c>
      <c r="D155" s="47" t="s">
        <v>2</v>
      </c>
      <c r="E155" s="47" t="s">
        <v>2</v>
      </c>
      <c r="F155" s="47" t="str">
        <f t="shared" si="32"/>
        <v>K</v>
      </c>
      <c r="G155" s="47" t="str">
        <f t="shared" si="33"/>
        <v>PK</v>
      </c>
      <c r="I155" s="47">
        <f t="shared" si="34"/>
        <v>0</v>
      </c>
      <c r="J155" s="47">
        <f t="shared" si="35"/>
        <v>0</v>
      </c>
      <c r="K155" s="47">
        <f t="shared" si="36"/>
        <v>1</v>
      </c>
      <c r="L155" s="47">
        <f t="shared" si="37"/>
        <v>0</v>
      </c>
    </row>
    <row r="156" spans="1:12" x14ac:dyDescent="0.35">
      <c r="A156" s="46">
        <v>41380</v>
      </c>
      <c r="B156" s="47">
        <v>2013</v>
      </c>
      <c r="C156" s="47" t="s">
        <v>260</v>
      </c>
      <c r="D156" s="47" t="s">
        <v>2</v>
      </c>
      <c r="E156" s="47" t="s">
        <v>260</v>
      </c>
      <c r="F156" s="47" t="str">
        <f t="shared" si="32"/>
        <v>P</v>
      </c>
      <c r="G156" s="47" t="str">
        <f t="shared" si="33"/>
        <v>KP</v>
      </c>
      <c r="I156" s="47">
        <f t="shared" si="34"/>
        <v>1</v>
      </c>
      <c r="J156" s="47">
        <f t="shared" si="35"/>
        <v>0</v>
      </c>
      <c r="K156" s="47">
        <f t="shared" si="36"/>
        <v>0</v>
      </c>
      <c r="L156" s="47">
        <f t="shared" si="37"/>
        <v>0</v>
      </c>
    </row>
    <row r="157" spans="1:12" x14ac:dyDescent="0.35">
      <c r="A157" s="46">
        <v>41390</v>
      </c>
      <c r="B157" s="47">
        <v>2013</v>
      </c>
      <c r="C157" s="47" t="s">
        <v>2</v>
      </c>
      <c r="D157" s="47" t="s">
        <v>260</v>
      </c>
      <c r="E157" s="47" t="s">
        <v>2</v>
      </c>
      <c r="F157" s="47" t="str">
        <f t="shared" si="32"/>
        <v>K</v>
      </c>
      <c r="G157" s="47" t="str">
        <f t="shared" si="33"/>
        <v>PK</v>
      </c>
      <c r="I157" s="47">
        <f t="shared" si="34"/>
        <v>0</v>
      </c>
      <c r="J157" s="47">
        <f t="shared" si="35"/>
        <v>0</v>
      </c>
      <c r="K157" s="47">
        <f t="shared" si="36"/>
        <v>1</v>
      </c>
      <c r="L157" s="47">
        <f t="shared" si="37"/>
        <v>0</v>
      </c>
    </row>
    <row r="158" spans="1:12" x14ac:dyDescent="0.35">
      <c r="A158" s="46">
        <v>41755</v>
      </c>
      <c r="B158" s="47">
        <v>2014</v>
      </c>
      <c r="C158" s="47" t="s">
        <v>2</v>
      </c>
      <c r="D158" s="47" t="s">
        <v>260</v>
      </c>
      <c r="E158" s="47" t="s">
        <v>260</v>
      </c>
      <c r="F158" s="47" t="str">
        <f t="shared" si="32"/>
        <v>P</v>
      </c>
      <c r="G158" s="47" t="str">
        <f t="shared" si="33"/>
        <v>KP</v>
      </c>
      <c r="I158" s="47">
        <f t="shared" si="34"/>
        <v>1</v>
      </c>
      <c r="J158" s="47">
        <f t="shared" si="35"/>
        <v>0</v>
      </c>
      <c r="K158" s="47">
        <f t="shared" si="36"/>
        <v>0</v>
      </c>
      <c r="L158" s="47">
        <f t="shared" si="37"/>
        <v>0</v>
      </c>
    </row>
    <row r="159" spans="1:12" x14ac:dyDescent="0.35">
      <c r="A159" s="46">
        <v>41770</v>
      </c>
      <c r="B159" s="47">
        <v>2014</v>
      </c>
      <c r="C159" s="47" t="s">
        <v>260</v>
      </c>
      <c r="D159" s="47" t="s">
        <v>2</v>
      </c>
      <c r="E159" s="47" t="s">
        <v>2</v>
      </c>
      <c r="F159" s="47" t="str">
        <f t="shared" si="32"/>
        <v>K</v>
      </c>
      <c r="G159" s="47" t="str">
        <f t="shared" si="33"/>
        <v>PK</v>
      </c>
      <c r="I159" s="47">
        <f t="shared" si="34"/>
        <v>0</v>
      </c>
      <c r="J159" s="47">
        <f t="shared" si="35"/>
        <v>0</v>
      </c>
      <c r="K159" s="47">
        <f t="shared" si="36"/>
        <v>1</v>
      </c>
      <c r="L159" s="47">
        <f t="shared" si="37"/>
        <v>0</v>
      </c>
    </row>
    <row r="160" spans="1:12" x14ac:dyDescent="0.35">
      <c r="A160" s="46">
        <v>41786</v>
      </c>
      <c r="B160" s="47">
        <v>2014</v>
      </c>
      <c r="C160" s="47" t="s">
        <v>260</v>
      </c>
      <c r="D160" s="47" t="s">
        <v>2</v>
      </c>
      <c r="E160" s="47" t="s">
        <v>2</v>
      </c>
      <c r="F160" s="47" t="str">
        <f t="shared" si="32"/>
        <v>K</v>
      </c>
      <c r="G160" s="47" t="str">
        <f t="shared" si="33"/>
        <v>KK</v>
      </c>
      <c r="I160" s="47">
        <f t="shared" si="34"/>
        <v>1</v>
      </c>
      <c r="J160" s="47">
        <f t="shared" si="35"/>
        <v>1</v>
      </c>
      <c r="K160" s="47">
        <f t="shared" si="36"/>
        <v>0</v>
      </c>
      <c r="L160" s="47">
        <f t="shared" si="37"/>
        <v>0</v>
      </c>
    </row>
    <row r="161" spans="1:12" x14ac:dyDescent="0.35">
      <c r="A161" s="46">
        <v>41791</v>
      </c>
      <c r="B161" s="47">
        <v>2014</v>
      </c>
      <c r="C161" s="47" t="s">
        <v>2</v>
      </c>
      <c r="D161" s="47" t="s">
        <v>260</v>
      </c>
      <c r="E161" s="47" t="s">
        <v>2</v>
      </c>
      <c r="F161" s="47" t="str">
        <f t="shared" si="32"/>
        <v>K</v>
      </c>
      <c r="G161" s="47" t="str">
        <f t="shared" si="33"/>
        <v>KK</v>
      </c>
      <c r="I161" s="47">
        <f t="shared" si="34"/>
        <v>1</v>
      </c>
      <c r="J161" s="47">
        <f t="shared" si="35"/>
        <v>1</v>
      </c>
      <c r="K161" s="47">
        <f t="shared" si="36"/>
        <v>0</v>
      </c>
      <c r="L161" s="47">
        <f t="shared" si="37"/>
        <v>0</v>
      </c>
    </row>
    <row r="162" spans="1:12" x14ac:dyDescent="0.35">
      <c r="A162" s="46">
        <v>42112</v>
      </c>
      <c r="B162" s="47">
        <v>2015</v>
      </c>
      <c r="C162" s="47" t="s">
        <v>260</v>
      </c>
      <c r="D162" s="47" t="s">
        <v>2</v>
      </c>
      <c r="E162" s="47" t="s">
        <v>2</v>
      </c>
      <c r="F162" s="47" t="str">
        <f t="shared" si="32"/>
        <v>K</v>
      </c>
      <c r="G162" s="47" t="str">
        <f t="shared" si="33"/>
        <v>KK</v>
      </c>
      <c r="I162" s="47">
        <f t="shared" si="34"/>
        <v>1</v>
      </c>
      <c r="J162" s="47">
        <f t="shared" si="35"/>
        <v>1</v>
      </c>
      <c r="K162" s="47">
        <f t="shared" si="36"/>
        <v>0</v>
      </c>
      <c r="L162" s="47">
        <f t="shared" si="37"/>
        <v>0</v>
      </c>
    </row>
    <row r="163" spans="1:12" x14ac:dyDescent="0.35">
      <c r="A163" s="46">
        <v>42133</v>
      </c>
      <c r="B163" s="47">
        <v>2015</v>
      </c>
      <c r="C163" s="47" t="s">
        <v>2</v>
      </c>
      <c r="D163" s="47" t="s">
        <v>260</v>
      </c>
      <c r="E163" s="47" t="s">
        <v>2</v>
      </c>
      <c r="F163" s="47" t="str">
        <f t="shared" si="32"/>
        <v>K</v>
      </c>
      <c r="G163" s="47" t="str">
        <f t="shared" si="33"/>
        <v>KK</v>
      </c>
      <c r="I163" s="47">
        <f t="shared" si="34"/>
        <v>1</v>
      </c>
      <c r="J163" s="47">
        <f t="shared" si="35"/>
        <v>1</v>
      </c>
      <c r="K163" s="47">
        <f t="shared" si="36"/>
        <v>0</v>
      </c>
      <c r="L163" s="47">
        <f t="shared" si="37"/>
        <v>0</v>
      </c>
    </row>
    <row r="164" spans="1:12" x14ac:dyDescent="0.35">
      <c r="A164" s="46">
        <v>42479</v>
      </c>
      <c r="B164" s="47">
        <v>2016</v>
      </c>
      <c r="C164" s="47" t="s">
        <v>260</v>
      </c>
      <c r="D164" s="47" t="s">
        <v>2</v>
      </c>
      <c r="E164" s="47" t="s">
        <v>2</v>
      </c>
      <c r="F164" s="47" t="str">
        <f t="shared" si="32"/>
        <v>K</v>
      </c>
      <c r="G164" s="47" t="str">
        <f t="shared" si="33"/>
        <v>KK</v>
      </c>
      <c r="I164" s="47">
        <f t="shared" si="34"/>
        <v>1</v>
      </c>
      <c r="J164" s="47">
        <f t="shared" si="35"/>
        <v>1</v>
      </c>
      <c r="K164" s="47">
        <f t="shared" si="36"/>
        <v>0</v>
      </c>
      <c r="L164" s="47">
        <f t="shared" si="37"/>
        <v>0</v>
      </c>
    </row>
    <row r="165" spans="1:12" x14ac:dyDescent="0.35">
      <c r="A165" s="46">
        <v>42494</v>
      </c>
      <c r="B165" s="47">
        <v>2016</v>
      </c>
      <c r="C165" s="47" t="s">
        <v>2</v>
      </c>
      <c r="D165" s="47" t="s">
        <v>260</v>
      </c>
      <c r="E165" s="47" t="s">
        <v>2</v>
      </c>
      <c r="F165" s="47" t="str">
        <f t="shared" si="32"/>
        <v>K</v>
      </c>
      <c r="G165" s="47" t="str">
        <f t="shared" si="33"/>
        <v>KK</v>
      </c>
      <c r="I165" s="47">
        <f t="shared" si="34"/>
        <v>1</v>
      </c>
      <c r="J165" s="47">
        <f t="shared" si="35"/>
        <v>1</v>
      </c>
      <c r="K165" s="47">
        <f t="shared" si="36"/>
        <v>0</v>
      </c>
      <c r="L165" s="47">
        <f t="shared" si="37"/>
        <v>0</v>
      </c>
    </row>
    <row r="166" spans="1:12" x14ac:dyDescent="0.35">
      <c r="A166" s="46">
        <v>42838</v>
      </c>
      <c r="B166" s="47">
        <v>2017</v>
      </c>
      <c r="C166" s="47" t="s">
        <v>2</v>
      </c>
      <c r="D166" s="47" t="s">
        <v>260</v>
      </c>
      <c r="E166" s="47" t="s">
        <v>2</v>
      </c>
      <c r="F166" s="47" t="str">
        <f t="shared" si="32"/>
        <v>K</v>
      </c>
      <c r="G166" s="47" t="str">
        <f t="shared" si="33"/>
        <v>KK</v>
      </c>
      <c r="I166" s="47">
        <f t="shared" si="34"/>
        <v>1</v>
      </c>
      <c r="J166" s="47">
        <f t="shared" si="35"/>
        <v>1</v>
      </c>
      <c r="K166" s="47">
        <f t="shared" si="36"/>
        <v>0</v>
      </c>
      <c r="L166" s="47">
        <f t="shared" si="37"/>
        <v>0</v>
      </c>
    </row>
    <row r="167" spans="1:12" x14ac:dyDescent="0.35">
      <c r="A167" s="46">
        <v>42864</v>
      </c>
      <c r="B167" s="47">
        <v>2017</v>
      </c>
      <c r="C167" s="47" t="s">
        <v>260</v>
      </c>
      <c r="D167" s="47" t="s">
        <v>2</v>
      </c>
      <c r="E167" s="47" t="s">
        <v>260</v>
      </c>
      <c r="F167" s="47" t="str">
        <f t="shared" si="32"/>
        <v>P</v>
      </c>
      <c r="G167" s="47" t="str">
        <f t="shared" si="33"/>
        <v>KP</v>
      </c>
      <c r="I167" s="47">
        <f t="shared" si="34"/>
        <v>1</v>
      </c>
      <c r="J167" s="47">
        <f t="shared" si="35"/>
        <v>0</v>
      </c>
      <c r="K167" s="47">
        <f t="shared" si="36"/>
        <v>0</v>
      </c>
      <c r="L167" s="47">
        <f t="shared" si="37"/>
        <v>0</v>
      </c>
    </row>
    <row r="168" spans="1:12" x14ac:dyDescent="0.35">
      <c r="A168" s="46">
        <v>43211</v>
      </c>
      <c r="B168" s="47">
        <v>2018</v>
      </c>
      <c r="C168" s="47" t="s">
        <v>2</v>
      </c>
      <c r="D168" s="47" t="s">
        <v>260</v>
      </c>
      <c r="E168" s="47" t="s">
        <v>260</v>
      </c>
      <c r="F168" s="47" t="str">
        <f t="shared" si="32"/>
        <v>P</v>
      </c>
      <c r="G168" s="47" t="str">
        <f t="shared" si="33"/>
        <v>PP</v>
      </c>
      <c r="I168" s="47">
        <f t="shared" si="34"/>
        <v>0</v>
      </c>
      <c r="J168" s="47">
        <f t="shared" si="35"/>
        <v>0</v>
      </c>
      <c r="K168" s="47">
        <f t="shared" si="36"/>
        <v>1</v>
      </c>
      <c r="L168" s="47">
        <f t="shared" si="37"/>
        <v>1</v>
      </c>
    </row>
    <row r="169" spans="1:12" x14ac:dyDescent="0.35">
      <c r="A169" s="46">
        <v>43232</v>
      </c>
      <c r="B169" s="47">
        <v>2018</v>
      </c>
      <c r="C169" s="47" t="s">
        <v>2</v>
      </c>
      <c r="D169" s="47" t="s">
        <v>260</v>
      </c>
      <c r="E169" s="47" t="s">
        <v>2</v>
      </c>
      <c r="F169" s="47" t="str">
        <f t="shared" si="32"/>
        <v>K</v>
      </c>
      <c r="G169" s="47" t="str">
        <f t="shared" si="33"/>
        <v>PK</v>
      </c>
      <c r="I169" s="47">
        <f t="shared" si="34"/>
        <v>0</v>
      </c>
      <c r="J169" s="47">
        <f t="shared" si="35"/>
        <v>0</v>
      </c>
      <c r="K169" s="47">
        <f t="shared" si="36"/>
        <v>1</v>
      </c>
      <c r="L169" s="47">
        <f t="shared" si="37"/>
        <v>0</v>
      </c>
    </row>
    <row r="170" spans="1:12" x14ac:dyDescent="0.35">
      <c r="A170" s="46">
        <v>43551</v>
      </c>
      <c r="B170" s="47">
        <v>2019</v>
      </c>
      <c r="C170" s="47" t="s">
        <v>2</v>
      </c>
      <c r="D170" s="47" t="s">
        <v>260</v>
      </c>
      <c r="E170" s="47" t="s">
        <v>2</v>
      </c>
      <c r="F170" s="47" t="str">
        <f t="shared" si="32"/>
        <v>K</v>
      </c>
      <c r="G170" s="47" t="str">
        <f t="shared" si="33"/>
        <v>KK</v>
      </c>
      <c r="I170" s="47">
        <f t="shared" si="34"/>
        <v>1</v>
      </c>
      <c r="J170" s="47">
        <f t="shared" si="35"/>
        <v>1</v>
      </c>
      <c r="K170" s="47">
        <f t="shared" si="36"/>
        <v>0</v>
      </c>
      <c r="L170" s="47">
        <f t="shared" si="37"/>
        <v>0</v>
      </c>
    </row>
    <row r="171" spans="1:12" x14ac:dyDescent="0.35">
      <c r="A171" s="46">
        <v>43588</v>
      </c>
      <c r="B171" s="47">
        <v>2019</v>
      </c>
      <c r="C171" s="47" t="s">
        <v>260</v>
      </c>
      <c r="D171" s="47" t="s">
        <v>2</v>
      </c>
      <c r="E171" s="47" t="s">
        <v>2</v>
      </c>
      <c r="F171" s="47" t="str">
        <f t="shared" si="32"/>
        <v>K</v>
      </c>
      <c r="G171" s="47" t="str">
        <f t="shared" si="33"/>
        <v>KK</v>
      </c>
      <c r="I171" s="47">
        <f t="shared" si="34"/>
        <v>1</v>
      </c>
      <c r="J171" s="47">
        <f t="shared" si="35"/>
        <v>1</v>
      </c>
      <c r="K171" s="47">
        <f>IF(LEFT(G171,1)="P",1,0)</f>
        <v>0</v>
      </c>
      <c r="L171" s="47">
        <f>IF(G171="PP",1,0)</f>
        <v>0</v>
      </c>
    </row>
    <row r="172" spans="1:12" x14ac:dyDescent="0.35">
      <c r="A172" s="46">
        <v>44114</v>
      </c>
      <c r="B172" s="47">
        <v>2020</v>
      </c>
      <c r="C172" s="47" t="s">
        <v>2</v>
      </c>
      <c r="D172" s="47" t="s">
        <v>260</v>
      </c>
      <c r="E172" s="47" t="s">
        <v>2</v>
      </c>
      <c r="F172" s="47" t="str">
        <f t="shared" si="32"/>
        <v>K</v>
      </c>
      <c r="G172" s="47" t="str">
        <f>CONCATENATE(F171,F172)</f>
        <v>KK</v>
      </c>
      <c r="I172" s="47">
        <f>IF(LEFT(G172,1)="K",1,0)</f>
        <v>1</v>
      </c>
      <c r="J172" s="47">
        <f>IF(G172="KK",1,0)</f>
        <v>1</v>
      </c>
      <c r="K172" s="47">
        <f>IF(LEFT(G172,1)="P",1,0)</f>
        <v>0</v>
      </c>
      <c r="L172" s="47">
        <f>IF(G172="PP",1,0)</f>
        <v>0</v>
      </c>
    </row>
    <row r="173" spans="1:12" x14ac:dyDescent="0.35">
      <c r="A173" s="46">
        <v>44130</v>
      </c>
      <c r="B173" s="47">
        <v>2020</v>
      </c>
      <c r="C173" s="47" t="s">
        <v>2</v>
      </c>
      <c r="D173" s="47" t="s">
        <v>260</v>
      </c>
      <c r="E173" s="47" t="s">
        <v>260</v>
      </c>
      <c r="F173" s="47" t="str">
        <f t="shared" si="32"/>
        <v>P</v>
      </c>
      <c r="G173" s="47" t="str">
        <f t="shared" si="33"/>
        <v>KP</v>
      </c>
      <c r="I173" s="47">
        <f t="shared" ref="I173:I175" si="38">IF(LEFT(G173,1)="K",1,0)</f>
        <v>1</v>
      </c>
      <c r="J173" s="47">
        <f t="shared" ref="J173:J175" si="39">IF(G173="KK",1,0)</f>
        <v>0</v>
      </c>
      <c r="K173" s="47">
        <f t="shared" ref="K173:K175" si="40">IF(LEFT(G173,1)="P",1,0)</f>
        <v>0</v>
      </c>
      <c r="L173" s="47">
        <f t="shared" ref="L173:L175" si="41">IF(G173="PP",1,0)</f>
        <v>0</v>
      </c>
    </row>
    <row r="174" spans="1:12" x14ac:dyDescent="0.35">
      <c r="A174" s="46">
        <v>44312</v>
      </c>
      <c r="B174" s="47">
        <v>2021</v>
      </c>
      <c r="C174" s="47" t="s">
        <v>260</v>
      </c>
      <c r="D174" s="47" t="s">
        <v>2</v>
      </c>
      <c r="E174" s="47" t="s">
        <v>2</v>
      </c>
      <c r="F174" s="47" t="str">
        <f t="shared" si="32"/>
        <v>K</v>
      </c>
      <c r="G174" s="47" t="str">
        <f t="shared" si="33"/>
        <v>PK</v>
      </c>
      <c r="I174" s="47">
        <f t="shared" si="38"/>
        <v>0</v>
      </c>
      <c r="J174" s="47">
        <f t="shared" si="39"/>
        <v>0</v>
      </c>
      <c r="K174" s="47">
        <f t="shared" si="40"/>
        <v>1</v>
      </c>
      <c r="L174" s="47">
        <f t="shared" si="41"/>
        <v>0</v>
      </c>
    </row>
    <row r="175" spans="1:12" x14ac:dyDescent="0.35">
      <c r="A175" s="46">
        <v>44470</v>
      </c>
      <c r="B175" s="47">
        <v>2021</v>
      </c>
      <c r="C175" s="47" t="s">
        <v>2</v>
      </c>
      <c r="D175" s="47" t="s">
        <v>260</v>
      </c>
      <c r="E175" s="47" t="s">
        <v>260</v>
      </c>
      <c r="F175" s="47" t="str">
        <f t="shared" si="32"/>
        <v>P</v>
      </c>
      <c r="G175" s="47" t="str">
        <f t="shared" si="33"/>
        <v>KP</v>
      </c>
      <c r="I175" s="47">
        <f t="shared" si="38"/>
        <v>1</v>
      </c>
      <c r="J175" s="47">
        <f t="shared" si="39"/>
        <v>0</v>
      </c>
      <c r="K175" s="47">
        <f t="shared" si="40"/>
        <v>0</v>
      </c>
      <c r="L175" s="47">
        <f t="shared" si="41"/>
        <v>0</v>
      </c>
    </row>
    <row r="177" spans="1:12" x14ac:dyDescent="0.35">
      <c r="G177" s="40" t="s">
        <v>288</v>
      </c>
      <c r="I177" s="47">
        <f>SUM(I148:I175)</f>
        <v>19</v>
      </c>
      <c r="J177" s="47">
        <f t="shared" ref="J177:L177" si="42">SUM(J148:J175)</f>
        <v>11</v>
      </c>
      <c r="K177" s="47">
        <f t="shared" si="42"/>
        <v>9</v>
      </c>
      <c r="L177" s="47">
        <f t="shared" si="42"/>
        <v>1</v>
      </c>
    </row>
    <row r="178" spans="1:12" x14ac:dyDescent="0.35">
      <c r="G178" s="40" t="s">
        <v>289</v>
      </c>
      <c r="I178" s="40">
        <f>J177/I177</f>
        <v>0.57894736842105265</v>
      </c>
      <c r="J178" s="47"/>
      <c r="K178" s="40">
        <f>L177/K177</f>
        <v>0.1111111111111111</v>
      </c>
      <c r="L178" s="47"/>
    </row>
    <row r="181" spans="1:12" x14ac:dyDescent="0.35">
      <c r="A181" s="40" t="s">
        <v>9</v>
      </c>
      <c r="B181" s="40" t="s">
        <v>284</v>
      </c>
      <c r="C181" s="40" t="s">
        <v>262</v>
      </c>
      <c r="D181" s="40" t="s">
        <v>263</v>
      </c>
      <c r="E181" s="40" t="s">
        <v>285</v>
      </c>
      <c r="F181" s="40" t="s">
        <v>286</v>
      </c>
      <c r="G181" s="40" t="s">
        <v>287</v>
      </c>
    </row>
    <row r="182" spans="1:12" x14ac:dyDescent="0.35">
      <c r="A182" s="46">
        <v>39556</v>
      </c>
      <c r="B182" s="47">
        <v>2008</v>
      </c>
      <c r="C182" s="47" t="s">
        <v>291</v>
      </c>
      <c r="D182" s="47" t="s">
        <v>2</v>
      </c>
      <c r="E182" s="47" t="s">
        <v>2</v>
      </c>
      <c r="F182" s="47" t="str">
        <f t="shared" ref="F182:F210" si="43">LEFT(E182,1)</f>
        <v>K</v>
      </c>
      <c r="G182" s="47" t="str">
        <f>CONCATENATE(F182)</f>
        <v>K</v>
      </c>
    </row>
    <row r="183" spans="1:12" x14ac:dyDescent="0.35">
      <c r="A183" s="46">
        <v>39576</v>
      </c>
      <c r="B183" s="47">
        <v>2008</v>
      </c>
      <c r="C183" s="47" t="s">
        <v>2</v>
      </c>
      <c r="D183" s="47" t="s">
        <v>291</v>
      </c>
      <c r="E183" s="47" t="s">
        <v>2</v>
      </c>
      <c r="F183" s="47" t="str">
        <f t="shared" si="43"/>
        <v>K</v>
      </c>
      <c r="G183" s="47" t="str">
        <f>CONCATENATE(F182,F183)</f>
        <v>KK</v>
      </c>
      <c r="I183" s="47">
        <f>IF(LEFT(G183,1)="K",1,0)</f>
        <v>1</v>
      </c>
      <c r="J183" s="47">
        <f>IF(G183="KK",1,0)</f>
        <v>1</v>
      </c>
      <c r="K183" s="47">
        <f t="shared" ref="K183:K210" si="44">IF(LEFT(G183,1)="R",1,0)</f>
        <v>0</v>
      </c>
      <c r="L183" s="47">
        <f t="shared" ref="L183:L210" si="45">IF(G183="RR",1,0)</f>
        <v>0</v>
      </c>
    </row>
    <row r="184" spans="1:12" x14ac:dyDescent="0.35">
      <c r="A184" s="46">
        <v>39932</v>
      </c>
      <c r="B184" s="47">
        <v>2009</v>
      </c>
      <c r="C184" s="47" t="s">
        <v>291</v>
      </c>
      <c r="D184" s="47" t="s">
        <v>2</v>
      </c>
      <c r="E184" s="47" t="s">
        <v>291</v>
      </c>
      <c r="F184" s="47" t="str">
        <f t="shared" si="43"/>
        <v>R</v>
      </c>
      <c r="G184" s="47" t="str">
        <f t="shared" ref="G184:G210" si="46">CONCATENATE(F183,F184)</f>
        <v>KR</v>
      </c>
      <c r="I184" s="47">
        <f t="shared" ref="I184:I208" si="47">IF(LEFT(G184,1)="K",1,0)</f>
        <v>1</v>
      </c>
      <c r="J184" s="47">
        <f t="shared" ref="J184:J208" si="48">IF(G184="KK",1,0)</f>
        <v>0</v>
      </c>
      <c r="K184" s="47">
        <f t="shared" si="44"/>
        <v>0</v>
      </c>
      <c r="L184" s="47">
        <f t="shared" si="45"/>
        <v>0</v>
      </c>
    </row>
    <row r="185" spans="1:12" x14ac:dyDescent="0.35">
      <c r="A185" s="46">
        <v>39945</v>
      </c>
      <c r="B185" s="47">
        <v>2009</v>
      </c>
      <c r="C185" s="47" t="s">
        <v>291</v>
      </c>
      <c r="D185" s="47" t="s">
        <v>2</v>
      </c>
      <c r="E185" s="47" t="s">
        <v>291</v>
      </c>
      <c r="F185" s="47" t="str">
        <f t="shared" si="43"/>
        <v>R</v>
      </c>
      <c r="G185" s="47" t="str">
        <f t="shared" si="46"/>
        <v>RR</v>
      </c>
      <c r="I185" s="47">
        <f t="shared" si="47"/>
        <v>0</v>
      </c>
      <c r="J185" s="47">
        <f t="shared" si="48"/>
        <v>0</v>
      </c>
      <c r="K185" s="47">
        <f t="shared" si="44"/>
        <v>1</v>
      </c>
      <c r="L185" s="47">
        <f t="shared" si="45"/>
        <v>1</v>
      </c>
    </row>
    <row r="186" spans="1:12" x14ac:dyDescent="0.35">
      <c r="A186" s="46">
        <v>40251</v>
      </c>
      <c r="B186" s="47">
        <v>2010</v>
      </c>
      <c r="C186" s="47" t="s">
        <v>2</v>
      </c>
      <c r="D186" s="47" t="s">
        <v>291</v>
      </c>
      <c r="E186" s="47" t="s">
        <v>2</v>
      </c>
      <c r="F186" s="47" t="str">
        <f t="shared" si="43"/>
        <v>K</v>
      </c>
      <c r="G186" s="47" t="str">
        <f t="shared" si="46"/>
        <v>RK</v>
      </c>
      <c r="I186" s="47">
        <f t="shared" si="47"/>
        <v>0</v>
      </c>
      <c r="J186" s="47">
        <f t="shared" si="48"/>
        <v>0</v>
      </c>
      <c r="K186" s="47">
        <f t="shared" si="44"/>
        <v>1</v>
      </c>
      <c r="L186" s="47">
        <f t="shared" si="45"/>
        <v>0</v>
      </c>
    </row>
    <row r="187" spans="1:12" x14ac:dyDescent="0.35">
      <c r="A187" s="46">
        <v>40278</v>
      </c>
      <c r="B187" s="47">
        <v>2010</v>
      </c>
      <c r="C187" s="47" t="s">
        <v>291</v>
      </c>
      <c r="D187" s="47" t="s">
        <v>2</v>
      </c>
      <c r="E187" s="47" t="s">
        <v>291</v>
      </c>
      <c r="F187" s="47" t="str">
        <f t="shared" si="43"/>
        <v>R</v>
      </c>
      <c r="G187" s="47" t="str">
        <f t="shared" si="46"/>
        <v>KR</v>
      </c>
      <c r="I187" s="47">
        <f t="shared" si="47"/>
        <v>1</v>
      </c>
      <c r="J187" s="47">
        <f t="shared" si="48"/>
        <v>0</v>
      </c>
      <c r="K187" s="47">
        <f t="shared" si="44"/>
        <v>0</v>
      </c>
      <c r="L187" s="47">
        <f t="shared" si="45"/>
        <v>0</v>
      </c>
    </row>
    <row r="188" spans="1:12" x14ac:dyDescent="0.35">
      <c r="A188" s="46">
        <v>40655</v>
      </c>
      <c r="B188" s="47">
        <v>2011</v>
      </c>
      <c r="C188" s="47" t="s">
        <v>2</v>
      </c>
      <c r="D188" s="47" t="s">
        <v>291</v>
      </c>
      <c r="E188" s="47" t="s">
        <v>291</v>
      </c>
      <c r="F188" s="47" t="str">
        <f t="shared" si="43"/>
        <v>R</v>
      </c>
      <c r="G188" s="47" t="str">
        <f t="shared" si="46"/>
        <v>RR</v>
      </c>
      <c r="I188" s="47">
        <f t="shared" si="47"/>
        <v>0</v>
      </c>
      <c r="J188" s="47">
        <f t="shared" si="48"/>
        <v>0</v>
      </c>
      <c r="K188" s="47">
        <f t="shared" si="44"/>
        <v>1</v>
      </c>
      <c r="L188" s="47">
        <f t="shared" si="45"/>
        <v>1</v>
      </c>
    </row>
    <row r="189" spans="1:12" x14ac:dyDescent="0.35">
      <c r="A189" s="46">
        <v>40677</v>
      </c>
      <c r="B189" s="47">
        <v>2011</v>
      </c>
      <c r="C189" s="47" t="s">
        <v>291</v>
      </c>
      <c r="D189" s="47" t="s">
        <v>2</v>
      </c>
      <c r="E189" s="47" t="s">
        <v>291</v>
      </c>
      <c r="F189" s="47" t="str">
        <f t="shared" si="43"/>
        <v>R</v>
      </c>
      <c r="G189" s="47" t="str">
        <f t="shared" si="46"/>
        <v>RR</v>
      </c>
      <c r="I189" s="47">
        <f t="shared" si="47"/>
        <v>0</v>
      </c>
      <c r="J189" s="47">
        <f t="shared" si="48"/>
        <v>0</v>
      </c>
      <c r="K189" s="47">
        <f t="shared" si="44"/>
        <v>1</v>
      </c>
      <c r="L189" s="47">
        <f t="shared" si="45"/>
        <v>1</v>
      </c>
    </row>
    <row r="190" spans="1:12" x14ac:dyDescent="0.35">
      <c r="A190" s="46">
        <v>41009</v>
      </c>
      <c r="B190" s="47">
        <v>2012</v>
      </c>
      <c r="C190" s="47" t="s">
        <v>291</v>
      </c>
      <c r="D190" s="47" t="s">
        <v>2</v>
      </c>
      <c r="E190" s="47" t="s">
        <v>2</v>
      </c>
      <c r="F190" s="47" t="str">
        <f t="shared" si="43"/>
        <v>K</v>
      </c>
      <c r="G190" s="47" t="str">
        <f t="shared" si="46"/>
        <v>RK</v>
      </c>
      <c r="I190" s="47">
        <f t="shared" si="47"/>
        <v>0</v>
      </c>
      <c r="J190" s="47">
        <f t="shared" si="48"/>
        <v>0</v>
      </c>
      <c r="K190" s="47">
        <f t="shared" si="44"/>
        <v>1</v>
      </c>
      <c r="L190" s="47">
        <f t="shared" si="45"/>
        <v>0</v>
      </c>
    </row>
    <row r="191" spans="1:12" x14ac:dyDescent="0.35">
      <c r="A191" s="46">
        <v>41027</v>
      </c>
      <c r="B191" s="47">
        <v>2012</v>
      </c>
      <c r="C191" s="47" t="s">
        <v>2</v>
      </c>
      <c r="D191" s="47" t="s">
        <v>291</v>
      </c>
      <c r="E191" s="47" t="s">
        <v>2</v>
      </c>
      <c r="F191" s="47" t="str">
        <f t="shared" si="43"/>
        <v>K</v>
      </c>
      <c r="G191" s="47" t="str">
        <f t="shared" si="46"/>
        <v>KK</v>
      </c>
      <c r="I191" s="47">
        <f t="shared" si="47"/>
        <v>1</v>
      </c>
      <c r="J191" s="47">
        <f t="shared" si="48"/>
        <v>1</v>
      </c>
      <c r="K191" s="47">
        <f t="shared" si="44"/>
        <v>0</v>
      </c>
      <c r="L191" s="47">
        <f t="shared" si="45"/>
        <v>0</v>
      </c>
    </row>
    <row r="192" spans="1:12" x14ac:dyDescent="0.35">
      <c r="A192" s="46">
        <v>41375</v>
      </c>
      <c r="B192" s="47">
        <v>2013</v>
      </c>
      <c r="C192" s="47" t="s">
        <v>291</v>
      </c>
      <c r="D192" s="47" t="s">
        <v>2</v>
      </c>
      <c r="E192" s="47" t="s">
        <v>291</v>
      </c>
      <c r="F192" s="47" t="str">
        <f t="shared" si="43"/>
        <v>R</v>
      </c>
      <c r="G192" s="47" t="str">
        <f t="shared" si="46"/>
        <v>KR</v>
      </c>
      <c r="I192" s="47">
        <f t="shared" si="47"/>
        <v>1</v>
      </c>
      <c r="J192" s="47">
        <f t="shared" si="48"/>
        <v>0</v>
      </c>
      <c r="K192" s="47">
        <f t="shared" si="44"/>
        <v>0</v>
      </c>
      <c r="L192" s="47">
        <f t="shared" si="45"/>
        <v>0</v>
      </c>
    </row>
    <row r="193" spans="1:12" x14ac:dyDescent="0.35">
      <c r="A193" s="46">
        <v>41406</v>
      </c>
      <c r="B193" s="47">
        <v>2013</v>
      </c>
      <c r="C193" s="47" t="s">
        <v>2</v>
      </c>
      <c r="D193" s="47" t="s">
        <v>291</v>
      </c>
      <c r="E193" s="47" t="s">
        <v>2</v>
      </c>
      <c r="F193" s="47" t="str">
        <f t="shared" si="43"/>
        <v>K</v>
      </c>
      <c r="G193" s="47" t="str">
        <f t="shared" si="46"/>
        <v>RK</v>
      </c>
      <c r="I193" s="47">
        <f t="shared" si="47"/>
        <v>0</v>
      </c>
      <c r="J193" s="47">
        <f t="shared" si="48"/>
        <v>0</v>
      </c>
      <c r="K193" s="47">
        <f t="shared" si="44"/>
        <v>1</v>
      </c>
      <c r="L193" s="47">
        <f t="shared" si="45"/>
        <v>0</v>
      </c>
    </row>
    <row r="194" spans="1:12" x14ac:dyDescent="0.35">
      <c r="A194" s="46">
        <v>41753</v>
      </c>
      <c r="B194" s="47">
        <v>2014</v>
      </c>
      <c r="C194" s="47" t="s">
        <v>291</v>
      </c>
      <c r="D194" s="47" t="s">
        <v>2</v>
      </c>
      <c r="E194" s="47" t="s">
        <v>2</v>
      </c>
      <c r="F194" s="47" t="str">
        <f t="shared" si="43"/>
        <v>K</v>
      </c>
      <c r="G194" s="47" t="str">
        <f t="shared" si="46"/>
        <v>KK</v>
      </c>
      <c r="I194" s="47">
        <f t="shared" si="47"/>
        <v>1</v>
      </c>
      <c r="J194" s="47">
        <f t="shared" si="48"/>
        <v>1</v>
      </c>
      <c r="K194" s="47">
        <f t="shared" si="44"/>
        <v>0</v>
      </c>
      <c r="L194" s="47">
        <f t="shared" si="45"/>
        <v>0</v>
      </c>
    </row>
    <row r="195" spans="1:12" x14ac:dyDescent="0.35">
      <c r="A195" s="46">
        <v>41781</v>
      </c>
      <c r="B195" s="47">
        <v>2014</v>
      </c>
      <c r="C195" s="47" t="s">
        <v>2</v>
      </c>
      <c r="D195" s="47" t="s">
        <v>291</v>
      </c>
      <c r="E195" s="47" t="s">
        <v>2</v>
      </c>
      <c r="F195" s="47" t="str">
        <f t="shared" si="43"/>
        <v>K</v>
      </c>
      <c r="G195" s="47" t="str">
        <f t="shared" si="46"/>
        <v>KK</v>
      </c>
      <c r="I195" s="47">
        <f t="shared" si="47"/>
        <v>1</v>
      </c>
      <c r="J195" s="47">
        <f t="shared" si="48"/>
        <v>1</v>
      </c>
      <c r="K195" s="47">
        <f t="shared" si="44"/>
        <v>0</v>
      </c>
      <c r="L195" s="47">
        <f t="shared" si="45"/>
        <v>0</v>
      </c>
    </row>
    <row r="196" spans="1:12" x14ac:dyDescent="0.35">
      <c r="A196" s="46">
        <v>42105</v>
      </c>
      <c r="B196" s="47">
        <v>2015</v>
      </c>
      <c r="C196" s="47" t="s">
        <v>2</v>
      </c>
      <c r="D196" s="47" t="s">
        <v>291</v>
      </c>
      <c r="E196" s="47" t="s">
        <v>291</v>
      </c>
      <c r="F196" s="47" t="str">
        <f t="shared" si="43"/>
        <v>R</v>
      </c>
      <c r="G196" s="47" t="str">
        <f t="shared" si="46"/>
        <v>KR</v>
      </c>
      <c r="I196" s="47">
        <f t="shared" si="47"/>
        <v>1</v>
      </c>
      <c r="J196" s="47">
        <f t="shared" si="48"/>
        <v>0</v>
      </c>
      <c r="K196" s="47">
        <f t="shared" si="44"/>
        <v>0</v>
      </c>
      <c r="L196" s="47">
        <f t="shared" si="45"/>
        <v>0</v>
      </c>
    </row>
    <row r="197" spans="1:12" x14ac:dyDescent="0.35">
      <c r="A197" s="46">
        <v>42126</v>
      </c>
      <c r="B197" s="47">
        <v>2015</v>
      </c>
      <c r="C197" s="47" t="s">
        <v>291</v>
      </c>
      <c r="D197" s="47" t="s">
        <v>2</v>
      </c>
      <c r="E197" s="47" t="s">
        <v>291</v>
      </c>
      <c r="F197" s="47" t="str">
        <f t="shared" si="43"/>
        <v>R</v>
      </c>
      <c r="G197" s="47" t="str">
        <f t="shared" si="46"/>
        <v>RR</v>
      </c>
      <c r="I197" s="47">
        <f t="shared" si="47"/>
        <v>0</v>
      </c>
      <c r="J197" s="47">
        <f t="shared" si="48"/>
        <v>0</v>
      </c>
      <c r="K197" s="47">
        <f t="shared" si="44"/>
        <v>1</v>
      </c>
      <c r="L197" s="47">
        <f t="shared" si="45"/>
        <v>1</v>
      </c>
    </row>
    <row r="198" spans="1:12" x14ac:dyDescent="0.35">
      <c r="A198" s="46">
        <v>42492</v>
      </c>
      <c r="B198" s="47">
        <v>2016</v>
      </c>
      <c r="C198" s="47" t="s">
        <v>291</v>
      </c>
      <c r="D198" s="47" t="s">
        <v>2</v>
      </c>
      <c r="E198" s="47" t="s">
        <v>2</v>
      </c>
      <c r="F198" s="47" t="str">
        <f t="shared" si="43"/>
        <v>K</v>
      </c>
      <c r="G198" s="47" t="str">
        <f t="shared" si="46"/>
        <v>RK</v>
      </c>
      <c r="I198" s="47">
        <f t="shared" si="47"/>
        <v>0</v>
      </c>
      <c r="J198" s="47">
        <f t="shared" si="48"/>
        <v>0</v>
      </c>
      <c r="K198" s="47">
        <f t="shared" si="44"/>
        <v>1</v>
      </c>
      <c r="L198" s="47">
        <f t="shared" si="45"/>
        <v>0</v>
      </c>
    </row>
    <row r="199" spans="1:12" x14ac:dyDescent="0.35">
      <c r="A199" s="46">
        <v>42506</v>
      </c>
      <c r="B199" s="47">
        <v>2016</v>
      </c>
      <c r="C199" s="47" t="s">
        <v>2</v>
      </c>
      <c r="D199" s="47" t="s">
        <v>291</v>
      </c>
      <c r="E199" s="47" t="s">
        <v>291</v>
      </c>
      <c r="F199" s="47" t="str">
        <f t="shared" si="43"/>
        <v>R</v>
      </c>
      <c r="G199" s="47" t="str">
        <f t="shared" si="46"/>
        <v>KR</v>
      </c>
      <c r="I199" s="47">
        <f t="shared" si="47"/>
        <v>1</v>
      </c>
      <c r="J199" s="47">
        <f t="shared" si="48"/>
        <v>0</v>
      </c>
      <c r="K199" s="47">
        <f t="shared" si="44"/>
        <v>0</v>
      </c>
      <c r="L199" s="47">
        <f t="shared" si="45"/>
        <v>0</v>
      </c>
    </row>
    <row r="200" spans="1:12" x14ac:dyDescent="0.35">
      <c r="A200" s="46">
        <v>42848</v>
      </c>
      <c r="B200" s="47">
        <v>2017</v>
      </c>
      <c r="C200" s="47" t="s">
        <v>2</v>
      </c>
      <c r="D200" s="47" t="s">
        <v>291</v>
      </c>
      <c r="E200" s="47" t="s">
        <v>2</v>
      </c>
      <c r="F200" s="47" t="str">
        <f t="shared" si="43"/>
        <v>K</v>
      </c>
      <c r="G200" s="47" t="str">
        <f t="shared" si="46"/>
        <v>RK</v>
      </c>
      <c r="I200" s="47">
        <f t="shared" si="47"/>
        <v>0</v>
      </c>
      <c r="J200" s="47">
        <f t="shared" si="48"/>
        <v>0</v>
      </c>
      <c r="K200" s="47">
        <f t="shared" si="44"/>
        <v>1</v>
      </c>
      <c r="L200" s="47">
        <f t="shared" si="45"/>
        <v>0</v>
      </c>
    </row>
    <row r="201" spans="1:12" x14ac:dyDescent="0.35">
      <c r="A201" s="46">
        <v>42862</v>
      </c>
      <c r="B201" s="47">
        <v>2017</v>
      </c>
      <c r="C201" s="47" t="s">
        <v>291</v>
      </c>
      <c r="D201" s="47" t="s">
        <v>2</v>
      </c>
      <c r="E201" s="47" t="s">
        <v>2</v>
      </c>
      <c r="F201" s="47" t="str">
        <f t="shared" si="43"/>
        <v>K</v>
      </c>
      <c r="G201" s="47" t="str">
        <f t="shared" si="46"/>
        <v>KK</v>
      </c>
      <c r="I201" s="47">
        <f t="shared" si="47"/>
        <v>1</v>
      </c>
      <c r="J201" s="47">
        <f t="shared" si="48"/>
        <v>1</v>
      </c>
      <c r="K201" s="47">
        <f t="shared" si="44"/>
        <v>0</v>
      </c>
      <c r="L201" s="47">
        <f t="shared" si="45"/>
        <v>0</v>
      </c>
    </row>
    <row r="202" spans="1:12" x14ac:dyDescent="0.35">
      <c r="A202" s="46">
        <v>43198</v>
      </c>
      <c r="B202" s="47">
        <v>2018</v>
      </c>
      <c r="C202" s="47" t="s">
        <v>291</v>
      </c>
      <c r="D202" s="47" t="s">
        <v>2</v>
      </c>
      <c r="E202" s="47" t="s">
        <v>2</v>
      </c>
      <c r="F202" s="47" t="str">
        <f t="shared" si="43"/>
        <v>K</v>
      </c>
      <c r="G202" s="47" t="str">
        <f t="shared" si="46"/>
        <v>KK</v>
      </c>
      <c r="I202" s="47">
        <f t="shared" si="47"/>
        <v>1</v>
      </c>
      <c r="J202" s="47">
        <f t="shared" si="48"/>
        <v>1</v>
      </c>
      <c r="K202" s="47">
        <f t="shared" si="44"/>
        <v>0</v>
      </c>
      <c r="L202" s="47">
        <f t="shared" si="45"/>
        <v>0</v>
      </c>
    </row>
    <row r="203" spans="1:12" x14ac:dyDescent="0.35">
      <c r="A203" s="46">
        <v>43219</v>
      </c>
      <c r="B203" s="47">
        <v>2018</v>
      </c>
      <c r="C203" s="47" t="s">
        <v>291</v>
      </c>
      <c r="D203" s="47" t="s">
        <v>2</v>
      </c>
      <c r="E203" s="47" t="s">
        <v>2</v>
      </c>
      <c r="F203" s="47" t="str">
        <f t="shared" si="43"/>
        <v>K</v>
      </c>
      <c r="G203" s="47" t="str">
        <f t="shared" si="46"/>
        <v>KK</v>
      </c>
      <c r="I203" s="47">
        <f t="shared" si="47"/>
        <v>1</v>
      </c>
      <c r="J203" s="47">
        <f t="shared" si="48"/>
        <v>1</v>
      </c>
      <c r="K203" s="47">
        <f t="shared" si="44"/>
        <v>0</v>
      </c>
      <c r="L203" s="47">
        <f t="shared" si="45"/>
        <v>0</v>
      </c>
    </row>
    <row r="204" spans="1:12" x14ac:dyDescent="0.35">
      <c r="A204" s="46">
        <v>43560</v>
      </c>
      <c r="B204" s="47">
        <v>2019</v>
      </c>
      <c r="C204" s="47" t="s">
        <v>291</v>
      </c>
      <c r="D204" s="47" t="s">
        <v>2</v>
      </c>
      <c r="E204" s="47" t="s">
        <v>2</v>
      </c>
      <c r="F204" s="47" t="str">
        <f t="shared" si="43"/>
        <v>K</v>
      </c>
      <c r="G204" s="47" t="str">
        <f t="shared" si="46"/>
        <v>KK</v>
      </c>
      <c r="I204" s="47">
        <f t="shared" si="47"/>
        <v>1</v>
      </c>
      <c r="J204" s="47">
        <f t="shared" si="48"/>
        <v>1</v>
      </c>
      <c r="K204" s="47">
        <f t="shared" si="44"/>
        <v>0</v>
      </c>
      <c r="L204" s="47">
        <f t="shared" si="45"/>
        <v>0</v>
      </c>
    </row>
    <row r="205" spans="1:12" x14ac:dyDescent="0.35">
      <c r="A205" s="46">
        <v>43574</v>
      </c>
      <c r="B205" s="47">
        <v>2019</v>
      </c>
      <c r="C205" s="47" t="s">
        <v>291</v>
      </c>
      <c r="D205" s="47" t="s">
        <v>2</v>
      </c>
      <c r="E205" s="47" t="s">
        <v>291</v>
      </c>
      <c r="F205" s="47" t="str">
        <f t="shared" si="43"/>
        <v>R</v>
      </c>
      <c r="G205" s="47" t="str">
        <f t="shared" si="46"/>
        <v>KR</v>
      </c>
      <c r="I205" s="47">
        <f t="shared" si="47"/>
        <v>1</v>
      </c>
      <c r="J205" s="47">
        <f t="shared" si="48"/>
        <v>0</v>
      </c>
      <c r="K205" s="47">
        <f t="shared" si="44"/>
        <v>0</v>
      </c>
      <c r="L205" s="47">
        <f t="shared" si="45"/>
        <v>0</v>
      </c>
    </row>
    <row r="206" spans="1:12" x14ac:dyDescent="0.35">
      <c r="A206" s="46">
        <v>44116</v>
      </c>
      <c r="B206" s="47">
        <v>2020</v>
      </c>
      <c r="C206" s="47" t="s">
        <v>291</v>
      </c>
      <c r="D206" s="47" t="s">
        <v>2</v>
      </c>
      <c r="E206" s="47" t="s">
        <v>291</v>
      </c>
      <c r="F206" s="47" t="str">
        <f t="shared" si="43"/>
        <v>R</v>
      </c>
      <c r="G206" s="47" t="str">
        <f t="shared" si="46"/>
        <v>RR</v>
      </c>
      <c r="I206" s="47">
        <f t="shared" si="47"/>
        <v>0</v>
      </c>
      <c r="J206" s="47">
        <f t="shared" si="48"/>
        <v>0</v>
      </c>
      <c r="K206" s="47">
        <f t="shared" si="44"/>
        <v>1</v>
      </c>
      <c r="L206" s="47">
        <f t="shared" si="45"/>
        <v>1</v>
      </c>
    </row>
    <row r="207" spans="1:12" x14ac:dyDescent="0.35">
      <c r="A207" s="46">
        <v>44125</v>
      </c>
      <c r="B207" s="47">
        <v>2020</v>
      </c>
      <c r="C207" s="47" t="s">
        <v>2</v>
      </c>
      <c r="D207" s="47" t="s">
        <v>291</v>
      </c>
      <c r="E207" s="47" t="s">
        <v>291</v>
      </c>
      <c r="F207" s="47" t="str">
        <f t="shared" si="43"/>
        <v>R</v>
      </c>
      <c r="G207" s="47" t="str">
        <f t="shared" si="46"/>
        <v>RR</v>
      </c>
      <c r="I207" s="47">
        <f t="shared" si="47"/>
        <v>0</v>
      </c>
      <c r="J207" s="47">
        <f t="shared" si="48"/>
        <v>0</v>
      </c>
      <c r="K207" s="47">
        <f t="shared" si="44"/>
        <v>1</v>
      </c>
      <c r="L207" s="47">
        <f t="shared" si="45"/>
        <v>1</v>
      </c>
    </row>
    <row r="208" spans="1:12" x14ac:dyDescent="0.35">
      <c r="A208" s="46">
        <v>44304</v>
      </c>
      <c r="B208" s="47">
        <v>2021</v>
      </c>
      <c r="C208" s="47" t="s">
        <v>291</v>
      </c>
      <c r="D208" s="47" t="s">
        <v>2</v>
      </c>
      <c r="E208" s="47" t="s">
        <v>291</v>
      </c>
      <c r="F208" s="47" t="str">
        <f t="shared" si="43"/>
        <v>R</v>
      </c>
      <c r="G208" s="47" t="str">
        <f t="shared" si="46"/>
        <v>RR</v>
      </c>
      <c r="I208" s="47">
        <f t="shared" si="47"/>
        <v>0</v>
      </c>
      <c r="J208" s="47">
        <f t="shared" si="48"/>
        <v>0</v>
      </c>
      <c r="K208" s="47">
        <f t="shared" si="44"/>
        <v>1</v>
      </c>
      <c r="L208" s="47">
        <f t="shared" si="45"/>
        <v>1</v>
      </c>
    </row>
    <row r="209" spans="1:12" x14ac:dyDescent="0.35">
      <c r="A209" s="46">
        <v>44459</v>
      </c>
      <c r="B209" s="47">
        <v>2021</v>
      </c>
      <c r="C209" s="47" t="s">
        <v>291</v>
      </c>
      <c r="D209" s="47" t="s">
        <v>2</v>
      </c>
      <c r="E209" s="47" t="s">
        <v>2</v>
      </c>
      <c r="F209" s="47" t="str">
        <f t="shared" si="43"/>
        <v>K</v>
      </c>
      <c r="G209" s="47" t="str">
        <f>CONCATENATE(F208,F209)</f>
        <v>RK</v>
      </c>
      <c r="I209" s="47">
        <f>IF(LEFT(G209,1)="K",1,0)</f>
        <v>0</v>
      </c>
      <c r="J209" s="47">
        <f>IF(G209="KK",1,0)</f>
        <v>0</v>
      </c>
      <c r="K209" s="47">
        <f t="shared" si="44"/>
        <v>1</v>
      </c>
      <c r="L209" s="47">
        <f t="shared" si="45"/>
        <v>0</v>
      </c>
    </row>
    <row r="210" spans="1:12" x14ac:dyDescent="0.35">
      <c r="A210" s="46">
        <v>44480</v>
      </c>
      <c r="B210" s="47">
        <v>2021</v>
      </c>
      <c r="C210" s="47" t="s">
        <v>291</v>
      </c>
      <c r="D210" s="47" t="s">
        <v>2</v>
      </c>
      <c r="E210" s="47" t="s">
        <v>2</v>
      </c>
      <c r="F210" s="47" t="str">
        <f t="shared" si="43"/>
        <v>K</v>
      </c>
      <c r="G210" s="47" t="str">
        <f t="shared" si="46"/>
        <v>KK</v>
      </c>
      <c r="I210" s="47">
        <f t="shared" ref="I210" si="49">IF(LEFT(G210,1)="K",1,0)</f>
        <v>1</v>
      </c>
      <c r="J210" s="47">
        <f t="shared" ref="J210" si="50">IF(G210="KK",1,0)</f>
        <v>1</v>
      </c>
      <c r="K210" s="47">
        <f t="shared" si="44"/>
        <v>0</v>
      </c>
      <c r="L210" s="47">
        <f t="shared" si="45"/>
        <v>0</v>
      </c>
    </row>
    <row r="212" spans="1:12" x14ac:dyDescent="0.35">
      <c r="G212" s="40" t="s">
        <v>288</v>
      </c>
      <c r="I212" s="47">
        <f>SUM(I183:I210)</f>
        <v>15</v>
      </c>
      <c r="J212" s="47">
        <f>SUM(J183:J210)</f>
        <v>9</v>
      </c>
      <c r="K212" s="47">
        <f>SUM(K183:K210)</f>
        <v>13</v>
      </c>
      <c r="L212" s="47">
        <f>SUM(L183:L210)</f>
        <v>7</v>
      </c>
    </row>
    <row r="213" spans="1:12" x14ac:dyDescent="0.35">
      <c r="G213" s="40" t="s">
        <v>289</v>
      </c>
      <c r="I213" s="40">
        <f>J212/I212</f>
        <v>0.6</v>
      </c>
      <c r="J213" s="47"/>
      <c r="K213" s="40">
        <f>L212/K212</f>
        <v>0.53846153846153844</v>
      </c>
      <c r="L213" s="47"/>
    </row>
    <row r="216" spans="1:12" x14ac:dyDescent="0.35">
      <c r="A216" s="40" t="s">
        <v>9</v>
      </c>
      <c r="B216" s="40" t="s">
        <v>284</v>
      </c>
      <c r="C216" s="40" t="s">
        <v>262</v>
      </c>
      <c r="D216" s="40" t="s">
        <v>263</v>
      </c>
      <c r="E216" s="40" t="s">
        <v>285</v>
      </c>
      <c r="F216" s="40" t="s">
        <v>286</v>
      </c>
      <c r="G216" s="40" t="s">
        <v>287</v>
      </c>
    </row>
    <row r="217" spans="1:12" x14ac:dyDescent="0.35">
      <c r="A217" s="46">
        <v>39581</v>
      </c>
      <c r="B217" s="47">
        <v>2008</v>
      </c>
      <c r="C217" s="47" t="s">
        <v>2</v>
      </c>
      <c r="D217" s="47" t="s">
        <v>292</v>
      </c>
      <c r="E217" s="47" t="s">
        <v>2</v>
      </c>
      <c r="F217" s="47" t="str">
        <f t="shared" ref="F217:F244" si="51">LEFT(E217,1)</f>
        <v>K</v>
      </c>
      <c r="G217" s="47" t="str">
        <f>CONCATENATE(F217)</f>
        <v>K</v>
      </c>
    </row>
    <row r="218" spans="1:12" x14ac:dyDescent="0.35">
      <c r="A218" s="46">
        <v>39938</v>
      </c>
      <c r="B218" s="47">
        <v>2009</v>
      </c>
      <c r="C218" s="47" t="s">
        <v>292</v>
      </c>
      <c r="D218" s="47" t="s">
        <v>2</v>
      </c>
      <c r="E218" s="47" t="s">
        <v>292</v>
      </c>
      <c r="F218" s="47" t="str">
        <f t="shared" si="51"/>
        <v>D</v>
      </c>
      <c r="G218" s="47" t="str">
        <f>CONCATENATE(F217,F218)</f>
        <v>KD</v>
      </c>
      <c r="I218" s="47">
        <f t="shared" ref="I218:I244" si="52">IF(LEFT(G218,1)="K",1,0)</f>
        <v>1</v>
      </c>
      <c r="J218" s="47">
        <f t="shared" ref="J218:J244" si="53">IF(G218="KK",1,0)</f>
        <v>0</v>
      </c>
      <c r="K218" s="47">
        <f t="shared" ref="K218:K244" si="54">IF(LEFT(G218,1)="D",1,0)</f>
        <v>0</v>
      </c>
      <c r="L218" s="47">
        <f t="shared" ref="L218:L244" si="55">IF(G218="DD",1,0)</f>
        <v>0</v>
      </c>
    </row>
    <row r="219" spans="1:12" x14ac:dyDescent="0.35">
      <c r="A219" s="46">
        <v>39943</v>
      </c>
      <c r="B219" s="47">
        <v>2009</v>
      </c>
      <c r="C219" s="47" t="s">
        <v>292</v>
      </c>
      <c r="D219" s="47" t="s">
        <v>2</v>
      </c>
      <c r="E219" s="47" t="s">
        <v>292</v>
      </c>
      <c r="F219" s="47" t="str">
        <f t="shared" si="51"/>
        <v>D</v>
      </c>
      <c r="G219" s="47" t="str">
        <f t="shared" ref="G219:G244" si="56">CONCATENATE(F218,F219)</f>
        <v>DD</v>
      </c>
      <c r="I219" s="47">
        <f t="shared" si="52"/>
        <v>0</v>
      </c>
      <c r="J219" s="47">
        <f t="shared" si="53"/>
        <v>0</v>
      </c>
      <c r="K219" s="47">
        <f t="shared" si="54"/>
        <v>1</v>
      </c>
      <c r="L219" s="47">
        <f t="shared" si="55"/>
        <v>1</v>
      </c>
    </row>
    <row r="220" spans="1:12" x14ac:dyDescent="0.35">
      <c r="A220" s="46">
        <v>40266</v>
      </c>
      <c r="B220" s="47">
        <v>2010</v>
      </c>
      <c r="C220" s="47" t="s">
        <v>292</v>
      </c>
      <c r="D220" s="47" t="s">
        <v>2</v>
      </c>
      <c r="E220" s="47" t="s">
        <v>292</v>
      </c>
      <c r="F220" s="47" t="str">
        <f t="shared" si="51"/>
        <v>D</v>
      </c>
      <c r="G220" s="47" t="str">
        <f t="shared" si="56"/>
        <v>DD</v>
      </c>
      <c r="I220" s="47">
        <f t="shared" si="52"/>
        <v>0</v>
      </c>
      <c r="J220" s="47">
        <f t="shared" si="53"/>
        <v>0</v>
      </c>
      <c r="K220" s="47">
        <f t="shared" si="54"/>
        <v>1</v>
      </c>
      <c r="L220" s="47">
        <f t="shared" si="55"/>
        <v>1</v>
      </c>
    </row>
    <row r="221" spans="1:12" x14ac:dyDescent="0.35">
      <c r="A221" s="46">
        <v>40275</v>
      </c>
      <c r="B221" s="47">
        <v>2010</v>
      </c>
      <c r="C221" s="47" t="s">
        <v>2</v>
      </c>
      <c r="D221" s="47" t="s">
        <v>292</v>
      </c>
      <c r="E221" s="47" t="s">
        <v>2</v>
      </c>
      <c r="F221" s="47" t="str">
        <f t="shared" si="51"/>
        <v>K</v>
      </c>
      <c r="G221" s="47" t="str">
        <f t="shared" si="56"/>
        <v>DK</v>
      </c>
      <c r="I221" s="47">
        <f t="shared" si="52"/>
        <v>0</v>
      </c>
      <c r="J221" s="47">
        <f t="shared" si="53"/>
        <v>0</v>
      </c>
      <c r="K221" s="47">
        <f t="shared" si="54"/>
        <v>1</v>
      </c>
      <c r="L221" s="47">
        <f t="shared" si="55"/>
        <v>0</v>
      </c>
    </row>
    <row r="222" spans="1:12" x14ac:dyDescent="0.35">
      <c r="A222" s="46">
        <v>40661</v>
      </c>
      <c r="B222" s="47">
        <v>2011</v>
      </c>
      <c r="C222" s="47" t="s">
        <v>292</v>
      </c>
      <c r="D222" s="47" t="s">
        <v>2</v>
      </c>
      <c r="E222" s="47" t="s">
        <v>2</v>
      </c>
      <c r="F222" s="47" t="str">
        <f t="shared" si="51"/>
        <v>K</v>
      </c>
      <c r="G222" s="47" t="str">
        <f t="shared" si="56"/>
        <v>KK</v>
      </c>
      <c r="I222" s="47">
        <f t="shared" si="52"/>
        <v>1</v>
      </c>
      <c r="J222" s="47">
        <f t="shared" si="53"/>
        <v>1</v>
      </c>
      <c r="K222" s="47">
        <f t="shared" si="54"/>
        <v>0</v>
      </c>
      <c r="L222" s="47">
        <f t="shared" si="55"/>
        <v>0</v>
      </c>
    </row>
    <row r="223" spans="1:12" x14ac:dyDescent="0.35">
      <c r="A223" s="46">
        <v>41004</v>
      </c>
      <c r="B223" s="47">
        <v>2012</v>
      </c>
      <c r="C223" s="47" t="s">
        <v>2</v>
      </c>
      <c r="D223" s="47" t="s">
        <v>292</v>
      </c>
      <c r="E223" s="47" t="s">
        <v>292</v>
      </c>
      <c r="F223" s="47" t="str">
        <f t="shared" si="51"/>
        <v>D</v>
      </c>
      <c r="G223" s="47" t="str">
        <f t="shared" si="56"/>
        <v>KD</v>
      </c>
      <c r="I223" s="47">
        <f t="shared" si="52"/>
        <v>1</v>
      </c>
      <c r="J223" s="47">
        <f t="shared" si="53"/>
        <v>0</v>
      </c>
      <c r="K223" s="47">
        <f t="shared" si="54"/>
        <v>0</v>
      </c>
      <c r="L223" s="47">
        <f t="shared" si="55"/>
        <v>0</v>
      </c>
    </row>
    <row r="224" spans="1:12" x14ac:dyDescent="0.35">
      <c r="A224" s="46">
        <v>41036</v>
      </c>
      <c r="B224" s="47">
        <v>2012</v>
      </c>
      <c r="C224" s="47" t="s">
        <v>292</v>
      </c>
      <c r="D224" s="47" t="s">
        <v>2</v>
      </c>
      <c r="E224" s="47" t="s">
        <v>2</v>
      </c>
      <c r="F224" s="47" t="str">
        <f t="shared" si="51"/>
        <v>K</v>
      </c>
      <c r="G224" s="47" t="str">
        <f t="shared" si="56"/>
        <v>DK</v>
      </c>
      <c r="I224" s="47">
        <f t="shared" si="52"/>
        <v>0</v>
      </c>
      <c r="J224" s="47">
        <f t="shared" si="53"/>
        <v>0</v>
      </c>
      <c r="K224" s="47">
        <f t="shared" si="54"/>
        <v>1</v>
      </c>
      <c r="L224" s="47">
        <f t="shared" si="55"/>
        <v>0</v>
      </c>
    </row>
    <row r="225" spans="1:12" x14ac:dyDescent="0.35">
      <c r="A225" s="46">
        <v>41051</v>
      </c>
      <c r="B225" s="47">
        <v>2012</v>
      </c>
      <c r="C225" s="47" t="s">
        <v>292</v>
      </c>
      <c r="D225" s="47" t="s">
        <v>2</v>
      </c>
      <c r="E225" s="47" t="s">
        <v>2</v>
      </c>
      <c r="F225" s="47" t="str">
        <f t="shared" si="51"/>
        <v>K</v>
      </c>
      <c r="G225" s="47" t="str">
        <f t="shared" si="56"/>
        <v>KK</v>
      </c>
      <c r="I225" s="47">
        <f t="shared" si="52"/>
        <v>1</v>
      </c>
      <c r="J225" s="47">
        <f t="shared" si="53"/>
        <v>1</v>
      </c>
      <c r="K225" s="47">
        <f t="shared" si="54"/>
        <v>0</v>
      </c>
      <c r="L225" s="47">
        <f t="shared" si="55"/>
        <v>0</v>
      </c>
    </row>
    <row r="226" spans="1:12" x14ac:dyDescent="0.35">
      <c r="A226" s="46">
        <v>41367</v>
      </c>
      <c r="B226" s="47">
        <v>2013</v>
      </c>
      <c r="C226" s="47" t="s">
        <v>2</v>
      </c>
      <c r="D226" s="47" t="s">
        <v>292</v>
      </c>
      <c r="E226" s="47" t="s">
        <v>2</v>
      </c>
      <c r="F226" s="47" t="str">
        <f t="shared" si="51"/>
        <v>K</v>
      </c>
      <c r="G226" s="47" t="str">
        <f t="shared" si="56"/>
        <v>KK</v>
      </c>
      <c r="I226" s="47">
        <f t="shared" si="52"/>
        <v>1</v>
      </c>
      <c r="J226" s="47">
        <f t="shared" si="53"/>
        <v>1</v>
      </c>
      <c r="K226" s="47">
        <f t="shared" si="54"/>
        <v>0</v>
      </c>
      <c r="L226" s="47">
        <f t="shared" si="55"/>
        <v>0</v>
      </c>
    </row>
    <row r="227" spans="1:12" x14ac:dyDescent="0.35">
      <c r="A227" s="46">
        <v>41395</v>
      </c>
      <c r="B227" s="47">
        <v>2013</v>
      </c>
      <c r="C227" s="47" t="s">
        <v>292</v>
      </c>
      <c r="D227" s="47" t="s">
        <v>2</v>
      </c>
      <c r="E227" s="47" t="s">
        <v>292</v>
      </c>
      <c r="F227" s="47" t="str">
        <f t="shared" si="51"/>
        <v>D</v>
      </c>
      <c r="G227" s="47" t="str">
        <f t="shared" si="56"/>
        <v>KD</v>
      </c>
      <c r="I227" s="47">
        <f t="shared" si="52"/>
        <v>1</v>
      </c>
      <c r="J227" s="47">
        <f t="shared" si="53"/>
        <v>0</v>
      </c>
      <c r="K227" s="47">
        <f t="shared" si="54"/>
        <v>0</v>
      </c>
      <c r="L227" s="47">
        <f t="shared" si="55"/>
        <v>0</v>
      </c>
    </row>
    <row r="228" spans="1:12" x14ac:dyDescent="0.35">
      <c r="A228" s="46">
        <v>41748</v>
      </c>
      <c r="B228" s="47">
        <v>2014</v>
      </c>
      <c r="C228" s="47" t="s">
        <v>2</v>
      </c>
      <c r="D228" s="47" t="s">
        <v>292</v>
      </c>
      <c r="E228" s="47" t="s">
        <v>292</v>
      </c>
      <c r="F228" s="47" t="str">
        <f t="shared" si="51"/>
        <v>D</v>
      </c>
      <c r="G228" s="47" t="str">
        <f t="shared" si="56"/>
        <v>DD</v>
      </c>
      <c r="I228" s="47">
        <f t="shared" si="52"/>
        <v>0</v>
      </c>
      <c r="J228" s="47">
        <f t="shared" si="53"/>
        <v>0</v>
      </c>
      <c r="K228" s="47">
        <f t="shared" si="54"/>
        <v>1</v>
      </c>
      <c r="L228" s="47">
        <f t="shared" si="55"/>
        <v>1</v>
      </c>
    </row>
    <row r="229" spans="1:12" x14ac:dyDescent="0.35">
      <c r="A229" s="46">
        <v>41766</v>
      </c>
      <c r="B229" s="47">
        <v>2014</v>
      </c>
      <c r="C229" s="47" t="s">
        <v>292</v>
      </c>
      <c r="D229" s="47" t="s">
        <v>2</v>
      </c>
      <c r="E229" s="47" t="s">
        <v>2</v>
      </c>
      <c r="F229" s="47" t="str">
        <f t="shared" si="51"/>
        <v>K</v>
      </c>
      <c r="G229" s="47" t="str">
        <f t="shared" si="56"/>
        <v>DK</v>
      </c>
      <c r="I229" s="47">
        <f t="shared" si="52"/>
        <v>0</v>
      </c>
      <c r="J229" s="47">
        <f t="shared" si="53"/>
        <v>0</v>
      </c>
      <c r="K229" s="47">
        <f t="shared" si="54"/>
        <v>1</v>
      </c>
      <c r="L229" s="47">
        <f t="shared" si="55"/>
        <v>0</v>
      </c>
    </row>
    <row r="230" spans="1:12" x14ac:dyDescent="0.35">
      <c r="A230" s="46">
        <v>42114</v>
      </c>
      <c r="B230" s="47">
        <v>2015</v>
      </c>
      <c r="C230" s="47" t="s">
        <v>292</v>
      </c>
      <c r="D230" s="47" t="s">
        <v>2</v>
      </c>
      <c r="E230" s="47" t="s">
        <v>2</v>
      </c>
      <c r="F230" s="47" t="str">
        <f t="shared" si="51"/>
        <v>K</v>
      </c>
      <c r="G230" s="47" t="str">
        <f t="shared" si="56"/>
        <v>KK</v>
      </c>
      <c r="I230" s="47">
        <f t="shared" si="52"/>
        <v>1</v>
      </c>
      <c r="J230" s="47">
        <f t="shared" si="53"/>
        <v>1</v>
      </c>
      <c r="K230" s="47">
        <f t="shared" si="54"/>
        <v>0</v>
      </c>
      <c r="L230" s="47">
        <f t="shared" si="55"/>
        <v>0</v>
      </c>
    </row>
    <row r="231" spans="1:12" x14ac:dyDescent="0.35">
      <c r="A231" s="46">
        <v>42131</v>
      </c>
      <c r="B231" s="47">
        <v>2015</v>
      </c>
      <c r="C231" s="47" t="s">
        <v>2</v>
      </c>
      <c r="D231" s="47" t="s">
        <v>292</v>
      </c>
      <c r="E231" s="47" t="s">
        <v>2</v>
      </c>
      <c r="F231" s="47" t="str">
        <f t="shared" si="51"/>
        <v>K</v>
      </c>
      <c r="G231" s="47" t="str">
        <f t="shared" si="56"/>
        <v>KK</v>
      </c>
      <c r="I231" s="47">
        <f t="shared" si="52"/>
        <v>1</v>
      </c>
      <c r="J231" s="47">
        <f t="shared" si="53"/>
        <v>1</v>
      </c>
      <c r="K231" s="47">
        <f t="shared" si="54"/>
        <v>0</v>
      </c>
      <c r="L231" s="47">
        <f t="shared" si="55"/>
        <v>0</v>
      </c>
    </row>
    <row r="232" spans="1:12" x14ac:dyDescent="0.35">
      <c r="A232" s="46">
        <v>42470</v>
      </c>
      <c r="B232" s="47">
        <v>2016</v>
      </c>
      <c r="C232" s="47" t="s">
        <v>2</v>
      </c>
      <c r="D232" s="47" t="s">
        <v>292</v>
      </c>
      <c r="E232" s="47" t="s">
        <v>2</v>
      </c>
      <c r="F232" s="47" t="str">
        <f t="shared" si="51"/>
        <v>K</v>
      </c>
      <c r="G232" s="47" t="str">
        <f t="shared" si="56"/>
        <v>KK</v>
      </c>
      <c r="I232" s="47">
        <f t="shared" si="52"/>
        <v>1</v>
      </c>
      <c r="J232" s="47">
        <f t="shared" si="53"/>
        <v>1</v>
      </c>
      <c r="K232" s="47">
        <f t="shared" si="54"/>
        <v>0</v>
      </c>
      <c r="L232" s="47">
        <f t="shared" si="55"/>
        <v>0</v>
      </c>
    </row>
    <row r="233" spans="1:12" x14ac:dyDescent="0.35">
      <c r="A233" s="46">
        <v>42490</v>
      </c>
      <c r="B233" s="47">
        <v>2016</v>
      </c>
      <c r="C233" s="47" t="s">
        <v>292</v>
      </c>
      <c r="D233" s="47" t="s">
        <v>2</v>
      </c>
      <c r="E233" s="47" t="s">
        <v>292</v>
      </c>
      <c r="F233" s="47" t="str">
        <f t="shared" si="51"/>
        <v>D</v>
      </c>
      <c r="G233" s="47" t="str">
        <f t="shared" si="56"/>
        <v>KD</v>
      </c>
      <c r="I233" s="47">
        <f t="shared" si="52"/>
        <v>1</v>
      </c>
      <c r="J233" s="47">
        <f t="shared" si="53"/>
        <v>0</v>
      </c>
      <c r="K233" s="47">
        <f t="shared" si="54"/>
        <v>0</v>
      </c>
      <c r="L233" s="47">
        <f t="shared" si="55"/>
        <v>0</v>
      </c>
    </row>
    <row r="234" spans="1:12" x14ac:dyDescent="0.35">
      <c r="A234" s="46">
        <v>42842</v>
      </c>
      <c r="B234" s="47">
        <v>2017</v>
      </c>
      <c r="C234" s="47" t="s">
        <v>292</v>
      </c>
      <c r="D234" s="47" t="s">
        <v>2</v>
      </c>
      <c r="E234" s="47" t="s">
        <v>2</v>
      </c>
      <c r="F234" s="47" t="str">
        <f t="shared" si="51"/>
        <v>K</v>
      </c>
      <c r="G234" s="47" t="str">
        <f t="shared" si="56"/>
        <v>DK</v>
      </c>
      <c r="I234" s="47">
        <f t="shared" si="52"/>
        <v>0</v>
      </c>
      <c r="J234" s="47">
        <f t="shared" si="53"/>
        <v>0</v>
      </c>
      <c r="K234" s="47">
        <f t="shared" si="54"/>
        <v>1</v>
      </c>
      <c r="L234" s="47">
        <f t="shared" si="55"/>
        <v>0</v>
      </c>
    </row>
    <row r="235" spans="1:12" x14ac:dyDescent="0.35">
      <c r="A235" s="46">
        <v>42853</v>
      </c>
      <c r="B235" s="47">
        <v>2017</v>
      </c>
      <c r="C235" s="47" t="s">
        <v>2</v>
      </c>
      <c r="D235" s="47" t="s">
        <v>292</v>
      </c>
      <c r="E235" s="47" t="s">
        <v>2</v>
      </c>
      <c r="F235" s="47" t="str">
        <f t="shared" si="51"/>
        <v>K</v>
      </c>
      <c r="G235" s="47" t="str">
        <f t="shared" si="56"/>
        <v>KK</v>
      </c>
      <c r="I235" s="47">
        <f t="shared" si="52"/>
        <v>1</v>
      </c>
      <c r="J235" s="47">
        <f t="shared" si="53"/>
        <v>1</v>
      </c>
      <c r="K235" s="47">
        <f t="shared" si="54"/>
        <v>0</v>
      </c>
      <c r="L235" s="47">
        <f t="shared" si="55"/>
        <v>0</v>
      </c>
    </row>
    <row r="236" spans="1:12" x14ac:dyDescent="0.35">
      <c r="A236" s="46">
        <v>43206</v>
      </c>
      <c r="B236" s="47">
        <v>2018</v>
      </c>
      <c r="C236" s="47" t="s">
        <v>2</v>
      </c>
      <c r="D236" s="47" t="s">
        <v>292</v>
      </c>
      <c r="E236" s="47" t="s">
        <v>2</v>
      </c>
      <c r="F236" s="47" t="str">
        <f t="shared" si="51"/>
        <v>K</v>
      </c>
      <c r="G236" s="47" t="str">
        <f t="shared" si="56"/>
        <v>KK</v>
      </c>
      <c r="I236" s="47">
        <f t="shared" si="52"/>
        <v>1</v>
      </c>
      <c r="J236" s="47">
        <f t="shared" si="53"/>
        <v>1</v>
      </c>
      <c r="K236" s="47">
        <f t="shared" si="54"/>
        <v>0</v>
      </c>
      <c r="L236" s="47">
        <f t="shared" si="55"/>
        <v>0</v>
      </c>
    </row>
    <row r="237" spans="1:12" x14ac:dyDescent="0.35">
      <c r="A237" s="46">
        <v>43217</v>
      </c>
      <c r="B237" s="47">
        <v>2018</v>
      </c>
      <c r="C237" s="47" t="s">
        <v>292</v>
      </c>
      <c r="D237" s="47" t="s">
        <v>2</v>
      </c>
      <c r="E237" s="47" t="s">
        <v>292</v>
      </c>
      <c r="F237" s="47" t="str">
        <f t="shared" si="51"/>
        <v>D</v>
      </c>
      <c r="G237" s="47" t="str">
        <f t="shared" si="56"/>
        <v>KD</v>
      </c>
      <c r="I237" s="47">
        <f t="shared" si="52"/>
        <v>1</v>
      </c>
      <c r="J237" s="47">
        <f t="shared" si="53"/>
        <v>0</v>
      </c>
      <c r="K237" s="47">
        <f t="shared" si="54"/>
        <v>0</v>
      </c>
      <c r="L237" s="47">
        <f t="shared" si="55"/>
        <v>0</v>
      </c>
    </row>
    <row r="238" spans="1:12" x14ac:dyDescent="0.35">
      <c r="A238" s="46">
        <v>43554</v>
      </c>
      <c r="B238" s="47">
        <v>2019</v>
      </c>
      <c r="C238" s="47" t="s">
        <v>2</v>
      </c>
      <c r="D238" s="47" t="s">
        <v>292</v>
      </c>
      <c r="E238" s="47" t="s">
        <v>292</v>
      </c>
      <c r="F238" s="47" t="str">
        <f t="shared" si="51"/>
        <v>D</v>
      </c>
      <c r="G238" s="47" t="str">
        <f t="shared" si="56"/>
        <v>DD</v>
      </c>
      <c r="I238" s="47">
        <f t="shared" si="52"/>
        <v>0</v>
      </c>
      <c r="J238" s="47">
        <f t="shared" si="53"/>
        <v>0</v>
      </c>
      <c r="K238" s="47">
        <f t="shared" si="54"/>
        <v>1</v>
      </c>
      <c r="L238" s="47">
        <f t="shared" si="55"/>
        <v>1</v>
      </c>
    </row>
    <row r="239" spans="1:12" x14ac:dyDescent="0.35">
      <c r="A239" s="46">
        <v>43567</v>
      </c>
      <c r="B239" s="47">
        <v>2019</v>
      </c>
      <c r="C239" s="47" t="s">
        <v>2</v>
      </c>
      <c r="D239" s="47" t="s">
        <v>292</v>
      </c>
      <c r="E239" s="47" t="s">
        <v>292</v>
      </c>
      <c r="F239" s="47" t="str">
        <f t="shared" si="51"/>
        <v>D</v>
      </c>
      <c r="G239" s="47" t="str">
        <f t="shared" si="56"/>
        <v>DD</v>
      </c>
      <c r="I239" s="47">
        <f t="shared" si="52"/>
        <v>0</v>
      </c>
      <c r="J239" s="47">
        <f t="shared" si="53"/>
        <v>0</v>
      </c>
      <c r="K239" s="47">
        <f t="shared" si="54"/>
        <v>1</v>
      </c>
      <c r="L239" s="47">
        <f t="shared" si="55"/>
        <v>1</v>
      </c>
    </row>
    <row r="240" spans="1:12" x14ac:dyDescent="0.35">
      <c r="A240" s="46">
        <v>44107</v>
      </c>
      <c r="B240" s="47">
        <v>2020</v>
      </c>
      <c r="C240" s="47" t="s">
        <v>292</v>
      </c>
      <c r="D240" s="47" t="s">
        <v>2</v>
      </c>
      <c r="E240" s="47" t="s">
        <v>292</v>
      </c>
      <c r="F240" s="47" t="str">
        <f t="shared" si="51"/>
        <v>D</v>
      </c>
      <c r="G240" s="47" t="str">
        <f t="shared" si="56"/>
        <v>DD</v>
      </c>
      <c r="I240" s="47">
        <f t="shared" si="52"/>
        <v>0</v>
      </c>
      <c r="J240" s="47">
        <f t="shared" si="53"/>
        <v>0</v>
      </c>
      <c r="K240" s="47">
        <f t="shared" si="54"/>
        <v>1</v>
      </c>
      <c r="L240" s="47">
        <f t="shared" si="55"/>
        <v>1</v>
      </c>
    </row>
    <row r="241" spans="1:12" x14ac:dyDescent="0.35">
      <c r="A241" s="46">
        <v>44128</v>
      </c>
      <c r="B241" s="47">
        <v>2020</v>
      </c>
      <c r="C241" s="47" t="s">
        <v>2</v>
      </c>
      <c r="D241" s="47" t="s">
        <v>292</v>
      </c>
      <c r="E241" s="47" t="s">
        <v>2</v>
      </c>
      <c r="F241" s="47" t="str">
        <f t="shared" si="51"/>
        <v>K</v>
      </c>
      <c r="G241" s="47" t="str">
        <f t="shared" si="56"/>
        <v>DK</v>
      </c>
      <c r="I241" s="47">
        <f t="shared" si="52"/>
        <v>0</v>
      </c>
      <c r="J241" s="47">
        <f t="shared" si="53"/>
        <v>0</v>
      </c>
      <c r="K241" s="47">
        <f t="shared" si="54"/>
        <v>1</v>
      </c>
      <c r="L241" s="47">
        <f t="shared" si="55"/>
        <v>0</v>
      </c>
    </row>
    <row r="242" spans="1:12" x14ac:dyDescent="0.35">
      <c r="A242" s="46">
        <v>44315</v>
      </c>
      <c r="B242" s="47">
        <v>2021</v>
      </c>
      <c r="C242" s="47" t="s">
        <v>2</v>
      </c>
      <c r="D242" s="47" t="s">
        <v>292</v>
      </c>
      <c r="E242" s="47" t="s">
        <v>292</v>
      </c>
      <c r="F242" s="47" t="str">
        <f t="shared" si="51"/>
        <v>D</v>
      </c>
      <c r="G242" s="47" t="str">
        <f t="shared" si="56"/>
        <v>KD</v>
      </c>
      <c r="I242" s="47">
        <f t="shared" si="52"/>
        <v>1</v>
      </c>
      <c r="J242" s="47">
        <f t="shared" si="53"/>
        <v>0</v>
      </c>
      <c r="K242" s="47">
        <f t="shared" si="54"/>
        <v>0</v>
      </c>
      <c r="L242" s="47">
        <f t="shared" si="55"/>
        <v>0</v>
      </c>
    </row>
    <row r="243" spans="1:12" x14ac:dyDescent="0.35">
      <c r="A243" s="46">
        <v>44467</v>
      </c>
      <c r="B243" s="47">
        <v>2021</v>
      </c>
      <c r="C243" s="47" t="s">
        <v>292</v>
      </c>
      <c r="D243" s="47" t="s">
        <v>2</v>
      </c>
      <c r="E243" s="47" t="s">
        <v>2</v>
      </c>
      <c r="F243" s="47" t="str">
        <f t="shared" si="51"/>
        <v>K</v>
      </c>
      <c r="G243" s="47" t="str">
        <f>CONCATENATE(F242,F243)</f>
        <v>DK</v>
      </c>
      <c r="I243" s="47">
        <f t="shared" si="52"/>
        <v>0</v>
      </c>
      <c r="J243" s="47">
        <f t="shared" si="53"/>
        <v>0</v>
      </c>
      <c r="K243" s="47">
        <f t="shared" si="54"/>
        <v>1</v>
      </c>
      <c r="L243" s="47">
        <f t="shared" si="55"/>
        <v>0</v>
      </c>
    </row>
    <row r="244" spans="1:12" x14ac:dyDescent="0.35">
      <c r="A244" s="46">
        <v>44482</v>
      </c>
      <c r="B244" s="47">
        <v>2021</v>
      </c>
      <c r="C244" s="47" t="s">
        <v>292</v>
      </c>
      <c r="D244" s="47" t="s">
        <v>2</v>
      </c>
      <c r="E244" s="47" t="s">
        <v>2</v>
      </c>
      <c r="F244" s="47" t="str">
        <f t="shared" si="51"/>
        <v>K</v>
      </c>
      <c r="G244" s="47" t="str">
        <f t="shared" si="56"/>
        <v>KK</v>
      </c>
      <c r="I244" s="47">
        <f t="shared" si="52"/>
        <v>1</v>
      </c>
      <c r="J244" s="47">
        <f t="shared" si="53"/>
        <v>1</v>
      </c>
      <c r="K244" s="47">
        <f t="shared" si="54"/>
        <v>0</v>
      </c>
      <c r="L244" s="47">
        <f t="shared" si="55"/>
        <v>0</v>
      </c>
    </row>
    <row r="246" spans="1:12" x14ac:dyDescent="0.35">
      <c r="G246" s="40" t="s">
        <v>288</v>
      </c>
      <c r="I246" s="47">
        <f>SUM(I218:I244)</f>
        <v>15</v>
      </c>
      <c r="J246" s="47">
        <f t="shared" ref="J246:L246" si="57">SUM(J218:J244)</f>
        <v>9</v>
      </c>
      <c r="K246" s="47">
        <f t="shared" si="57"/>
        <v>12</v>
      </c>
      <c r="L246" s="47">
        <f t="shared" si="57"/>
        <v>6</v>
      </c>
    </row>
    <row r="247" spans="1:12" x14ac:dyDescent="0.35">
      <c r="G247" s="40" t="s">
        <v>289</v>
      </c>
      <c r="I247" s="40">
        <f>J246/I246</f>
        <v>0.6</v>
      </c>
      <c r="J247" s="47"/>
      <c r="K247" s="40">
        <f>L246/K246</f>
        <v>0.5</v>
      </c>
      <c r="L247" s="4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25DA-E9A7-436A-B7B4-66EA07AB8443}">
  <dimension ref="A1:L250"/>
  <sheetViews>
    <sheetView zoomScale="80" zoomScaleNormal="80" workbookViewId="0">
      <selection activeCell="G13" sqref="G13"/>
    </sheetView>
  </sheetViews>
  <sheetFormatPr defaultRowHeight="14.5" x14ac:dyDescent="0.35"/>
  <cols>
    <col min="1" max="1" width="10.54296875" bestFit="1" customWidth="1"/>
    <col min="2" max="2" width="40.81640625" bestFit="1" customWidth="1"/>
    <col min="3" max="3" width="41.1796875" bestFit="1" customWidth="1"/>
    <col min="4" max="4" width="40.6328125" bestFit="1" customWidth="1"/>
    <col min="5" max="5" width="40.1796875" bestFit="1" customWidth="1"/>
    <col min="6" max="6" width="31.36328125" bestFit="1" customWidth="1"/>
    <col min="7" max="7" width="32.54296875" bestFit="1" customWidth="1"/>
    <col min="8" max="8" width="32.1796875" bestFit="1" customWidth="1"/>
    <col min="9" max="9" width="12" bestFit="1" customWidth="1"/>
    <col min="10" max="10" width="2" bestFit="1" customWidth="1"/>
    <col min="11" max="11" width="12" bestFit="1" customWidth="1"/>
    <col min="12" max="12" width="3" bestFit="1" customWidth="1"/>
  </cols>
  <sheetData>
    <row r="1" spans="1:12" x14ac:dyDescent="0.35">
      <c r="A1" s="40" t="s">
        <v>268</v>
      </c>
      <c r="B1" s="40" t="s">
        <v>301</v>
      </c>
      <c r="C1" s="40" t="s">
        <v>302</v>
      </c>
      <c r="D1" s="40" t="s">
        <v>303</v>
      </c>
      <c r="E1" s="40" t="s">
        <v>304</v>
      </c>
      <c r="F1" s="40" t="s">
        <v>281</v>
      </c>
      <c r="G1" s="40" t="s">
        <v>282</v>
      </c>
      <c r="H1" s="40" t="s">
        <v>283</v>
      </c>
    </row>
    <row r="2" spans="1:12" x14ac:dyDescent="0.35">
      <c r="A2" s="40" t="s">
        <v>7</v>
      </c>
      <c r="B2" s="41">
        <f>I45</f>
        <v>0.33333333333333331</v>
      </c>
      <c r="C2" s="41">
        <f>1-B2</f>
        <v>0.66666666666666674</v>
      </c>
      <c r="D2" s="41">
        <f>K45</f>
        <v>0.53333333333333333</v>
      </c>
      <c r="E2" s="41">
        <f>1-D2</f>
        <v>0.46666666666666667</v>
      </c>
      <c r="F2" s="40">
        <f>IF(F42="S",B2*B2,E2*B2)</f>
        <v>0.15555555555555556</v>
      </c>
      <c r="G2" s="40">
        <f>IF(F42="S",C2*D2,D2*D2)</f>
        <v>0.28444444444444444</v>
      </c>
      <c r="H2" s="40">
        <f>IF(F42="S",B2*C2,E2*C2)</f>
        <v>0.31111111111111117</v>
      </c>
    </row>
    <row r="3" spans="1:12" x14ac:dyDescent="0.35">
      <c r="A3" s="40" t="s">
        <v>1</v>
      </c>
      <c r="B3" s="52">
        <f>I77</f>
        <v>0.125</v>
      </c>
      <c r="C3" s="52">
        <f t="shared" ref="C3:C8" si="0">1-B3</f>
        <v>0.875</v>
      </c>
      <c r="D3" s="41">
        <f>K77</f>
        <v>0.6470588235294118</v>
      </c>
      <c r="E3" s="41">
        <f t="shared" ref="E3:E8" si="1">1-D3</f>
        <v>0.3529411764705882</v>
      </c>
      <c r="F3" s="40">
        <f>IF(F74="S",B3*B3,E3*B3)</f>
        <v>4.4117647058823525E-2</v>
      </c>
      <c r="G3" s="40">
        <f>IF(F74="S",C3*D3,D3*D3)</f>
        <v>0.41868512110726647</v>
      </c>
      <c r="H3" s="40">
        <f>IF(F74="S",B3*C3,E3*C3)</f>
        <v>0.30882352941176466</v>
      </c>
    </row>
    <row r="4" spans="1:12" x14ac:dyDescent="0.35">
      <c r="A4" s="40" t="s">
        <v>3</v>
      </c>
      <c r="B4" s="41">
        <f>I113</f>
        <v>0.1111111111111111</v>
      </c>
      <c r="C4" s="41">
        <f t="shared" si="0"/>
        <v>0.88888888888888884</v>
      </c>
      <c r="D4" s="41">
        <f>K113</f>
        <v>0.6</v>
      </c>
      <c r="E4" s="41">
        <f t="shared" si="1"/>
        <v>0.4</v>
      </c>
      <c r="F4" s="40">
        <f>IF(F110="S",B4*B4,E4*B4)</f>
        <v>4.4444444444444446E-2</v>
      </c>
      <c r="G4" s="40">
        <f>IF(F110="S",C4*D4,D4*D4)</f>
        <v>0.36</v>
      </c>
      <c r="H4" s="40">
        <f>IF(F110="S",B4*C4,E4*C4)</f>
        <v>0.35555555555555557</v>
      </c>
    </row>
    <row r="5" spans="1:12" x14ac:dyDescent="0.35">
      <c r="A5" s="40" t="s">
        <v>257</v>
      </c>
      <c r="B5" s="41">
        <f>I143</f>
        <v>0.33333333333333331</v>
      </c>
      <c r="C5" s="41">
        <f t="shared" si="0"/>
        <v>0.66666666666666674</v>
      </c>
      <c r="D5" s="42">
        <f>K143</f>
        <v>0.5</v>
      </c>
      <c r="E5" s="41">
        <f t="shared" si="1"/>
        <v>0.5</v>
      </c>
      <c r="F5" s="40">
        <f>IF(F140="S",B5*B5,E5*B5)</f>
        <v>0.1111111111111111</v>
      </c>
      <c r="G5" s="40">
        <f>IF(F140="S",C5*D5,D5*D5)</f>
        <v>0.33333333333333337</v>
      </c>
      <c r="H5" s="40">
        <f>IF(F140="S",B5*C5,E5*C5)</f>
        <v>0.22222222222222224</v>
      </c>
    </row>
    <row r="6" spans="1:12" x14ac:dyDescent="0.35">
      <c r="A6" s="40" t="s">
        <v>258</v>
      </c>
      <c r="B6" s="41">
        <f>I177</f>
        <v>0.53333333333333333</v>
      </c>
      <c r="C6" s="41">
        <f t="shared" si="0"/>
        <v>0.46666666666666667</v>
      </c>
      <c r="D6" s="41">
        <f>K177</f>
        <v>0.41666666666666669</v>
      </c>
      <c r="E6" s="41">
        <f t="shared" si="1"/>
        <v>0.58333333333333326</v>
      </c>
      <c r="F6" s="40">
        <f>IF(F174="S",B6*B6,E6*B6)</f>
        <v>0.31111111111111106</v>
      </c>
      <c r="G6" s="40">
        <f>IF(F174="S",C6*D6,D6*D6)</f>
        <v>0.17361111111111113</v>
      </c>
      <c r="H6" s="40">
        <f>IF(F174="S",B6*C6,E6*C6)</f>
        <v>0.2722222222222222</v>
      </c>
    </row>
    <row r="7" spans="1:12" x14ac:dyDescent="0.35">
      <c r="A7" s="40" t="s">
        <v>6</v>
      </c>
      <c r="B7" s="40">
        <f>I213</f>
        <v>0.5</v>
      </c>
      <c r="C7" s="40">
        <f t="shared" si="0"/>
        <v>0.5</v>
      </c>
      <c r="D7" s="41">
        <f>K213</f>
        <v>0.30769230769230771</v>
      </c>
      <c r="E7" s="41">
        <f t="shared" si="1"/>
        <v>0.69230769230769229</v>
      </c>
      <c r="F7" s="40">
        <f>IF(F210="S",B7*B7,E7*B7)</f>
        <v>0.25</v>
      </c>
      <c r="G7" s="40">
        <f>IF(F210="S",C7*D7,D7*D7)</f>
        <v>0.15384615384615385</v>
      </c>
      <c r="H7" s="40">
        <f>IF(F210="S",B7*C7,E7*C7)</f>
        <v>0.25</v>
      </c>
    </row>
    <row r="8" spans="1:12" x14ac:dyDescent="0.35">
      <c r="A8" s="40" t="s">
        <v>259</v>
      </c>
      <c r="B8" s="40">
        <f>I250</f>
        <v>0.6</v>
      </c>
      <c r="C8" s="40">
        <f t="shared" si="0"/>
        <v>0.4</v>
      </c>
      <c r="D8" s="41">
        <f>K250</f>
        <v>0.6</v>
      </c>
      <c r="E8" s="41">
        <f t="shared" si="1"/>
        <v>0.4</v>
      </c>
      <c r="F8" s="40">
        <f>IF(F247="S",B8*B8,E8*B8)</f>
        <v>0.24</v>
      </c>
      <c r="G8" s="40">
        <f>IF(F247="S",C8*D8,D8*D8)</f>
        <v>0.36</v>
      </c>
      <c r="H8" s="40">
        <f>IF(F247="S",B8*C8,E8*C8)</f>
        <v>0.16000000000000003</v>
      </c>
    </row>
    <row r="14" spans="1:12" x14ac:dyDescent="0.35">
      <c r="A14" s="40" t="s">
        <v>9</v>
      </c>
      <c r="B14" s="40" t="s">
        <v>284</v>
      </c>
      <c r="C14" s="40" t="s">
        <v>262</v>
      </c>
      <c r="D14" s="40" t="s">
        <v>263</v>
      </c>
      <c r="E14" s="40" t="s">
        <v>285</v>
      </c>
      <c r="F14" s="40" t="s">
        <v>286</v>
      </c>
      <c r="G14" s="40" t="s">
        <v>287</v>
      </c>
    </row>
    <row r="15" spans="1:12" x14ac:dyDescent="0.35">
      <c r="A15" s="46">
        <v>39565</v>
      </c>
      <c r="B15" s="47">
        <v>2008</v>
      </c>
      <c r="C15" s="47" t="s">
        <v>4</v>
      </c>
      <c r="D15" s="47" t="s">
        <v>290</v>
      </c>
      <c r="E15" s="47" t="s">
        <v>290</v>
      </c>
      <c r="F15" s="47" t="str">
        <f t="shared" ref="F15:F42" si="2">LEFT(E15,1)</f>
        <v>S</v>
      </c>
      <c r="G15" s="47" t="str">
        <f>CONCATENATE(F15)</f>
        <v>S</v>
      </c>
    </row>
    <row r="16" spans="1:12" x14ac:dyDescent="0.35">
      <c r="A16" s="46">
        <v>39586</v>
      </c>
      <c r="B16" s="47">
        <v>2008</v>
      </c>
      <c r="C16" s="47" t="s">
        <v>290</v>
      </c>
      <c r="D16" s="47" t="s">
        <v>4</v>
      </c>
      <c r="E16" s="47" t="s">
        <v>4</v>
      </c>
      <c r="F16" s="47" t="str">
        <f t="shared" si="2"/>
        <v>M</v>
      </c>
      <c r="G16" s="47" t="str">
        <f>CONCATENATE(F15,F16)</f>
        <v>SM</v>
      </c>
      <c r="I16" s="47">
        <f>IF(LEFT(G16,1)="S",1,0)</f>
        <v>1</v>
      </c>
      <c r="J16" s="47">
        <f>IF(G16="SS",1,0)</f>
        <v>0</v>
      </c>
      <c r="K16" s="47">
        <f>IF(LEFT(G16,1)="M",1,0)</f>
        <v>0</v>
      </c>
      <c r="L16" s="47">
        <f>IF(G16="MM",1,0)</f>
        <v>0</v>
      </c>
    </row>
    <row r="17" spans="1:12" x14ac:dyDescent="0.35">
      <c r="A17" s="46">
        <v>39928</v>
      </c>
      <c r="B17" s="47">
        <v>2009</v>
      </c>
      <c r="C17" s="47" t="s">
        <v>290</v>
      </c>
      <c r="D17" s="47" t="s">
        <v>4</v>
      </c>
      <c r="E17" s="47" t="s">
        <v>290</v>
      </c>
      <c r="F17" s="47" t="str">
        <f t="shared" si="2"/>
        <v>S</v>
      </c>
      <c r="G17" s="47" t="str">
        <f t="shared" ref="G17:G42" si="3">CONCATENATE(F16,F17)</f>
        <v>MS</v>
      </c>
      <c r="I17" s="47">
        <f t="shared" ref="I17:I42" si="4">IF(LEFT(G17,1)="S",1,0)</f>
        <v>0</v>
      </c>
      <c r="J17" s="47">
        <f t="shared" ref="J17:J42" si="5">IF(G17="SS",1,0)</f>
        <v>0</v>
      </c>
      <c r="K17" s="47">
        <f t="shared" ref="K17:K42" si="6">IF(LEFT(G17,1)="M",1,0)</f>
        <v>1</v>
      </c>
      <c r="L17" s="47">
        <f t="shared" ref="L17:L42" si="7">IF(G17="MM",1,0)</f>
        <v>0</v>
      </c>
    </row>
    <row r="18" spans="1:12" x14ac:dyDescent="0.35">
      <c r="A18" s="46">
        <v>39939</v>
      </c>
      <c r="B18" s="47">
        <v>2009</v>
      </c>
      <c r="C18" s="47" t="s">
        <v>290</v>
      </c>
      <c r="D18" s="47" t="s">
        <v>4</v>
      </c>
      <c r="E18" s="47" t="s">
        <v>290</v>
      </c>
      <c r="F18" s="47" t="str">
        <f t="shared" si="2"/>
        <v>S</v>
      </c>
      <c r="G18" s="47" t="str">
        <f t="shared" si="3"/>
        <v>SS</v>
      </c>
      <c r="I18" s="47">
        <f t="shared" si="4"/>
        <v>1</v>
      </c>
      <c r="J18" s="47">
        <f t="shared" si="5"/>
        <v>1</v>
      </c>
      <c r="K18" s="47">
        <f t="shared" si="6"/>
        <v>0</v>
      </c>
      <c r="L18" s="47">
        <f t="shared" si="7"/>
        <v>0</v>
      </c>
    </row>
    <row r="19" spans="1:12" x14ac:dyDescent="0.35">
      <c r="A19" s="46">
        <v>40265</v>
      </c>
      <c r="B19" s="47">
        <v>2010</v>
      </c>
      <c r="C19" s="47" t="s">
        <v>290</v>
      </c>
      <c r="D19" s="47" t="s">
        <v>4</v>
      </c>
      <c r="E19" s="47" t="s">
        <v>4</v>
      </c>
      <c r="F19" s="47" t="str">
        <f t="shared" si="2"/>
        <v>M</v>
      </c>
      <c r="G19" s="47" t="str">
        <f t="shared" si="3"/>
        <v>SM</v>
      </c>
      <c r="I19" s="47">
        <f t="shared" si="4"/>
        <v>1</v>
      </c>
      <c r="J19" s="47">
        <f t="shared" si="5"/>
        <v>0</v>
      </c>
      <c r="K19" s="47">
        <f t="shared" si="6"/>
        <v>0</v>
      </c>
      <c r="L19" s="47">
        <f t="shared" si="7"/>
        <v>0</v>
      </c>
    </row>
    <row r="20" spans="1:12" x14ac:dyDescent="0.35">
      <c r="A20" s="46">
        <v>40271</v>
      </c>
      <c r="B20" s="47">
        <v>2010</v>
      </c>
      <c r="C20" s="47" t="s">
        <v>4</v>
      </c>
      <c r="D20" s="47" t="s">
        <v>290</v>
      </c>
      <c r="E20" s="47" t="s">
        <v>4</v>
      </c>
      <c r="F20" s="47" t="str">
        <f t="shared" si="2"/>
        <v>M</v>
      </c>
      <c r="G20" s="47" t="str">
        <f t="shared" si="3"/>
        <v>MM</v>
      </c>
      <c r="I20" s="47">
        <f t="shared" si="4"/>
        <v>0</v>
      </c>
      <c r="J20" s="47">
        <f t="shared" si="5"/>
        <v>0</v>
      </c>
      <c r="K20" s="47">
        <f t="shared" si="6"/>
        <v>1</v>
      </c>
      <c r="L20" s="47">
        <f t="shared" si="7"/>
        <v>1</v>
      </c>
    </row>
    <row r="21" spans="1:12" x14ac:dyDescent="0.35">
      <c r="A21" s="46">
        <v>40657</v>
      </c>
      <c r="B21" s="47">
        <v>2011</v>
      </c>
      <c r="C21" s="47" t="s">
        <v>290</v>
      </c>
      <c r="D21" s="47" t="s">
        <v>4</v>
      </c>
      <c r="E21" s="47" t="s">
        <v>4</v>
      </c>
      <c r="F21" s="47" t="str">
        <f t="shared" si="2"/>
        <v>M</v>
      </c>
      <c r="G21" s="47" t="str">
        <f t="shared" si="3"/>
        <v>MM</v>
      </c>
      <c r="I21" s="47">
        <f t="shared" si="4"/>
        <v>0</v>
      </c>
      <c r="J21" s="47">
        <f t="shared" si="5"/>
        <v>0</v>
      </c>
      <c r="K21" s="47">
        <f t="shared" si="6"/>
        <v>1</v>
      </c>
      <c r="L21" s="47">
        <f t="shared" si="7"/>
        <v>1</v>
      </c>
    </row>
    <row r="22" spans="1:12" x14ac:dyDescent="0.35">
      <c r="A22" s="46">
        <v>40677</v>
      </c>
      <c r="B22" s="47">
        <v>2011</v>
      </c>
      <c r="C22" s="47" t="s">
        <v>4</v>
      </c>
      <c r="D22" s="47" t="s">
        <v>290</v>
      </c>
      <c r="E22" s="47" t="s">
        <v>290</v>
      </c>
      <c r="F22" s="47" t="str">
        <f t="shared" si="2"/>
        <v>S</v>
      </c>
      <c r="G22" s="47" t="str">
        <f t="shared" si="3"/>
        <v>MS</v>
      </c>
      <c r="I22" s="47">
        <f t="shared" si="4"/>
        <v>0</v>
      </c>
      <c r="J22" s="47">
        <f t="shared" si="5"/>
        <v>0</v>
      </c>
      <c r="K22" s="47">
        <f t="shared" si="6"/>
        <v>1</v>
      </c>
      <c r="L22" s="47">
        <f t="shared" si="7"/>
        <v>0</v>
      </c>
    </row>
    <row r="23" spans="1:12" x14ac:dyDescent="0.35">
      <c r="A23" s="46">
        <v>41008</v>
      </c>
      <c r="B23" s="47">
        <v>2012</v>
      </c>
      <c r="C23" s="47" t="s">
        <v>290</v>
      </c>
      <c r="D23" s="47" t="s">
        <v>4</v>
      </c>
      <c r="E23" s="47" t="s">
        <v>4</v>
      </c>
      <c r="F23" s="47" t="str">
        <f t="shared" si="2"/>
        <v>M</v>
      </c>
      <c r="G23" s="47" t="str">
        <f t="shared" si="3"/>
        <v>SM</v>
      </c>
      <c r="I23" s="47">
        <f t="shared" si="4"/>
        <v>1</v>
      </c>
      <c r="J23" s="47">
        <f t="shared" si="5"/>
        <v>0</v>
      </c>
      <c r="K23" s="47">
        <f t="shared" si="6"/>
        <v>0</v>
      </c>
      <c r="L23" s="47">
        <f t="shared" si="7"/>
        <v>0</v>
      </c>
    </row>
    <row r="24" spans="1:12" x14ac:dyDescent="0.35">
      <c r="A24" s="46">
        <v>41028</v>
      </c>
      <c r="B24" s="47">
        <v>2012</v>
      </c>
      <c r="C24" s="47" t="s">
        <v>4</v>
      </c>
      <c r="D24" s="47" t="s">
        <v>290</v>
      </c>
      <c r="E24" s="47" t="s">
        <v>4</v>
      </c>
      <c r="F24" s="47" t="str">
        <f t="shared" si="2"/>
        <v>M</v>
      </c>
      <c r="G24" s="47" t="str">
        <f t="shared" si="3"/>
        <v>MM</v>
      </c>
      <c r="I24" s="47">
        <f t="shared" si="4"/>
        <v>0</v>
      </c>
      <c r="J24" s="47">
        <f t="shared" si="5"/>
        <v>0</v>
      </c>
      <c r="K24" s="47">
        <f t="shared" si="6"/>
        <v>1</v>
      </c>
      <c r="L24" s="47">
        <f t="shared" si="7"/>
        <v>1</v>
      </c>
    </row>
    <row r="25" spans="1:12" x14ac:dyDescent="0.35">
      <c r="A25" s="46">
        <v>41395</v>
      </c>
      <c r="B25" s="47">
        <v>2013</v>
      </c>
      <c r="C25" s="47" t="s">
        <v>290</v>
      </c>
      <c r="D25" s="47" t="s">
        <v>4</v>
      </c>
      <c r="E25" s="47" t="s">
        <v>290</v>
      </c>
      <c r="F25" s="47" t="str">
        <f t="shared" si="2"/>
        <v>S</v>
      </c>
      <c r="G25" s="47" t="str">
        <f t="shared" si="3"/>
        <v>MS</v>
      </c>
      <c r="I25" s="47">
        <f t="shared" si="4"/>
        <v>0</v>
      </c>
      <c r="J25" s="47">
        <f t="shared" si="5"/>
        <v>0</v>
      </c>
      <c r="K25" s="47">
        <f t="shared" si="6"/>
        <v>1</v>
      </c>
      <c r="L25" s="47">
        <f t="shared" si="7"/>
        <v>0</v>
      </c>
    </row>
    <row r="26" spans="1:12" x14ac:dyDescent="0.35">
      <c r="A26" s="46">
        <v>41407</v>
      </c>
      <c r="B26" s="47">
        <v>2013</v>
      </c>
      <c r="C26" s="47" t="s">
        <v>4</v>
      </c>
      <c r="D26" s="47" t="s">
        <v>290</v>
      </c>
      <c r="E26" s="47" t="s">
        <v>4</v>
      </c>
      <c r="F26" s="47" t="str">
        <f t="shared" si="2"/>
        <v>M</v>
      </c>
      <c r="G26" s="47" t="str">
        <f t="shared" si="3"/>
        <v>SM</v>
      </c>
      <c r="I26" s="47">
        <f t="shared" si="4"/>
        <v>1</v>
      </c>
      <c r="J26" s="47">
        <f t="shared" si="5"/>
        <v>0</v>
      </c>
      <c r="K26" s="47">
        <f t="shared" si="6"/>
        <v>0</v>
      </c>
      <c r="L26" s="47">
        <f t="shared" si="7"/>
        <v>0</v>
      </c>
    </row>
    <row r="27" spans="1:12" x14ac:dyDescent="0.35">
      <c r="A27" s="46">
        <v>41759</v>
      </c>
      <c r="B27" s="47">
        <v>2014</v>
      </c>
      <c r="C27" s="47" t="s">
        <v>4</v>
      </c>
      <c r="D27" s="47" t="s">
        <v>290</v>
      </c>
      <c r="E27" s="47" t="s">
        <v>290</v>
      </c>
      <c r="F27" s="47" t="str">
        <f t="shared" si="2"/>
        <v>S</v>
      </c>
      <c r="G27" s="47" t="str">
        <f t="shared" si="3"/>
        <v>MS</v>
      </c>
      <c r="I27" s="47">
        <f t="shared" si="4"/>
        <v>0</v>
      </c>
      <c r="J27" s="47">
        <f t="shared" si="5"/>
        <v>0</v>
      </c>
      <c r="K27" s="47">
        <f t="shared" si="6"/>
        <v>1</v>
      </c>
      <c r="L27" s="47">
        <f t="shared" si="7"/>
        <v>0</v>
      </c>
    </row>
    <row r="28" spans="1:12" x14ac:dyDescent="0.35">
      <c r="A28" s="46">
        <v>41771</v>
      </c>
      <c r="B28" s="47">
        <v>2014</v>
      </c>
      <c r="C28" s="47" t="s">
        <v>290</v>
      </c>
      <c r="D28" s="47" t="s">
        <v>4</v>
      </c>
      <c r="E28" s="47" t="s">
        <v>4</v>
      </c>
      <c r="F28" s="47" t="str">
        <f t="shared" si="2"/>
        <v>M</v>
      </c>
      <c r="G28" s="47" t="str">
        <f t="shared" si="3"/>
        <v>SM</v>
      </c>
      <c r="I28" s="47">
        <f t="shared" si="4"/>
        <v>1</v>
      </c>
      <c r="J28" s="47">
        <f t="shared" si="5"/>
        <v>0</v>
      </c>
      <c r="K28" s="47">
        <f t="shared" si="6"/>
        <v>0</v>
      </c>
      <c r="L28" s="47">
        <f t="shared" si="7"/>
        <v>0</v>
      </c>
    </row>
    <row r="29" spans="1:12" x14ac:dyDescent="0.35">
      <c r="A29" s="46">
        <v>42119</v>
      </c>
      <c r="B29" s="47">
        <v>2015</v>
      </c>
      <c r="C29" s="47" t="s">
        <v>4</v>
      </c>
      <c r="D29" s="47" t="s">
        <v>290</v>
      </c>
      <c r="E29" s="47" t="s">
        <v>4</v>
      </c>
      <c r="F29" s="47" t="str">
        <f t="shared" si="2"/>
        <v>M</v>
      </c>
      <c r="G29" s="47" t="str">
        <f t="shared" si="3"/>
        <v>MM</v>
      </c>
      <c r="I29" s="47">
        <f t="shared" si="4"/>
        <v>0</v>
      </c>
      <c r="J29" s="47">
        <f t="shared" si="5"/>
        <v>0</v>
      </c>
      <c r="K29" s="47">
        <f t="shared" si="6"/>
        <v>1</v>
      </c>
      <c r="L29" s="47">
        <f t="shared" si="7"/>
        <v>1</v>
      </c>
    </row>
    <row r="30" spans="1:12" x14ac:dyDescent="0.35">
      <c r="A30" s="46">
        <v>42141</v>
      </c>
      <c r="B30" s="47">
        <v>2015</v>
      </c>
      <c r="C30" s="47" t="s">
        <v>290</v>
      </c>
      <c r="D30" s="47" t="s">
        <v>4</v>
      </c>
      <c r="E30" s="47" t="s">
        <v>4</v>
      </c>
      <c r="F30" s="47" t="str">
        <f t="shared" si="2"/>
        <v>M</v>
      </c>
      <c r="G30" s="47" t="str">
        <f t="shared" si="3"/>
        <v>MM</v>
      </c>
      <c r="I30" s="47">
        <f t="shared" si="4"/>
        <v>0</v>
      </c>
      <c r="J30" s="47">
        <f t="shared" si="5"/>
        <v>0</v>
      </c>
      <c r="K30" s="47">
        <f t="shared" si="6"/>
        <v>1</v>
      </c>
      <c r="L30" s="47">
        <f t="shared" si="7"/>
        <v>1</v>
      </c>
    </row>
    <row r="31" spans="1:12" x14ac:dyDescent="0.35">
      <c r="A31" s="46">
        <v>42478</v>
      </c>
      <c r="B31" s="47">
        <v>2016</v>
      </c>
      <c r="C31" s="47" t="s">
        <v>290</v>
      </c>
      <c r="D31" s="47" t="s">
        <v>4</v>
      </c>
      <c r="E31" s="47" t="s">
        <v>290</v>
      </c>
      <c r="F31" s="47" t="str">
        <f t="shared" si="2"/>
        <v>S</v>
      </c>
      <c r="G31" s="47" t="str">
        <f t="shared" si="3"/>
        <v>MS</v>
      </c>
      <c r="I31" s="47">
        <f t="shared" si="4"/>
        <v>0</v>
      </c>
      <c r="J31" s="47">
        <f t="shared" si="5"/>
        <v>0</v>
      </c>
      <c r="K31" s="47">
        <f t="shared" si="6"/>
        <v>1</v>
      </c>
      <c r="L31" s="47">
        <f t="shared" si="7"/>
        <v>0</v>
      </c>
    </row>
    <row r="32" spans="1:12" x14ac:dyDescent="0.35">
      <c r="A32" s="46">
        <v>42498</v>
      </c>
      <c r="B32" s="47">
        <v>2016</v>
      </c>
      <c r="C32" s="47" t="s">
        <v>4</v>
      </c>
      <c r="D32" s="47" t="s">
        <v>290</v>
      </c>
      <c r="E32" s="47" t="s">
        <v>290</v>
      </c>
      <c r="F32" s="47" t="str">
        <f t="shared" si="2"/>
        <v>S</v>
      </c>
      <c r="G32" s="47" t="str">
        <f t="shared" si="3"/>
        <v>SS</v>
      </c>
      <c r="I32" s="47">
        <f t="shared" si="4"/>
        <v>1</v>
      </c>
      <c r="J32" s="47">
        <f t="shared" si="5"/>
        <v>1</v>
      </c>
      <c r="K32" s="47">
        <f t="shared" si="6"/>
        <v>0</v>
      </c>
      <c r="L32" s="47">
        <f t="shared" si="7"/>
        <v>0</v>
      </c>
    </row>
    <row r="33" spans="1:12" x14ac:dyDescent="0.35">
      <c r="A33" s="46">
        <v>42837</v>
      </c>
      <c r="B33" s="47">
        <v>2017</v>
      </c>
      <c r="C33" s="47" t="s">
        <v>4</v>
      </c>
      <c r="D33" s="47" t="s">
        <v>290</v>
      </c>
      <c r="E33" s="47" t="s">
        <v>4</v>
      </c>
      <c r="F33" s="47" t="str">
        <f t="shared" si="2"/>
        <v>M</v>
      </c>
      <c r="G33" s="47" t="str">
        <f t="shared" si="3"/>
        <v>SM</v>
      </c>
      <c r="I33" s="47">
        <f t="shared" si="4"/>
        <v>1</v>
      </c>
      <c r="J33" s="47">
        <f t="shared" si="5"/>
        <v>0</v>
      </c>
      <c r="K33" s="47">
        <f t="shared" si="6"/>
        <v>0</v>
      </c>
      <c r="L33" s="47">
        <f t="shared" si="7"/>
        <v>0</v>
      </c>
    </row>
    <row r="34" spans="1:12" x14ac:dyDescent="0.35">
      <c r="A34" s="46">
        <v>42863</v>
      </c>
      <c r="B34" s="47">
        <v>2017</v>
      </c>
      <c r="C34" s="47" t="s">
        <v>290</v>
      </c>
      <c r="D34" s="47" t="s">
        <v>4</v>
      </c>
      <c r="E34" s="47" t="s">
        <v>290</v>
      </c>
      <c r="F34" s="47" t="str">
        <f t="shared" si="2"/>
        <v>S</v>
      </c>
      <c r="G34" s="47" t="str">
        <f t="shared" si="3"/>
        <v>MS</v>
      </c>
      <c r="I34" s="47">
        <f t="shared" si="4"/>
        <v>0</v>
      </c>
      <c r="J34" s="47">
        <f t="shared" si="5"/>
        <v>0</v>
      </c>
      <c r="K34" s="47">
        <f t="shared" si="6"/>
        <v>1</v>
      </c>
      <c r="L34" s="47">
        <f t="shared" si="7"/>
        <v>0</v>
      </c>
    </row>
    <row r="35" spans="1:12" x14ac:dyDescent="0.35">
      <c r="A35" s="46">
        <v>43202</v>
      </c>
      <c r="B35" s="47">
        <v>2018</v>
      </c>
      <c r="C35" s="47" t="s">
        <v>4</v>
      </c>
      <c r="D35" s="47" t="s">
        <v>290</v>
      </c>
      <c r="E35" s="47" t="s">
        <v>290</v>
      </c>
      <c r="F35" s="47" t="str">
        <f t="shared" si="2"/>
        <v>S</v>
      </c>
      <c r="G35" s="47" t="str">
        <f t="shared" si="3"/>
        <v>SS</v>
      </c>
      <c r="I35" s="47">
        <f t="shared" si="4"/>
        <v>1</v>
      </c>
      <c r="J35" s="47">
        <f t="shared" si="5"/>
        <v>1</v>
      </c>
      <c r="K35" s="47">
        <f t="shared" si="6"/>
        <v>0</v>
      </c>
      <c r="L35" s="47">
        <f t="shared" si="7"/>
        <v>0</v>
      </c>
    </row>
    <row r="36" spans="1:12" x14ac:dyDescent="0.35">
      <c r="A36" s="46">
        <v>43214</v>
      </c>
      <c r="B36" s="47">
        <v>2018</v>
      </c>
      <c r="C36" s="47" t="s">
        <v>290</v>
      </c>
      <c r="D36" s="47" t="s">
        <v>4</v>
      </c>
      <c r="E36" s="47" t="s">
        <v>290</v>
      </c>
      <c r="F36" s="47" t="str">
        <f t="shared" si="2"/>
        <v>S</v>
      </c>
      <c r="G36" s="47" t="str">
        <f t="shared" si="3"/>
        <v>SS</v>
      </c>
      <c r="I36" s="47">
        <f t="shared" si="4"/>
        <v>1</v>
      </c>
      <c r="J36" s="47">
        <f t="shared" si="5"/>
        <v>1</v>
      </c>
      <c r="K36" s="47">
        <f t="shared" si="6"/>
        <v>0</v>
      </c>
      <c r="L36" s="47">
        <f t="shared" si="7"/>
        <v>0</v>
      </c>
    </row>
    <row r="37" spans="1:12" x14ac:dyDescent="0.35">
      <c r="A37" s="46">
        <v>43561</v>
      </c>
      <c r="B37" s="47">
        <v>2019</v>
      </c>
      <c r="C37" s="47" t="s">
        <v>4</v>
      </c>
      <c r="D37" s="47" t="s">
        <v>290</v>
      </c>
      <c r="E37" s="47" t="s">
        <v>4</v>
      </c>
      <c r="F37" s="47" t="str">
        <f t="shared" si="2"/>
        <v>M</v>
      </c>
      <c r="G37" s="47" t="str">
        <f t="shared" si="3"/>
        <v>SM</v>
      </c>
      <c r="I37" s="47">
        <f t="shared" si="4"/>
        <v>1</v>
      </c>
      <c r="J37" s="47">
        <f t="shared" si="5"/>
        <v>0</v>
      </c>
      <c r="K37" s="47">
        <f t="shared" si="6"/>
        <v>0</v>
      </c>
      <c r="L37" s="47">
        <f t="shared" si="7"/>
        <v>0</v>
      </c>
    </row>
    <row r="38" spans="1:12" x14ac:dyDescent="0.35">
      <c r="A38" s="46">
        <v>43587</v>
      </c>
      <c r="B38" s="47">
        <v>2019</v>
      </c>
      <c r="C38" s="47" t="s">
        <v>4</v>
      </c>
      <c r="D38" s="47" t="s">
        <v>290</v>
      </c>
      <c r="E38" s="47" t="s">
        <v>4</v>
      </c>
      <c r="F38" s="47" t="str">
        <f t="shared" si="2"/>
        <v>M</v>
      </c>
      <c r="G38" s="47" t="str">
        <f t="shared" si="3"/>
        <v>MM</v>
      </c>
      <c r="I38" s="47">
        <f t="shared" si="4"/>
        <v>0</v>
      </c>
      <c r="J38" s="47">
        <f t="shared" si="5"/>
        <v>0</v>
      </c>
      <c r="K38" s="47">
        <f t="shared" si="6"/>
        <v>1</v>
      </c>
      <c r="L38" s="47">
        <f t="shared" si="7"/>
        <v>1</v>
      </c>
    </row>
    <row r="39" spans="1:12" x14ac:dyDescent="0.35">
      <c r="A39" s="46">
        <v>44108</v>
      </c>
      <c r="B39" s="47">
        <v>2020</v>
      </c>
      <c r="C39" s="47" t="s">
        <v>4</v>
      </c>
      <c r="D39" s="47" t="s">
        <v>290</v>
      </c>
      <c r="E39" s="47" t="s">
        <v>4</v>
      </c>
      <c r="F39" s="47" t="str">
        <f t="shared" si="2"/>
        <v>M</v>
      </c>
      <c r="G39" s="47" t="str">
        <f t="shared" si="3"/>
        <v>MM</v>
      </c>
      <c r="I39" s="47">
        <f t="shared" si="4"/>
        <v>0</v>
      </c>
      <c r="J39" s="47">
        <f t="shared" si="5"/>
        <v>0</v>
      </c>
      <c r="K39" s="47">
        <f t="shared" si="6"/>
        <v>1</v>
      </c>
      <c r="L39" s="47">
        <f t="shared" si="7"/>
        <v>1</v>
      </c>
    </row>
    <row r="40" spans="1:12" x14ac:dyDescent="0.35">
      <c r="A40" s="46">
        <v>44138</v>
      </c>
      <c r="B40" s="47">
        <v>2020</v>
      </c>
      <c r="C40" s="47" t="s">
        <v>4</v>
      </c>
      <c r="D40" s="47" t="s">
        <v>290</v>
      </c>
      <c r="E40" s="47" t="s">
        <v>290</v>
      </c>
      <c r="F40" s="47" t="str">
        <f t="shared" si="2"/>
        <v>S</v>
      </c>
      <c r="G40" s="47" t="str">
        <f t="shared" si="3"/>
        <v>MS</v>
      </c>
      <c r="I40" s="47">
        <f t="shared" si="4"/>
        <v>0</v>
      </c>
      <c r="J40" s="47">
        <f t="shared" si="5"/>
        <v>0</v>
      </c>
      <c r="K40" s="47">
        <f t="shared" si="6"/>
        <v>1</v>
      </c>
      <c r="L40" s="47">
        <f t="shared" si="7"/>
        <v>0</v>
      </c>
    </row>
    <row r="41" spans="1:12" x14ac:dyDescent="0.35">
      <c r="A41" s="46">
        <v>44303</v>
      </c>
      <c r="B41" s="47">
        <v>2021</v>
      </c>
      <c r="C41" s="47" t="s">
        <v>4</v>
      </c>
      <c r="D41" s="47" t="s">
        <v>290</v>
      </c>
      <c r="E41" s="47" t="s">
        <v>4</v>
      </c>
      <c r="F41" s="47" t="str">
        <f t="shared" si="2"/>
        <v>M</v>
      </c>
      <c r="G41" s="47" t="str">
        <f t="shared" si="3"/>
        <v>SM</v>
      </c>
      <c r="I41" s="47">
        <f t="shared" si="4"/>
        <v>1</v>
      </c>
      <c r="J41" s="47">
        <f t="shared" si="5"/>
        <v>0</v>
      </c>
      <c r="K41" s="47">
        <f t="shared" si="6"/>
        <v>0</v>
      </c>
      <c r="L41" s="47">
        <f t="shared" si="7"/>
        <v>0</v>
      </c>
    </row>
    <row r="42" spans="1:12" x14ac:dyDescent="0.35">
      <c r="A42" s="46">
        <v>44477</v>
      </c>
      <c r="B42" s="47">
        <v>2021</v>
      </c>
      <c r="C42" s="47" t="s">
        <v>4</v>
      </c>
      <c r="D42" s="47" t="s">
        <v>290</v>
      </c>
      <c r="E42" s="47" t="s">
        <v>4</v>
      </c>
      <c r="F42" s="47" t="str">
        <f t="shared" si="2"/>
        <v>M</v>
      </c>
      <c r="G42" s="47" t="str">
        <f t="shared" si="3"/>
        <v>MM</v>
      </c>
      <c r="I42" s="47">
        <f t="shared" si="4"/>
        <v>0</v>
      </c>
      <c r="J42" s="47">
        <f t="shared" si="5"/>
        <v>0</v>
      </c>
      <c r="K42" s="47">
        <f t="shared" si="6"/>
        <v>1</v>
      </c>
      <c r="L42" s="47">
        <f t="shared" si="7"/>
        <v>1</v>
      </c>
    </row>
    <row r="44" spans="1:12" x14ac:dyDescent="0.35">
      <c r="G44" s="40" t="s">
        <v>288</v>
      </c>
      <c r="I44" s="47">
        <f>SUM(I16:I42)</f>
        <v>12</v>
      </c>
      <c r="J44" s="47">
        <f>SUM(J16:J42)</f>
        <v>4</v>
      </c>
      <c r="K44" s="47">
        <f>SUM(K16:K42)</f>
        <v>15</v>
      </c>
      <c r="L44" s="47">
        <f>SUM(L16:L42)</f>
        <v>8</v>
      </c>
    </row>
    <row r="45" spans="1:12" x14ac:dyDescent="0.35">
      <c r="G45" s="40" t="s">
        <v>289</v>
      </c>
      <c r="I45" s="40">
        <f>J44/I44</f>
        <v>0.33333333333333331</v>
      </c>
      <c r="J45" s="47"/>
      <c r="K45" s="40">
        <f>L44/K44</f>
        <v>0.53333333333333333</v>
      </c>
      <c r="L45" s="47"/>
    </row>
    <row r="48" spans="1:12" x14ac:dyDescent="0.35">
      <c r="A48" s="40" t="s">
        <v>9</v>
      </c>
      <c r="B48" s="40" t="s">
        <v>284</v>
      </c>
      <c r="C48" s="40" t="s">
        <v>262</v>
      </c>
      <c r="D48" s="40" t="s">
        <v>263</v>
      </c>
      <c r="E48" s="40" t="s">
        <v>285</v>
      </c>
      <c r="F48" s="40" t="s">
        <v>286</v>
      </c>
      <c r="G48" s="40" t="s">
        <v>287</v>
      </c>
    </row>
    <row r="49" spans="1:12" x14ac:dyDescent="0.35">
      <c r="A49" s="46">
        <v>39574</v>
      </c>
      <c r="B49" s="47">
        <v>2008</v>
      </c>
      <c r="C49" s="47" t="s">
        <v>0</v>
      </c>
      <c r="D49" s="47" t="s">
        <v>290</v>
      </c>
      <c r="E49" s="47" t="s">
        <v>290</v>
      </c>
      <c r="F49" s="47" t="str">
        <f t="shared" ref="F49:F74" si="8">LEFT(E49,1)</f>
        <v>S</v>
      </c>
      <c r="G49" s="47" t="str">
        <f>CONCATENATE(F49)</f>
        <v>S</v>
      </c>
    </row>
    <row r="50" spans="1:12" x14ac:dyDescent="0.35">
      <c r="A50" s="46">
        <v>39595</v>
      </c>
      <c r="B50" s="47">
        <v>2008</v>
      </c>
      <c r="C50" s="47" t="s">
        <v>290</v>
      </c>
      <c r="D50" s="47" t="s">
        <v>0</v>
      </c>
      <c r="E50" s="47" t="s">
        <v>0</v>
      </c>
      <c r="F50" s="47" t="str">
        <f t="shared" si="8"/>
        <v>C</v>
      </c>
      <c r="G50" s="47" t="str">
        <f>CONCATENATE(F49,F50)</f>
        <v>SC</v>
      </c>
      <c r="I50" s="47">
        <f>IF(LEFT(G50,1)="S",1,0)</f>
        <v>1</v>
      </c>
      <c r="J50" s="47">
        <f>IF(G50="SS",1,0)</f>
        <v>0</v>
      </c>
      <c r="K50" s="47">
        <f>IF(LEFT(G50,1)="C",1,0)</f>
        <v>0</v>
      </c>
      <c r="L50" s="47">
        <f>IF(G50="CC",1,0)</f>
        <v>0</v>
      </c>
    </row>
    <row r="51" spans="1:12" x14ac:dyDescent="0.35">
      <c r="A51" s="46">
        <v>39930</v>
      </c>
      <c r="B51" s="47">
        <v>2009</v>
      </c>
      <c r="C51" s="47" t="s">
        <v>0</v>
      </c>
      <c r="D51" s="47" t="s">
        <v>290</v>
      </c>
      <c r="E51" s="47" t="s">
        <v>290</v>
      </c>
      <c r="F51" s="47" t="str">
        <f t="shared" si="8"/>
        <v>S</v>
      </c>
      <c r="G51" s="47" t="str">
        <f t="shared" ref="G51:G73" si="9">CONCATENATE(F50,F51)</f>
        <v>CS</v>
      </c>
      <c r="I51" s="47">
        <f t="shared" ref="I51:I73" si="10">IF(LEFT(G51,1)="S",1,0)</f>
        <v>0</v>
      </c>
      <c r="J51" s="47">
        <f t="shared" ref="J51:J73" si="11">IF(G51="SS",1,0)</f>
        <v>0</v>
      </c>
      <c r="K51" s="47">
        <f t="shared" ref="K51:K73" si="12">IF(LEFT(G51,1)="C",1,0)</f>
        <v>1</v>
      </c>
      <c r="L51" s="47">
        <f t="shared" ref="L51:L73" si="13">IF(G51="CC",1,0)</f>
        <v>0</v>
      </c>
    </row>
    <row r="52" spans="1:12" x14ac:dyDescent="0.35">
      <c r="A52" s="46">
        <v>39937</v>
      </c>
      <c r="B52" s="47">
        <v>2009</v>
      </c>
      <c r="C52" s="47" t="s">
        <v>0</v>
      </c>
      <c r="D52" s="47" t="s">
        <v>290</v>
      </c>
      <c r="E52" s="47" t="s">
        <v>0</v>
      </c>
      <c r="F52" s="47" t="str">
        <f t="shared" si="8"/>
        <v>C</v>
      </c>
      <c r="G52" s="47" t="str">
        <f t="shared" si="9"/>
        <v>SC</v>
      </c>
      <c r="I52" s="47">
        <f t="shared" si="10"/>
        <v>1</v>
      </c>
      <c r="J52" s="47">
        <f t="shared" si="11"/>
        <v>0</v>
      </c>
      <c r="K52" s="47">
        <f t="shared" si="12"/>
        <v>0</v>
      </c>
      <c r="L52" s="47">
        <f t="shared" si="13"/>
        <v>0</v>
      </c>
    </row>
    <row r="53" spans="1:12" x14ac:dyDescent="0.35">
      <c r="A53" s="46">
        <v>40251</v>
      </c>
      <c r="B53" s="47">
        <v>2010</v>
      </c>
      <c r="C53" s="47" t="s">
        <v>0</v>
      </c>
      <c r="D53" s="47" t="s">
        <v>290</v>
      </c>
      <c r="E53" s="47" t="s">
        <v>290</v>
      </c>
      <c r="F53" s="47" t="str">
        <f t="shared" si="8"/>
        <v>S</v>
      </c>
      <c r="G53" s="47" t="str">
        <f t="shared" si="9"/>
        <v>CS</v>
      </c>
      <c r="I53" s="47">
        <f t="shared" si="10"/>
        <v>0</v>
      </c>
      <c r="J53" s="47">
        <f t="shared" si="11"/>
        <v>0</v>
      </c>
      <c r="K53" s="47">
        <f t="shared" si="12"/>
        <v>1</v>
      </c>
      <c r="L53" s="47">
        <f t="shared" si="13"/>
        <v>0</v>
      </c>
    </row>
    <row r="54" spans="1:12" x14ac:dyDescent="0.35">
      <c r="A54" s="46">
        <v>40278</v>
      </c>
      <c r="B54" s="47">
        <v>2010</v>
      </c>
      <c r="C54" s="47" t="s">
        <v>290</v>
      </c>
      <c r="D54" s="47" t="s">
        <v>0</v>
      </c>
      <c r="E54" s="47" t="s">
        <v>290</v>
      </c>
      <c r="F54" s="47" t="str">
        <f t="shared" si="8"/>
        <v>S</v>
      </c>
      <c r="G54" s="47" t="str">
        <f t="shared" si="9"/>
        <v>SS</v>
      </c>
      <c r="I54" s="47">
        <f t="shared" si="10"/>
        <v>1</v>
      </c>
      <c r="J54" s="47">
        <f t="shared" si="11"/>
        <v>1</v>
      </c>
      <c r="K54" s="47">
        <f t="shared" si="12"/>
        <v>0</v>
      </c>
      <c r="L54" s="47">
        <f t="shared" si="13"/>
        <v>0</v>
      </c>
    </row>
    <row r="55" spans="1:12" x14ac:dyDescent="0.35">
      <c r="A55" s="46">
        <v>40290</v>
      </c>
      <c r="B55" s="47">
        <v>2010</v>
      </c>
      <c r="C55" s="47" t="s">
        <v>0</v>
      </c>
      <c r="D55" s="47" t="s">
        <v>290</v>
      </c>
      <c r="E55" s="47" t="s">
        <v>0</v>
      </c>
      <c r="F55" s="47" t="str">
        <f t="shared" si="8"/>
        <v>C</v>
      </c>
      <c r="G55" s="47" t="str">
        <f t="shared" si="9"/>
        <v>SC</v>
      </c>
      <c r="I55" s="47">
        <f t="shared" si="10"/>
        <v>1</v>
      </c>
      <c r="J55" s="47">
        <f t="shared" si="11"/>
        <v>0</v>
      </c>
      <c r="K55" s="47">
        <f t="shared" si="12"/>
        <v>0</v>
      </c>
      <c r="L55" s="47">
        <f t="shared" si="13"/>
        <v>0</v>
      </c>
    </row>
    <row r="56" spans="1:12" x14ac:dyDescent="0.35">
      <c r="A56" s="46">
        <v>40664</v>
      </c>
      <c r="B56" s="47">
        <v>2011</v>
      </c>
      <c r="C56" s="47" t="s">
        <v>0</v>
      </c>
      <c r="D56" s="47" t="s">
        <v>290</v>
      </c>
      <c r="E56" s="47" t="s">
        <v>0</v>
      </c>
      <c r="F56" s="47" t="str">
        <f t="shared" si="8"/>
        <v>C</v>
      </c>
      <c r="G56" s="47" t="str">
        <f t="shared" si="9"/>
        <v>CC</v>
      </c>
      <c r="I56" s="47">
        <f t="shared" si="10"/>
        <v>0</v>
      </c>
      <c r="J56" s="47">
        <f t="shared" si="11"/>
        <v>0</v>
      </c>
      <c r="K56" s="47">
        <f t="shared" si="12"/>
        <v>1</v>
      </c>
      <c r="L56" s="47">
        <f t="shared" si="13"/>
        <v>1</v>
      </c>
    </row>
    <row r="57" spans="1:12" x14ac:dyDescent="0.35">
      <c r="A57" s="46">
        <v>41006</v>
      </c>
      <c r="B57" s="47">
        <v>2012</v>
      </c>
      <c r="C57" s="47" t="s">
        <v>290</v>
      </c>
      <c r="D57" s="47" t="s">
        <v>0</v>
      </c>
      <c r="E57" s="47" t="s">
        <v>0</v>
      </c>
      <c r="F57" s="47" t="str">
        <f t="shared" si="8"/>
        <v>C</v>
      </c>
      <c r="G57" s="47" t="str">
        <f t="shared" si="9"/>
        <v>CC</v>
      </c>
      <c r="I57" s="47">
        <f t="shared" si="10"/>
        <v>0</v>
      </c>
      <c r="J57" s="47">
        <f t="shared" si="11"/>
        <v>0</v>
      </c>
      <c r="K57" s="47">
        <f t="shared" si="12"/>
        <v>1</v>
      </c>
      <c r="L57" s="47">
        <f t="shared" si="13"/>
        <v>1</v>
      </c>
    </row>
    <row r="58" spans="1:12" x14ac:dyDescent="0.35">
      <c r="A58" s="46">
        <v>41033</v>
      </c>
      <c r="B58" s="47">
        <v>2012</v>
      </c>
      <c r="C58" s="47" t="s">
        <v>0</v>
      </c>
      <c r="D58" s="47" t="s">
        <v>290</v>
      </c>
      <c r="E58" s="47" t="s">
        <v>0</v>
      </c>
      <c r="F58" s="47" t="str">
        <f t="shared" si="8"/>
        <v>C</v>
      </c>
      <c r="G58" s="47" t="str">
        <f t="shared" si="9"/>
        <v>CC</v>
      </c>
      <c r="I58" s="47">
        <f t="shared" si="10"/>
        <v>0</v>
      </c>
      <c r="J58" s="47">
        <f t="shared" si="11"/>
        <v>0</v>
      </c>
      <c r="K58" s="47">
        <f t="shared" si="12"/>
        <v>1</v>
      </c>
      <c r="L58" s="47">
        <f t="shared" si="13"/>
        <v>1</v>
      </c>
    </row>
    <row r="59" spans="1:12" x14ac:dyDescent="0.35">
      <c r="A59" s="46">
        <v>41389</v>
      </c>
      <c r="B59" s="47">
        <v>2013</v>
      </c>
      <c r="C59" s="47" t="s">
        <v>0</v>
      </c>
      <c r="D59" s="47" t="s">
        <v>290</v>
      </c>
      <c r="E59" s="47" t="s">
        <v>0</v>
      </c>
      <c r="F59" s="47" t="str">
        <f t="shared" si="8"/>
        <v>C</v>
      </c>
      <c r="G59" s="47" t="str">
        <f t="shared" si="9"/>
        <v>CC</v>
      </c>
      <c r="I59" s="47">
        <f t="shared" si="10"/>
        <v>0</v>
      </c>
      <c r="J59" s="47">
        <f t="shared" si="11"/>
        <v>0</v>
      </c>
      <c r="K59" s="47">
        <f t="shared" si="12"/>
        <v>1</v>
      </c>
      <c r="L59" s="47">
        <f t="shared" si="13"/>
        <v>1</v>
      </c>
    </row>
    <row r="60" spans="1:12" x14ac:dyDescent="0.35">
      <c r="A60" s="46">
        <v>41402</v>
      </c>
      <c r="B60" s="47">
        <v>2013</v>
      </c>
      <c r="C60" s="47" t="s">
        <v>290</v>
      </c>
      <c r="D60" s="47" t="s">
        <v>0</v>
      </c>
      <c r="E60" s="47" t="s">
        <v>0</v>
      </c>
      <c r="F60" s="47" t="str">
        <f t="shared" si="8"/>
        <v>C</v>
      </c>
      <c r="G60" s="47" t="str">
        <f t="shared" si="9"/>
        <v>CC</v>
      </c>
      <c r="I60" s="47">
        <f t="shared" si="10"/>
        <v>0</v>
      </c>
      <c r="J60" s="47">
        <f t="shared" si="11"/>
        <v>0</v>
      </c>
      <c r="K60" s="47">
        <f t="shared" si="12"/>
        <v>1</v>
      </c>
      <c r="L60" s="47">
        <f t="shared" si="13"/>
        <v>1</v>
      </c>
    </row>
    <row r="61" spans="1:12" x14ac:dyDescent="0.35">
      <c r="A61" s="46">
        <v>41756</v>
      </c>
      <c r="B61" s="47">
        <v>2014</v>
      </c>
      <c r="C61" s="47" t="s">
        <v>290</v>
      </c>
      <c r="D61" s="47" t="s">
        <v>0</v>
      </c>
      <c r="E61" s="47" t="s">
        <v>0</v>
      </c>
      <c r="F61" s="47" t="str">
        <f t="shared" si="8"/>
        <v>C</v>
      </c>
      <c r="G61" s="47" t="str">
        <f t="shared" si="9"/>
        <v>CC</v>
      </c>
      <c r="I61" s="47">
        <f t="shared" si="10"/>
        <v>0</v>
      </c>
      <c r="J61" s="47">
        <f t="shared" si="11"/>
        <v>0</v>
      </c>
      <c r="K61" s="47">
        <f t="shared" si="12"/>
        <v>1</v>
      </c>
      <c r="L61" s="47">
        <f t="shared" si="13"/>
        <v>1</v>
      </c>
    </row>
    <row r="62" spans="1:12" x14ac:dyDescent="0.35">
      <c r="A62" s="46">
        <v>41781</v>
      </c>
      <c r="B62" s="47">
        <v>2014</v>
      </c>
      <c r="C62" s="47" t="s">
        <v>0</v>
      </c>
      <c r="D62" s="47" t="s">
        <v>290</v>
      </c>
      <c r="E62" s="47" t="s">
        <v>290</v>
      </c>
      <c r="F62" s="47" t="str">
        <f t="shared" si="8"/>
        <v>S</v>
      </c>
      <c r="G62" s="47" t="str">
        <f t="shared" si="9"/>
        <v>CS</v>
      </c>
      <c r="I62" s="47">
        <f t="shared" si="10"/>
        <v>0</v>
      </c>
      <c r="J62" s="47">
        <f t="shared" si="11"/>
        <v>0</v>
      </c>
      <c r="K62" s="47">
        <f t="shared" si="12"/>
        <v>1</v>
      </c>
      <c r="L62" s="47">
        <f t="shared" si="13"/>
        <v>0</v>
      </c>
    </row>
    <row r="63" spans="1:12" x14ac:dyDescent="0.35">
      <c r="A63" s="46">
        <v>42105</v>
      </c>
      <c r="B63" s="47">
        <v>2015</v>
      </c>
      <c r="C63" s="47" t="s">
        <v>0</v>
      </c>
      <c r="D63" s="47" t="s">
        <v>290</v>
      </c>
      <c r="E63" s="47" t="s">
        <v>0</v>
      </c>
      <c r="F63" s="47" t="str">
        <f t="shared" si="8"/>
        <v>C</v>
      </c>
      <c r="G63" s="47" t="str">
        <f t="shared" si="9"/>
        <v>SC</v>
      </c>
      <c r="I63" s="47">
        <f t="shared" si="10"/>
        <v>1</v>
      </c>
      <c r="J63" s="47">
        <f t="shared" si="11"/>
        <v>0</v>
      </c>
      <c r="K63" s="47">
        <f t="shared" si="12"/>
        <v>0</v>
      </c>
      <c r="L63" s="47">
        <f t="shared" si="13"/>
        <v>0</v>
      </c>
    </row>
    <row r="64" spans="1:12" x14ac:dyDescent="0.35">
      <c r="A64" s="46">
        <v>42126</v>
      </c>
      <c r="B64" s="47">
        <v>2015</v>
      </c>
      <c r="C64" s="47" t="s">
        <v>290</v>
      </c>
      <c r="D64" s="47" t="s">
        <v>0</v>
      </c>
      <c r="E64" s="47" t="s">
        <v>290</v>
      </c>
      <c r="F64" s="47" t="str">
        <f t="shared" si="8"/>
        <v>S</v>
      </c>
      <c r="G64" s="47" t="str">
        <f t="shared" si="9"/>
        <v>CS</v>
      </c>
      <c r="I64" s="47">
        <f t="shared" si="10"/>
        <v>0</v>
      </c>
      <c r="J64" s="47">
        <f t="shared" si="11"/>
        <v>0</v>
      </c>
      <c r="K64" s="47">
        <f t="shared" si="12"/>
        <v>1</v>
      </c>
      <c r="L64" s="47">
        <f t="shared" si="13"/>
        <v>0</v>
      </c>
    </row>
    <row r="65" spans="1:12" x14ac:dyDescent="0.35">
      <c r="A65" s="46">
        <v>43212</v>
      </c>
      <c r="B65" s="47">
        <v>2018</v>
      </c>
      <c r="C65" s="47" t="s">
        <v>0</v>
      </c>
      <c r="D65" s="47" t="s">
        <v>290</v>
      </c>
      <c r="E65" s="47" t="s">
        <v>0</v>
      </c>
      <c r="F65" s="47" t="str">
        <f t="shared" si="8"/>
        <v>C</v>
      </c>
      <c r="G65" s="47" t="str">
        <f t="shared" si="9"/>
        <v>SC</v>
      </c>
      <c r="I65" s="47">
        <f t="shared" si="10"/>
        <v>1</v>
      </c>
      <c r="J65" s="47">
        <f t="shared" si="11"/>
        <v>0</v>
      </c>
      <c r="K65" s="47">
        <f t="shared" si="12"/>
        <v>0</v>
      </c>
      <c r="L65" s="47">
        <f t="shared" si="13"/>
        <v>0</v>
      </c>
    </row>
    <row r="66" spans="1:12" x14ac:dyDescent="0.35">
      <c r="A66" s="46">
        <v>43233</v>
      </c>
      <c r="B66" s="47">
        <v>2018</v>
      </c>
      <c r="C66" s="47" t="s">
        <v>290</v>
      </c>
      <c r="D66" s="47" t="s">
        <v>0</v>
      </c>
      <c r="E66" s="47" t="s">
        <v>0</v>
      </c>
      <c r="F66" s="47" t="str">
        <f t="shared" si="8"/>
        <v>C</v>
      </c>
      <c r="G66" s="47" t="str">
        <f t="shared" si="9"/>
        <v>CC</v>
      </c>
      <c r="I66" s="47">
        <f t="shared" si="10"/>
        <v>0</v>
      </c>
      <c r="J66" s="47">
        <f t="shared" si="11"/>
        <v>0</v>
      </c>
      <c r="K66" s="47">
        <f t="shared" si="12"/>
        <v>1</v>
      </c>
      <c r="L66" s="47">
        <f t="shared" si="13"/>
        <v>1</v>
      </c>
    </row>
    <row r="67" spans="1:12" x14ac:dyDescent="0.35">
      <c r="A67" s="46">
        <v>43242</v>
      </c>
      <c r="B67" s="47">
        <v>2018</v>
      </c>
      <c r="C67" s="47" t="s">
        <v>290</v>
      </c>
      <c r="D67" s="47" t="s">
        <v>0</v>
      </c>
      <c r="E67" s="47" t="s">
        <v>0</v>
      </c>
      <c r="F67" s="47" t="str">
        <f t="shared" si="8"/>
        <v>C</v>
      </c>
      <c r="G67" s="47" t="str">
        <f t="shared" si="9"/>
        <v>CC</v>
      </c>
      <c r="I67" s="47">
        <f t="shared" si="10"/>
        <v>0</v>
      </c>
      <c r="J67" s="47">
        <f t="shared" si="11"/>
        <v>0</v>
      </c>
      <c r="K67" s="47">
        <f t="shared" si="12"/>
        <v>1</v>
      </c>
      <c r="L67" s="47">
        <f t="shared" si="13"/>
        <v>1</v>
      </c>
    </row>
    <row r="68" spans="1:12" x14ac:dyDescent="0.35">
      <c r="A68" s="46">
        <v>43247</v>
      </c>
      <c r="B68" s="47">
        <v>2018</v>
      </c>
      <c r="C68" s="47" t="s">
        <v>290</v>
      </c>
      <c r="D68" s="47" t="s">
        <v>0</v>
      </c>
      <c r="E68" s="47" t="s">
        <v>0</v>
      </c>
      <c r="F68" s="47" t="str">
        <f t="shared" si="8"/>
        <v>C</v>
      </c>
      <c r="G68" s="47" t="str">
        <f t="shared" si="9"/>
        <v>CC</v>
      </c>
      <c r="I68" s="47">
        <f t="shared" si="10"/>
        <v>0</v>
      </c>
      <c r="J68" s="47">
        <f t="shared" si="11"/>
        <v>0</v>
      </c>
      <c r="K68" s="47">
        <f t="shared" si="12"/>
        <v>1</v>
      </c>
      <c r="L68" s="47">
        <f t="shared" si="13"/>
        <v>1</v>
      </c>
    </row>
    <row r="69" spans="1:12" x14ac:dyDescent="0.35">
      <c r="A69" s="46">
        <v>43572</v>
      </c>
      <c r="B69" s="47">
        <v>2019</v>
      </c>
      <c r="C69" s="47" t="s">
        <v>0</v>
      </c>
      <c r="D69" s="47" t="s">
        <v>290</v>
      </c>
      <c r="E69" s="47" t="s">
        <v>290</v>
      </c>
      <c r="F69" s="47" t="str">
        <f t="shared" si="8"/>
        <v>S</v>
      </c>
      <c r="G69" s="47" t="str">
        <f t="shared" si="9"/>
        <v>CS</v>
      </c>
      <c r="I69" s="47">
        <f t="shared" si="10"/>
        <v>0</v>
      </c>
      <c r="J69" s="47">
        <f t="shared" si="11"/>
        <v>0</v>
      </c>
      <c r="K69" s="47">
        <f t="shared" si="12"/>
        <v>1</v>
      </c>
      <c r="L69" s="47">
        <f t="shared" si="13"/>
        <v>0</v>
      </c>
    </row>
    <row r="70" spans="1:12" x14ac:dyDescent="0.35">
      <c r="A70" s="46">
        <v>43578</v>
      </c>
      <c r="B70" s="47">
        <v>2019</v>
      </c>
      <c r="C70" s="47" t="s">
        <v>290</v>
      </c>
      <c r="D70" s="47" t="s">
        <v>0</v>
      </c>
      <c r="E70" s="47" t="s">
        <v>0</v>
      </c>
      <c r="F70" s="47" t="str">
        <f t="shared" si="8"/>
        <v>C</v>
      </c>
      <c r="G70" s="47" t="str">
        <f t="shared" si="9"/>
        <v>SC</v>
      </c>
      <c r="I70" s="47">
        <f t="shared" si="10"/>
        <v>1</v>
      </c>
      <c r="J70" s="47">
        <f t="shared" si="11"/>
        <v>0</v>
      </c>
      <c r="K70" s="47">
        <f t="shared" si="12"/>
        <v>0</v>
      </c>
      <c r="L70" s="47">
        <f t="shared" si="13"/>
        <v>0</v>
      </c>
    </row>
    <row r="71" spans="1:12" x14ac:dyDescent="0.35">
      <c r="A71" s="46">
        <v>44106</v>
      </c>
      <c r="B71" s="47">
        <v>2020</v>
      </c>
      <c r="C71" s="47" t="s">
        <v>290</v>
      </c>
      <c r="D71" s="47" t="s">
        <v>0</v>
      </c>
      <c r="E71" s="47" t="s">
        <v>290</v>
      </c>
      <c r="F71" s="47" t="str">
        <f t="shared" si="8"/>
        <v>S</v>
      </c>
      <c r="G71" s="47" t="str">
        <f t="shared" si="9"/>
        <v>CS</v>
      </c>
      <c r="I71" s="47">
        <f t="shared" si="10"/>
        <v>0</v>
      </c>
      <c r="J71" s="47">
        <f t="shared" si="11"/>
        <v>0</v>
      </c>
      <c r="K71" s="47">
        <f t="shared" si="12"/>
        <v>1</v>
      </c>
      <c r="L71" s="47">
        <f t="shared" si="13"/>
        <v>0</v>
      </c>
    </row>
    <row r="72" spans="1:12" x14ac:dyDescent="0.35">
      <c r="A72" s="46">
        <v>44117</v>
      </c>
      <c r="B72" s="47">
        <v>2020</v>
      </c>
      <c r="C72" s="47" t="s">
        <v>0</v>
      </c>
      <c r="D72" s="47" t="s">
        <v>290</v>
      </c>
      <c r="E72" s="47" t="s">
        <v>0</v>
      </c>
      <c r="F72" s="47" t="str">
        <f t="shared" si="8"/>
        <v>C</v>
      </c>
      <c r="G72" s="47" t="str">
        <f t="shared" si="9"/>
        <v>SC</v>
      </c>
      <c r="I72" s="47">
        <f t="shared" si="10"/>
        <v>1</v>
      </c>
      <c r="J72" s="47">
        <f t="shared" si="11"/>
        <v>0</v>
      </c>
      <c r="K72" s="47">
        <f t="shared" si="12"/>
        <v>0</v>
      </c>
      <c r="L72" s="47">
        <f t="shared" si="13"/>
        <v>0</v>
      </c>
    </row>
    <row r="73" spans="1:12" x14ac:dyDescent="0.35">
      <c r="A73" s="46">
        <v>44314</v>
      </c>
      <c r="B73" s="47">
        <v>2021</v>
      </c>
      <c r="C73" s="47" t="s">
        <v>290</v>
      </c>
      <c r="D73" s="47" t="s">
        <v>0</v>
      </c>
      <c r="E73" s="47" t="s">
        <v>0</v>
      </c>
      <c r="F73" s="47" t="str">
        <f t="shared" si="8"/>
        <v>C</v>
      </c>
      <c r="G73" s="47" t="str">
        <f t="shared" si="9"/>
        <v>CC</v>
      </c>
      <c r="I73" s="47">
        <f t="shared" si="10"/>
        <v>0</v>
      </c>
      <c r="J73" s="47">
        <f t="shared" si="11"/>
        <v>0</v>
      </c>
      <c r="K73" s="47">
        <f t="shared" si="12"/>
        <v>1</v>
      </c>
      <c r="L73" s="47">
        <f t="shared" si="13"/>
        <v>1</v>
      </c>
    </row>
    <row r="74" spans="1:12" x14ac:dyDescent="0.35">
      <c r="A74" s="46">
        <v>44469</v>
      </c>
      <c r="B74" s="47">
        <v>2021</v>
      </c>
      <c r="C74" s="47" t="s">
        <v>290</v>
      </c>
      <c r="D74" s="47" t="s">
        <v>0</v>
      </c>
      <c r="E74" s="47" t="s">
        <v>0</v>
      </c>
      <c r="F74" s="47" t="str">
        <f t="shared" si="8"/>
        <v>C</v>
      </c>
      <c r="G74" s="47" t="str">
        <f>CONCATENATE(F73,F74)</f>
        <v>CC</v>
      </c>
      <c r="I74" s="47">
        <f>IF(LEFT(G74,1)="S",1,0)</f>
        <v>0</v>
      </c>
      <c r="J74" s="47">
        <f>IF(G74="SS",1,0)</f>
        <v>0</v>
      </c>
      <c r="K74" s="47">
        <f>IF(LEFT(G74,1)="C",1,0)</f>
        <v>1</v>
      </c>
      <c r="L74" s="47">
        <f>IF(G74="CC",1,0)</f>
        <v>1</v>
      </c>
    </row>
    <row r="75" spans="1:12" x14ac:dyDescent="0.35">
      <c r="A75" s="51"/>
    </row>
    <row r="76" spans="1:12" x14ac:dyDescent="0.35">
      <c r="A76" s="51"/>
      <c r="G76" s="40" t="s">
        <v>288</v>
      </c>
      <c r="I76" s="47">
        <f>SUM(I50:I74)</f>
        <v>8</v>
      </c>
      <c r="J76" s="47">
        <f t="shared" ref="J76:L76" si="14">SUM(J50:J74)</f>
        <v>1</v>
      </c>
      <c r="K76" s="47">
        <f t="shared" si="14"/>
        <v>17</v>
      </c>
      <c r="L76" s="47">
        <f t="shared" si="14"/>
        <v>11</v>
      </c>
    </row>
    <row r="77" spans="1:12" x14ac:dyDescent="0.35">
      <c r="A77" s="51"/>
      <c r="G77" s="40" t="s">
        <v>289</v>
      </c>
      <c r="I77" s="40">
        <f>J76/I76</f>
        <v>0.125</v>
      </c>
      <c r="J77" s="47"/>
      <c r="K77" s="40">
        <f>L76/K76</f>
        <v>0.6470588235294118</v>
      </c>
      <c r="L77" s="47"/>
    </row>
    <row r="80" spans="1:12" x14ac:dyDescent="0.35">
      <c r="A80" s="40" t="s">
        <v>9</v>
      </c>
      <c r="B80" s="40" t="s">
        <v>284</v>
      </c>
      <c r="C80" s="40" t="s">
        <v>262</v>
      </c>
      <c r="D80" s="40" t="s">
        <v>263</v>
      </c>
      <c r="E80" s="40" t="s">
        <v>285</v>
      </c>
      <c r="F80" s="40" t="s">
        <v>286</v>
      </c>
      <c r="G80" s="40" t="s">
        <v>287</v>
      </c>
    </row>
    <row r="81" spans="1:12" x14ac:dyDescent="0.35">
      <c r="A81" s="46">
        <v>39558</v>
      </c>
      <c r="B81" s="47">
        <v>2008</v>
      </c>
      <c r="C81" s="47" t="s">
        <v>2</v>
      </c>
      <c r="D81" s="47" t="s">
        <v>290</v>
      </c>
      <c r="E81" s="47" t="s">
        <v>2</v>
      </c>
      <c r="F81" s="47" t="str">
        <f t="shared" ref="F81:F110" si="15">LEFT(E81,1)</f>
        <v>K</v>
      </c>
      <c r="G81" s="47" t="str">
        <f>CONCATENATE(F81)</f>
        <v>K</v>
      </c>
    </row>
    <row r="82" spans="1:12" x14ac:dyDescent="0.35">
      <c r="A82" s="46">
        <v>39579</v>
      </c>
      <c r="B82" s="47">
        <v>2008</v>
      </c>
      <c r="C82" s="47" t="s">
        <v>290</v>
      </c>
      <c r="D82" s="47" t="s">
        <v>2</v>
      </c>
      <c r="E82" s="47" t="s">
        <v>2</v>
      </c>
      <c r="F82" s="47" t="str">
        <f t="shared" si="15"/>
        <v>K</v>
      </c>
      <c r="G82" s="47" t="str">
        <f>CONCATENATE(F81,F82)</f>
        <v>KK</v>
      </c>
      <c r="I82" s="47">
        <f>IF(LEFT(G82,1)="S",1,0)</f>
        <v>0</v>
      </c>
      <c r="J82" s="47">
        <f>IF(G82="SS",1,0)</f>
        <v>0</v>
      </c>
      <c r="K82" s="47">
        <f>IF(LEFT(G82,1)="K",1,0)</f>
        <v>1</v>
      </c>
      <c r="L82" s="47">
        <f>IF(G82="KK",1,0)</f>
        <v>1</v>
      </c>
    </row>
    <row r="83" spans="1:12" x14ac:dyDescent="0.35">
      <c r="A83" s="46">
        <v>39922</v>
      </c>
      <c r="B83" s="47">
        <v>2009</v>
      </c>
      <c r="C83" s="47" t="s">
        <v>290</v>
      </c>
      <c r="D83" s="47" t="s">
        <v>2</v>
      </c>
      <c r="E83" s="47" t="s">
        <v>290</v>
      </c>
      <c r="F83" s="47" t="str">
        <f t="shared" si="15"/>
        <v>S</v>
      </c>
      <c r="G83" s="47" t="str">
        <f t="shared" ref="G83:G110" si="16">CONCATENATE(F82,F83)</f>
        <v>KS</v>
      </c>
      <c r="I83" s="47">
        <f t="shared" ref="I83:I110" si="17">IF(LEFT(G83,1)="S",1,0)</f>
        <v>0</v>
      </c>
      <c r="J83" s="47">
        <f t="shared" ref="J83:J110" si="18">IF(G83="SS",1,0)</f>
        <v>0</v>
      </c>
      <c r="K83" s="47">
        <f t="shared" ref="K83:K110" si="19">IF(LEFT(G83,1)="K",1,0)</f>
        <v>1</v>
      </c>
      <c r="L83" s="47">
        <f t="shared" ref="L83:L110" si="20">IF(G83="KK",1,0)</f>
        <v>0</v>
      </c>
    </row>
    <row r="84" spans="1:12" x14ac:dyDescent="0.35">
      <c r="A84" s="46">
        <v>39949</v>
      </c>
      <c r="B84" s="47">
        <v>2009</v>
      </c>
      <c r="C84" s="47" t="s">
        <v>290</v>
      </c>
      <c r="D84" s="47" t="s">
        <v>2</v>
      </c>
      <c r="E84" s="47" t="s">
        <v>290</v>
      </c>
      <c r="F84" s="47" t="str">
        <f t="shared" si="15"/>
        <v>S</v>
      </c>
      <c r="G84" s="47" t="str">
        <f t="shared" si="16"/>
        <v>SS</v>
      </c>
      <c r="I84" s="47">
        <f t="shared" si="17"/>
        <v>1</v>
      </c>
      <c r="J84" s="47">
        <f t="shared" si="18"/>
        <v>1</v>
      </c>
      <c r="K84" s="47">
        <f t="shared" si="19"/>
        <v>0</v>
      </c>
      <c r="L84" s="47">
        <f t="shared" si="20"/>
        <v>0</v>
      </c>
    </row>
    <row r="85" spans="1:12" x14ac:dyDescent="0.35">
      <c r="A85" s="46">
        <v>40249</v>
      </c>
      <c r="B85" s="47">
        <v>2010</v>
      </c>
      <c r="C85" s="47" t="s">
        <v>290</v>
      </c>
      <c r="D85" s="47" t="s">
        <v>2</v>
      </c>
      <c r="E85" s="47" t="s">
        <v>2</v>
      </c>
      <c r="F85" s="47" t="str">
        <f t="shared" si="15"/>
        <v>K</v>
      </c>
      <c r="G85" s="47" t="str">
        <f t="shared" si="16"/>
        <v>SK</v>
      </c>
      <c r="I85" s="47">
        <f t="shared" si="17"/>
        <v>1</v>
      </c>
      <c r="J85" s="47">
        <f t="shared" si="18"/>
        <v>0</v>
      </c>
      <c r="K85" s="47">
        <f t="shared" si="19"/>
        <v>0</v>
      </c>
      <c r="L85" s="47">
        <f t="shared" si="20"/>
        <v>0</v>
      </c>
    </row>
    <row r="86" spans="1:12" x14ac:dyDescent="0.35">
      <c r="A86" s="46">
        <v>40269</v>
      </c>
      <c r="B86" s="47">
        <v>2010</v>
      </c>
      <c r="C86" s="47" t="s">
        <v>2</v>
      </c>
      <c r="D86" s="47" t="s">
        <v>290</v>
      </c>
      <c r="E86" s="47" t="s">
        <v>2</v>
      </c>
      <c r="F86" s="47" t="str">
        <f t="shared" si="15"/>
        <v>K</v>
      </c>
      <c r="G86" s="47" t="str">
        <f t="shared" si="16"/>
        <v>KK</v>
      </c>
      <c r="I86" s="47">
        <f t="shared" si="17"/>
        <v>0</v>
      </c>
      <c r="J86" s="47">
        <f t="shared" si="18"/>
        <v>0</v>
      </c>
      <c r="K86" s="47">
        <f t="shared" si="19"/>
        <v>1</v>
      </c>
      <c r="L86" s="47">
        <f t="shared" si="20"/>
        <v>1</v>
      </c>
    </row>
    <row r="87" spans="1:12" x14ac:dyDescent="0.35">
      <c r="A87" s="46">
        <v>40644</v>
      </c>
      <c r="B87" s="47">
        <v>2011</v>
      </c>
      <c r="C87" s="47" t="s">
        <v>2</v>
      </c>
      <c r="D87" s="47" t="s">
        <v>290</v>
      </c>
      <c r="E87" s="47" t="s">
        <v>2</v>
      </c>
      <c r="F87" s="47" t="str">
        <f t="shared" si="15"/>
        <v>K</v>
      </c>
      <c r="G87" s="47" t="str">
        <f t="shared" si="16"/>
        <v>KK</v>
      </c>
      <c r="I87" s="47">
        <f t="shared" si="17"/>
        <v>0</v>
      </c>
      <c r="J87" s="47">
        <f t="shared" si="18"/>
        <v>0</v>
      </c>
      <c r="K87" s="47">
        <f t="shared" si="19"/>
        <v>1</v>
      </c>
      <c r="L87" s="47">
        <f t="shared" si="20"/>
        <v>1</v>
      </c>
    </row>
    <row r="88" spans="1:12" x14ac:dyDescent="0.35">
      <c r="A88" s="46">
        <v>40666</v>
      </c>
      <c r="B88" s="47">
        <v>2011</v>
      </c>
      <c r="C88" s="47" t="s">
        <v>290</v>
      </c>
      <c r="D88" s="47" t="s">
        <v>2</v>
      </c>
      <c r="E88" s="47" t="s">
        <v>2</v>
      </c>
      <c r="F88" s="47" t="str">
        <f t="shared" si="15"/>
        <v>K</v>
      </c>
      <c r="G88" s="47" t="str">
        <f t="shared" si="16"/>
        <v>KK</v>
      </c>
      <c r="I88" s="47">
        <f t="shared" si="17"/>
        <v>0</v>
      </c>
      <c r="J88" s="47">
        <f t="shared" si="18"/>
        <v>0</v>
      </c>
      <c r="K88" s="47">
        <f t="shared" si="19"/>
        <v>1</v>
      </c>
      <c r="L88" s="47">
        <f t="shared" si="20"/>
        <v>1</v>
      </c>
    </row>
    <row r="89" spans="1:12" x14ac:dyDescent="0.35">
      <c r="A89" s="46">
        <v>41021</v>
      </c>
      <c r="B89" s="47">
        <v>2012</v>
      </c>
      <c r="C89" s="47" t="s">
        <v>290</v>
      </c>
      <c r="D89" s="47" t="s">
        <v>2</v>
      </c>
      <c r="E89" s="47" t="s">
        <v>2</v>
      </c>
      <c r="F89" s="47" t="str">
        <f t="shared" si="15"/>
        <v>K</v>
      </c>
      <c r="G89" s="47" t="str">
        <f t="shared" si="16"/>
        <v>KK</v>
      </c>
      <c r="I89" s="47">
        <f t="shared" si="17"/>
        <v>0</v>
      </c>
      <c r="J89" s="47">
        <f t="shared" si="18"/>
        <v>0</v>
      </c>
      <c r="K89" s="47">
        <f t="shared" si="19"/>
        <v>1</v>
      </c>
      <c r="L89" s="47">
        <f t="shared" si="20"/>
        <v>1</v>
      </c>
    </row>
    <row r="90" spans="1:12" x14ac:dyDescent="0.35">
      <c r="A90" s="46">
        <v>41378</v>
      </c>
      <c r="B90" s="47">
        <v>2013</v>
      </c>
      <c r="C90" s="47" t="s">
        <v>2</v>
      </c>
      <c r="D90" s="47" t="s">
        <v>290</v>
      </c>
      <c r="E90" s="47" t="s">
        <v>2</v>
      </c>
      <c r="F90" s="47" t="str">
        <f t="shared" si="15"/>
        <v>K</v>
      </c>
      <c r="G90" s="47" t="str">
        <f t="shared" si="16"/>
        <v>KK</v>
      </c>
      <c r="I90" s="47">
        <f t="shared" si="17"/>
        <v>0</v>
      </c>
      <c r="J90" s="47">
        <f t="shared" si="18"/>
        <v>0</v>
      </c>
      <c r="K90" s="47">
        <f t="shared" si="19"/>
        <v>1</v>
      </c>
      <c r="L90" s="47">
        <f t="shared" si="20"/>
        <v>1</v>
      </c>
    </row>
    <row r="91" spans="1:12" x14ac:dyDescent="0.35">
      <c r="A91" s="46">
        <v>41413</v>
      </c>
      <c r="B91" s="47">
        <v>2013</v>
      </c>
      <c r="C91" s="47" t="s">
        <v>290</v>
      </c>
      <c r="D91" s="47" t="s">
        <v>2</v>
      </c>
      <c r="E91" s="47" t="s">
        <v>290</v>
      </c>
      <c r="F91" s="47" t="str">
        <f t="shared" si="15"/>
        <v>S</v>
      </c>
      <c r="G91" s="47" t="str">
        <f t="shared" si="16"/>
        <v>KS</v>
      </c>
      <c r="I91" s="47">
        <f t="shared" si="17"/>
        <v>0</v>
      </c>
      <c r="J91" s="47">
        <f t="shared" si="18"/>
        <v>0</v>
      </c>
      <c r="K91" s="47">
        <f t="shared" si="19"/>
        <v>1</v>
      </c>
      <c r="L91" s="47">
        <f t="shared" si="20"/>
        <v>0</v>
      </c>
    </row>
    <row r="92" spans="1:12" x14ac:dyDescent="0.35">
      <c r="A92" s="46">
        <v>41777</v>
      </c>
      <c r="B92" s="47">
        <v>2014</v>
      </c>
      <c r="C92" s="47" t="s">
        <v>290</v>
      </c>
      <c r="D92" s="47" t="s">
        <v>2</v>
      </c>
      <c r="E92" s="47" t="s">
        <v>2</v>
      </c>
      <c r="F92" s="47" t="str">
        <f t="shared" si="15"/>
        <v>K</v>
      </c>
      <c r="G92" s="47" t="str">
        <f t="shared" si="16"/>
        <v>SK</v>
      </c>
      <c r="I92" s="47">
        <f t="shared" si="17"/>
        <v>1</v>
      </c>
      <c r="J92" s="47">
        <f t="shared" si="18"/>
        <v>0</v>
      </c>
      <c r="K92" s="47">
        <f t="shared" si="19"/>
        <v>0</v>
      </c>
      <c r="L92" s="47">
        <f t="shared" si="20"/>
        <v>0</v>
      </c>
    </row>
    <row r="93" spans="1:12" x14ac:dyDescent="0.35">
      <c r="A93" s="46">
        <v>41783</v>
      </c>
      <c r="B93" s="47">
        <v>2014</v>
      </c>
      <c r="C93" s="47" t="s">
        <v>2</v>
      </c>
      <c r="D93" s="47" t="s">
        <v>290</v>
      </c>
      <c r="E93" s="47" t="s">
        <v>2</v>
      </c>
      <c r="F93" s="47" t="str">
        <f t="shared" si="15"/>
        <v>K</v>
      </c>
      <c r="G93" s="47" t="str">
        <f t="shared" si="16"/>
        <v>KK</v>
      </c>
      <c r="I93" s="47">
        <f t="shared" si="17"/>
        <v>0</v>
      </c>
      <c r="J93" s="47">
        <f t="shared" si="18"/>
        <v>0</v>
      </c>
      <c r="K93" s="47">
        <f t="shared" si="19"/>
        <v>1</v>
      </c>
      <c r="L93" s="47">
        <f t="shared" si="20"/>
        <v>1</v>
      </c>
    </row>
    <row r="94" spans="1:12" x14ac:dyDescent="0.35">
      <c r="A94" s="46">
        <v>42116</v>
      </c>
      <c r="B94" s="47">
        <v>2015</v>
      </c>
      <c r="C94" s="47" t="s">
        <v>290</v>
      </c>
      <c r="D94" s="47" t="s">
        <v>2</v>
      </c>
      <c r="E94" s="47" t="s">
        <v>290</v>
      </c>
      <c r="F94" s="47" t="str">
        <f t="shared" si="15"/>
        <v>S</v>
      </c>
      <c r="G94" s="47" t="str">
        <f t="shared" si="16"/>
        <v>KS</v>
      </c>
      <c r="I94" s="47">
        <f t="shared" si="17"/>
        <v>0</v>
      </c>
      <c r="J94" s="47">
        <f t="shared" si="18"/>
        <v>0</v>
      </c>
      <c r="K94" s="47">
        <f t="shared" si="19"/>
        <v>1</v>
      </c>
      <c r="L94" s="47">
        <f t="shared" si="20"/>
        <v>0</v>
      </c>
    </row>
    <row r="95" spans="1:12" x14ac:dyDescent="0.35">
      <c r="A95" s="46">
        <v>42128</v>
      </c>
      <c r="B95" s="47">
        <v>2015</v>
      </c>
      <c r="C95" s="47" t="s">
        <v>2</v>
      </c>
      <c r="D95" s="47" t="s">
        <v>290</v>
      </c>
      <c r="E95" s="47" t="s">
        <v>2</v>
      </c>
      <c r="F95" s="47" t="str">
        <f t="shared" si="15"/>
        <v>K</v>
      </c>
      <c r="G95" s="47" t="str">
        <f t="shared" si="16"/>
        <v>SK</v>
      </c>
      <c r="I95" s="47">
        <f t="shared" si="17"/>
        <v>1</v>
      </c>
      <c r="J95" s="47">
        <f t="shared" si="18"/>
        <v>0</v>
      </c>
      <c r="K95" s="47">
        <f t="shared" si="19"/>
        <v>0</v>
      </c>
      <c r="L95" s="47">
        <f t="shared" si="20"/>
        <v>0</v>
      </c>
    </row>
    <row r="96" spans="1:12" x14ac:dyDescent="0.35">
      <c r="A96" s="46">
        <v>42476</v>
      </c>
      <c r="B96" s="47">
        <v>2016</v>
      </c>
      <c r="C96" s="47" t="s">
        <v>290</v>
      </c>
      <c r="D96" s="47" t="s">
        <v>2</v>
      </c>
      <c r="E96" s="47" t="s">
        <v>2</v>
      </c>
      <c r="F96" s="47" t="str">
        <f t="shared" si="15"/>
        <v>K</v>
      </c>
      <c r="G96" s="47" t="str">
        <f t="shared" si="16"/>
        <v>KK</v>
      </c>
      <c r="I96" s="47">
        <f t="shared" si="17"/>
        <v>0</v>
      </c>
      <c r="J96" s="47">
        <f t="shared" si="18"/>
        <v>0</v>
      </c>
      <c r="K96" s="47">
        <f t="shared" si="19"/>
        <v>1</v>
      </c>
      <c r="L96" s="47">
        <f t="shared" si="20"/>
        <v>1</v>
      </c>
    </row>
    <row r="97" spans="1:12" x14ac:dyDescent="0.35">
      <c r="A97" s="46">
        <v>42512</v>
      </c>
      <c r="B97" s="47">
        <v>2016</v>
      </c>
      <c r="C97" s="47" t="s">
        <v>2</v>
      </c>
      <c r="D97" s="47" t="s">
        <v>290</v>
      </c>
      <c r="E97" s="47" t="s">
        <v>2</v>
      </c>
      <c r="F97" s="47" t="str">
        <f t="shared" si="15"/>
        <v>K</v>
      </c>
      <c r="G97" s="47" t="str">
        <f t="shared" si="16"/>
        <v>KK</v>
      </c>
      <c r="I97" s="47">
        <f t="shared" si="17"/>
        <v>0</v>
      </c>
      <c r="J97" s="47">
        <f t="shared" si="18"/>
        <v>0</v>
      </c>
      <c r="K97" s="47">
        <f t="shared" si="19"/>
        <v>1</v>
      </c>
      <c r="L97" s="47">
        <f t="shared" si="20"/>
        <v>1</v>
      </c>
    </row>
    <row r="98" spans="1:12" x14ac:dyDescent="0.35">
      <c r="A98" s="46">
        <v>42515</v>
      </c>
      <c r="B98" s="47">
        <v>2016</v>
      </c>
      <c r="C98" s="47" t="s">
        <v>290</v>
      </c>
      <c r="D98" s="47" t="s">
        <v>2</v>
      </c>
      <c r="E98" s="47" t="s">
        <v>290</v>
      </c>
      <c r="F98" s="47" t="str">
        <f t="shared" si="15"/>
        <v>S</v>
      </c>
      <c r="G98" s="47" t="str">
        <f t="shared" si="16"/>
        <v>KS</v>
      </c>
      <c r="I98" s="47">
        <f t="shared" si="17"/>
        <v>0</v>
      </c>
      <c r="J98" s="47">
        <f t="shared" si="18"/>
        <v>0</v>
      </c>
      <c r="K98" s="47">
        <f t="shared" si="19"/>
        <v>1</v>
      </c>
      <c r="L98" s="47">
        <f t="shared" si="20"/>
        <v>0</v>
      </c>
    </row>
    <row r="99" spans="1:12" x14ac:dyDescent="0.35">
      <c r="A99" s="46">
        <v>42840</v>
      </c>
      <c r="B99" s="47">
        <v>2017</v>
      </c>
      <c r="C99" s="47" t="s">
        <v>2</v>
      </c>
      <c r="D99" s="47" t="s">
        <v>290</v>
      </c>
      <c r="E99" s="47" t="s">
        <v>2</v>
      </c>
      <c r="F99" s="47" t="str">
        <f t="shared" si="15"/>
        <v>K</v>
      </c>
      <c r="G99" s="47" t="str">
        <f t="shared" si="16"/>
        <v>SK</v>
      </c>
      <c r="I99" s="47">
        <f t="shared" si="17"/>
        <v>1</v>
      </c>
      <c r="J99" s="47">
        <f t="shared" si="18"/>
        <v>0</v>
      </c>
      <c r="K99" s="47">
        <f t="shared" si="19"/>
        <v>0</v>
      </c>
      <c r="L99" s="47">
        <f t="shared" si="20"/>
        <v>0</v>
      </c>
    </row>
    <row r="100" spans="1:12" x14ac:dyDescent="0.35">
      <c r="A100" s="46">
        <v>42855</v>
      </c>
      <c r="B100" s="47">
        <v>2017</v>
      </c>
      <c r="C100" s="47" t="s">
        <v>290</v>
      </c>
      <c r="D100" s="47" t="s">
        <v>2</v>
      </c>
      <c r="E100" s="47" t="s">
        <v>290</v>
      </c>
      <c r="F100" s="47" t="str">
        <f t="shared" si="15"/>
        <v>S</v>
      </c>
      <c r="G100" s="47" t="str">
        <f t="shared" si="16"/>
        <v>KS</v>
      </c>
      <c r="I100" s="47">
        <f t="shared" si="17"/>
        <v>0</v>
      </c>
      <c r="J100" s="47">
        <f t="shared" si="18"/>
        <v>0</v>
      </c>
      <c r="K100" s="47">
        <f t="shared" si="19"/>
        <v>1</v>
      </c>
      <c r="L100" s="47">
        <f t="shared" si="20"/>
        <v>0</v>
      </c>
    </row>
    <row r="101" spans="1:12" x14ac:dyDescent="0.35">
      <c r="A101" s="46">
        <v>42872</v>
      </c>
      <c r="B101" s="47">
        <v>2017</v>
      </c>
      <c r="C101" s="47" t="s">
        <v>290</v>
      </c>
      <c r="D101" s="47" t="s">
        <v>2</v>
      </c>
      <c r="E101" s="47" t="s">
        <v>2</v>
      </c>
      <c r="F101" s="47" t="str">
        <f t="shared" si="15"/>
        <v>K</v>
      </c>
      <c r="G101" s="47" t="str">
        <f t="shared" si="16"/>
        <v>SK</v>
      </c>
      <c r="I101" s="47">
        <f t="shared" si="17"/>
        <v>1</v>
      </c>
      <c r="J101" s="47">
        <f t="shared" si="18"/>
        <v>0</v>
      </c>
      <c r="K101" s="47">
        <f t="shared" si="19"/>
        <v>0</v>
      </c>
      <c r="L101" s="47">
        <f t="shared" si="20"/>
        <v>0</v>
      </c>
    </row>
    <row r="102" spans="1:12" x14ac:dyDescent="0.35">
      <c r="A102" s="46">
        <v>43204</v>
      </c>
      <c r="B102" s="47">
        <v>2018</v>
      </c>
      <c r="C102" s="47" t="s">
        <v>2</v>
      </c>
      <c r="D102" s="47" t="s">
        <v>290</v>
      </c>
      <c r="E102" s="47" t="s">
        <v>290</v>
      </c>
      <c r="F102" s="47" t="str">
        <f t="shared" si="15"/>
        <v>S</v>
      </c>
      <c r="G102" s="47" t="str">
        <f t="shared" si="16"/>
        <v>KS</v>
      </c>
      <c r="I102" s="47">
        <f t="shared" si="17"/>
        <v>0</v>
      </c>
      <c r="J102" s="47">
        <f t="shared" si="18"/>
        <v>0</v>
      </c>
      <c r="K102" s="47">
        <f t="shared" si="19"/>
        <v>1</v>
      </c>
      <c r="L102" s="47">
        <f t="shared" si="20"/>
        <v>0</v>
      </c>
    </row>
    <row r="103" spans="1:12" x14ac:dyDescent="0.35">
      <c r="A103" s="46">
        <v>43239</v>
      </c>
      <c r="B103" s="47">
        <v>2018</v>
      </c>
      <c r="C103" s="47" t="s">
        <v>290</v>
      </c>
      <c r="D103" s="47" t="s">
        <v>2</v>
      </c>
      <c r="E103" s="47" t="s">
        <v>2</v>
      </c>
      <c r="F103" s="47" t="str">
        <f t="shared" si="15"/>
        <v>K</v>
      </c>
      <c r="G103" s="47" t="str">
        <f t="shared" si="16"/>
        <v>SK</v>
      </c>
      <c r="I103" s="47">
        <f t="shared" si="17"/>
        <v>1</v>
      </c>
      <c r="J103" s="47">
        <f t="shared" si="18"/>
        <v>0</v>
      </c>
      <c r="K103" s="47">
        <f t="shared" si="19"/>
        <v>0</v>
      </c>
      <c r="L103" s="47">
        <f t="shared" si="20"/>
        <v>0</v>
      </c>
    </row>
    <row r="104" spans="1:12" x14ac:dyDescent="0.35">
      <c r="A104" s="46">
        <v>43245</v>
      </c>
      <c r="B104" s="47">
        <v>2018</v>
      </c>
      <c r="C104" s="47" t="s">
        <v>290</v>
      </c>
      <c r="D104" s="47" t="s">
        <v>2</v>
      </c>
      <c r="E104" s="47" t="s">
        <v>290</v>
      </c>
      <c r="F104" s="47" t="str">
        <f t="shared" si="15"/>
        <v>S</v>
      </c>
      <c r="G104" s="47" t="str">
        <f t="shared" si="16"/>
        <v>KS</v>
      </c>
      <c r="I104" s="47">
        <f t="shared" si="17"/>
        <v>0</v>
      </c>
      <c r="J104" s="47">
        <f t="shared" si="18"/>
        <v>0</v>
      </c>
      <c r="K104" s="47">
        <f t="shared" si="19"/>
        <v>1</v>
      </c>
      <c r="L104" s="47">
        <f t="shared" si="20"/>
        <v>0</v>
      </c>
    </row>
    <row r="105" spans="1:12" x14ac:dyDescent="0.35">
      <c r="A105" s="46">
        <v>43548</v>
      </c>
      <c r="B105" s="47">
        <v>2019</v>
      </c>
      <c r="C105" s="47" t="s">
        <v>290</v>
      </c>
      <c r="D105" s="47" t="s">
        <v>2</v>
      </c>
      <c r="E105" s="47" t="s">
        <v>2</v>
      </c>
      <c r="F105" s="47" t="str">
        <f t="shared" si="15"/>
        <v>K</v>
      </c>
      <c r="G105" s="47" t="str">
        <f t="shared" si="16"/>
        <v>SK</v>
      </c>
      <c r="I105" s="47">
        <f t="shared" si="17"/>
        <v>1</v>
      </c>
      <c r="J105" s="47">
        <f t="shared" si="18"/>
        <v>0</v>
      </c>
      <c r="K105" s="47">
        <f t="shared" si="19"/>
        <v>0</v>
      </c>
      <c r="L105" s="47">
        <f t="shared" si="20"/>
        <v>0</v>
      </c>
    </row>
    <row r="106" spans="1:12" x14ac:dyDescent="0.35">
      <c r="A106" s="46">
        <v>43576</v>
      </c>
      <c r="B106" s="47">
        <v>2019</v>
      </c>
      <c r="C106" s="47" t="s">
        <v>2</v>
      </c>
      <c r="D106" s="47" t="s">
        <v>290</v>
      </c>
      <c r="E106" s="47" t="s">
        <v>290</v>
      </c>
      <c r="F106" s="47" t="str">
        <f t="shared" si="15"/>
        <v>S</v>
      </c>
      <c r="G106" s="47" t="str">
        <f t="shared" si="16"/>
        <v>KS</v>
      </c>
      <c r="I106" s="47">
        <f t="shared" si="17"/>
        <v>0</v>
      </c>
      <c r="J106" s="47">
        <f t="shared" si="18"/>
        <v>0</v>
      </c>
      <c r="K106" s="47">
        <f t="shared" si="19"/>
        <v>1</v>
      </c>
      <c r="L106" s="47">
        <f t="shared" si="20"/>
        <v>0</v>
      </c>
    </row>
    <row r="107" spans="1:12" x14ac:dyDescent="0.35">
      <c r="A107" s="46">
        <v>44100</v>
      </c>
      <c r="B107" s="47">
        <v>2020</v>
      </c>
      <c r="C107" s="47" t="s">
        <v>290</v>
      </c>
      <c r="D107" s="47" t="s">
        <v>2</v>
      </c>
      <c r="E107" s="47" t="s">
        <v>2</v>
      </c>
      <c r="F107" s="47" t="str">
        <f t="shared" si="15"/>
        <v>K</v>
      </c>
      <c r="G107" s="47" t="str">
        <f>CONCATENATE(F106,F107)</f>
        <v>SK</v>
      </c>
      <c r="I107" s="47">
        <f t="shared" si="17"/>
        <v>1</v>
      </c>
      <c r="J107" s="47">
        <f t="shared" si="18"/>
        <v>0</v>
      </c>
      <c r="K107" s="47">
        <f t="shared" si="19"/>
        <v>0</v>
      </c>
      <c r="L107" s="47">
        <f t="shared" si="20"/>
        <v>0</v>
      </c>
    </row>
    <row r="108" spans="1:12" x14ac:dyDescent="0.35">
      <c r="A108" s="46">
        <v>44122</v>
      </c>
      <c r="B108" s="47">
        <v>2020</v>
      </c>
      <c r="C108" s="47" t="s">
        <v>2</v>
      </c>
      <c r="D108" s="47" t="s">
        <v>290</v>
      </c>
      <c r="E108" s="47" t="s">
        <v>2</v>
      </c>
      <c r="F108" s="47" t="str">
        <f t="shared" si="15"/>
        <v>K</v>
      </c>
      <c r="G108" s="47" t="str">
        <f t="shared" si="16"/>
        <v>KK</v>
      </c>
      <c r="I108" s="47">
        <f t="shared" si="17"/>
        <v>0</v>
      </c>
      <c r="J108" s="47">
        <f t="shared" si="18"/>
        <v>0</v>
      </c>
      <c r="K108" s="47">
        <f t="shared" si="19"/>
        <v>1</v>
      </c>
      <c r="L108" s="47">
        <f t="shared" si="20"/>
        <v>1</v>
      </c>
    </row>
    <row r="109" spans="1:12" x14ac:dyDescent="0.35">
      <c r="A109" s="46">
        <v>44297</v>
      </c>
      <c r="B109" s="47">
        <v>2021</v>
      </c>
      <c r="C109" s="47" t="s">
        <v>2</v>
      </c>
      <c r="D109" s="47" t="s">
        <v>290</v>
      </c>
      <c r="E109" s="47" t="s">
        <v>2</v>
      </c>
      <c r="F109" s="47" t="str">
        <f t="shared" si="15"/>
        <v>K</v>
      </c>
      <c r="G109" s="47" t="str">
        <f t="shared" si="16"/>
        <v>KK</v>
      </c>
      <c r="I109" s="47">
        <f t="shared" si="17"/>
        <v>0</v>
      </c>
      <c r="J109" s="47">
        <f t="shared" si="18"/>
        <v>0</v>
      </c>
      <c r="K109" s="47">
        <f t="shared" si="19"/>
        <v>1</v>
      </c>
      <c r="L109" s="47">
        <f t="shared" si="20"/>
        <v>1</v>
      </c>
    </row>
    <row r="110" spans="1:12" x14ac:dyDescent="0.35">
      <c r="A110" s="46">
        <v>44472</v>
      </c>
      <c r="B110" s="47">
        <v>2021</v>
      </c>
      <c r="C110" s="47" t="s">
        <v>290</v>
      </c>
      <c r="D110" s="47" t="s">
        <v>2</v>
      </c>
      <c r="E110" s="47" t="s">
        <v>2</v>
      </c>
      <c r="F110" s="47" t="str">
        <f t="shared" si="15"/>
        <v>K</v>
      </c>
      <c r="G110" s="47" t="str">
        <f t="shared" si="16"/>
        <v>KK</v>
      </c>
      <c r="I110" s="47">
        <f t="shared" si="17"/>
        <v>0</v>
      </c>
      <c r="J110" s="47">
        <f t="shared" si="18"/>
        <v>0</v>
      </c>
      <c r="K110" s="47">
        <f t="shared" si="19"/>
        <v>1</v>
      </c>
      <c r="L110" s="47">
        <f t="shared" si="20"/>
        <v>1</v>
      </c>
    </row>
    <row r="112" spans="1:12" x14ac:dyDescent="0.35">
      <c r="G112" s="40" t="s">
        <v>288</v>
      </c>
      <c r="I112" s="47">
        <f>SUM(I82:I110)</f>
        <v>9</v>
      </c>
      <c r="J112" s="47">
        <f t="shared" ref="J112:L112" si="21">SUM(J82:J110)</f>
        <v>1</v>
      </c>
      <c r="K112" s="47">
        <f t="shared" si="21"/>
        <v>20</v>
      </c>
      <c r="L112" s="47">
        <f t="shared" si="21"/>
        <v>12</v>
      </c>
    </row>
    <row r="113" spans="1:12" x14ac:dyDescent="0.35">
      <c r="G113" s="40" t="s">
        <v>289</v>
      </c>
      <c r="I113" s="40">
        <f>J112/I112</f>
        <v>0.1111111111111111</v>
      </c>
      <c r="J113" s="47"/>
      <c r="K113" s="40">
        <f>L112/K112</f>
        <v>0.6</v>
      </c>
      <c r="L113" s="47"/>
    </row>
    <row r="116" spans="1:12" x14ac:dyDescent="0.35">
      <c r="A116" s="40" t="s">
        <v>9</v>
      </c>
      <c r="B116" s="40" t="s">
        <v>284</v>
      </c>
      <c r="C116" s="40" t="s">
        <v>262</v>
      </c>
      <c r="D116" s="40" t="s">
        <v>263</v>
      </c>
      <c r="E116" s="40" t="s">
        <v>285</v>
      </c>
      <c r="F116" s="40" t="s">
        <v>286</v>
      </c>
      <c r="G116" s="40" t="s">
        <v>287</v>
      </c>
    </row>
    <row r="117" spans="1:12" x14ac:dyDescent="0.35">
      <c r="A117" s="46">
        <v>39562</v>
      </c>
      <c r="B117" s="47">
        <v>2008</v>
      </c>
      <c r="C117" s="47" t="s">
        <v>290</v>
      </c>
      <c r="D117" s="47" t="s">
        <v>5</v>
      </c>
      <c r="E117" s="47" t="s">
        <v>5</v>
      </c>
      <c r="F117" s="47" t="str">
        <f t="shared" ref="F117:F140" si="22">LEFT(E117,1)</f>
        <v>R</v>
      </c>
      <c r="G117" s="47" t="str">
        <f>CONCATENATE(F117)</f>
        <v>R</v>
      </c>
    </row>
    <row r="118" spans="1:12" x14ac:dyDescent="0.35">
      <c r="A118" s="46">
        <v>39577</v>
      </c>
      <c r="B118" s="47">
        <v>2008</v>
      </c>
      <c r="C118" s="47" t="s">
        <v>5</v>
      </c>
      <c r="D118" s="47" t="s">
        <v>290</v>
      </c>
      <c r="E118" s="47" t="s">
        <v>5</v>
      </c>
      <c r="F118" s="47" t="str">
        <f t="shared" si="22"/>
        <v>R</v>
      </c>
      <c r="G118" s="47" t="str">
        <f>CONCATENATE(F117,F118)</f>
        <v>RR</v>
      </c>
      <c r="I118" s="47">
        <f>IF(LEFT(G118,1)="S",1,0)</f>
        <v>0</v>
      </c>
      <c r="J118" s="47">
        <f>IF(G118="SS",1,0)</f>
        <v>0</v>
      </c>
      <c r="K118" s="47">
        <f>IF(LEFT(G118,1)="R",1,0)</f>
        <v>1</v>
      </c>
      <c r="L118" s="47">
        <f>IF(G118="RR",1,0)</f>
        <v>1</v>
      </c>
    </row>
    <row r="119" spans="1:12" x14ac:dyDescent="0.35">
      <c r="A119" s="46">
        <v>39935</v>
      </c>
      <c r="B119" s="47">
        <v>2009</v>
      </c>
      <c r="C119" s="47" t="s">
        <v>290</v>
      </c>
      <c r="D119" s="47" t="s">
        <v>5</v>
      </c>
      <c r="E119" s="47" t="s">
        <v>5</v>
      </c>
      <c r="F119" s="47" t="str">
        <f t="shared" si="22"/>
        <v>R</v>
      </c>
      <c r="G119" s="47" t="str">
        <f t="shared" ref="G119:G140" si="23">CONCATENATE(F118,F119)</f>
        <v>RR</v>
      </c>
      <c r="I119" s="47">
        <f t="shared" ref="I119:I140" si="24">IF(LEFT(G119,1)="S",1,0)</f>
        <v>0</v>
      </c>
      <c r="J119" s="47">
        <f t="shared" ref="J119:J140" si="25">IF(G119="SS",1,0)</f>
        <v>0</v>
      </c>
      <c r="K119" s="47">
        <f t="shared" ref="K119:K140" si="26">IF(LEFT(G119,1)="R",1,0)</f>
        <v>1</v>
      </c>
      <c r="L119" s="47">
        <f t="shared" ref="L119:L140" si="27">IF(G119="RR",1,0)</f>
        <v>1</v>
      </c>
    </row>
    <row r="120" spans="1:12" x14ac:dyDescent="0.35">
      <c r="A120" s="46">
        <v>39944</v>
      </c>
      <c r="B120" s="47">
        <v>2009</v>
      </c>
      <c r="C120" s="47" t="s">
        <v>290</v>
      </c>
      <c r="D120" s="47" t="s">
        <v>5</v>
      </c>
      <c r="E120" s="47" t="s">
        <v>290</v>
      </c>
      <c r="F120" s="47" t="str">
        <f t="shared" si="22"/>
        <v>S</v>
      </c>
      <c r="G120" s="47" t="str">
        <f t="shared" si="23"/>
        <v>RS</v>
      </c>
      <c r="I120" s="47">
        <f t="shared" si="24"/>
        <v>0</v>
      </c>
      <c r="J120" s="47">
        <f t="shared" si="25"/>
        <v>0</v>
      </c>
      <c r="K120" s="47">
        <f t="shared" si="26"/>
        <v>1</v>
      </c>
      <c r="L120" s="47">
        <f t="shared" si="27"/>
        <v>0</v>
      </c>
    </row>
    <row r="121" spans="1:12" x14ac:dyDescent="0.35">
      <c r="A121" s="46">
        <v>40263</v>
      </c>
      <c r="B121" s="47">
        <v>2010</v>
      </c>
      <c r="C121" s="47" t="s">
        <v>5</v>
      </c>
      <c r="D121" s="47" t="s">
        <v>290</v>
      </c>
      <c r="E121" s="47" t="s">
        <v>5</v>
      </c>
      <c r="F121" s="47" t="str">
        <f t="shared" si="22"/>
        <v>R</v>
      </c>
      <c r="G121" s="47" t="str">
        <f t="shared" si="23"/>
        <v>SR</v>
      </c>
      <c r="I121" s="47">
        <f t="shared" si="24"/>
        <v>1</v>
      </c>
      <c r="J121" s="47">
        <f t="shared" si="25"/>
        <v>0</v>
      </c>
      <c r="K121" s="47">
        <f t="shared" si="26"/>
        <v>0</v>
      </c>
      <c r="L121" s="47">
        <f t="shared" si="27"/>
        <v>0</v>
      </c>
    </row>
    <row r="122" spans="1:12" x14ac:dyDescent="0.35">
      <c r="A122" s="46">
        <v>40273</v>
      </c>
      <c r="B122" s="47">
        <v>2010</v>
      </c>
      <c r="C122" s="47" t="s">
        <v>290</v>
      </c>
      <c r="D122" s="47" t="s">
        <v>5</v>
      </c>
      <c r="E122" s="47" t="s">
        <v>5</v>
      </c>
      <c r="F122" s="47" t="str">
        <f t="shared" si="22"/>
        <v>R</v>
      </c>
      <c r="G122" s="47" t="str">
        <f t="shared" si="23"/>
        <v>RR</v>
      </c>
      <c r="I122" s="47">
        <f t="shared" si="24"/>
        <v>0</v>
      </c>
      <c r="J122" s="47">
        <f t="shared" si="25"/>
        <v>0</v>
      </c>
      <c r="K122" s="47">
        <f t="shared" si="26"/>
        <v>1</v>
      </c>
      <c r="L122" s="47">
        <f t="shared" si="27"/>
        <v>1</v>
      </c>
    </row>
    <row r="123" spans="1:12" x14ac:dyDescent="0.35">
      <c r="A123" s="46">
        <v>40642</v>
      </c>
      <c r="B123" s="47">
        <v>2011</v>
      </c>
      <c r="C123" s="47" t="s">
        <v>290</v>
      </c>
      <c r="D123" s="47" t="s">
        <v>5</v>
      </c>
      <c r="E123" s="47" t="s">
        <v>5</v>
      </c>
      <c r="F123" s="47" t="str">
        <f t="shared" si="22"/>
        <v>R</v>
      </c>
      <c r="G123" s="47" t="str">
        <f t="shared" si="23"/>
        <v>RR</v>
      </c>
      <c r="I123" s="47">
        <f t="shared" si="24"/>
        <v>0</v>
      </c>
      <c r="J123" s="47">
        <f t="shared" si="25"/>
        <v>0</v>
      </c>
      <c r="K123" s="47">
        <f t="shared" si="26"/>
        <v>1</v>
      </c>
      <c r="L123" s="47">
        <f t="shared" si="27"/>
        <v>1</v>
      </c>
    </row>
    <row r="124" spans="1:12" x14ac:dyDescent="0.35">
      <c r="A124" s="46">
        <v>41016</v>
      </c>
      <c r="B124" s="47">
        <v>2012</v>
      </c>
      <c r="C124" s="47" t="s">
        <v>5</v>
      </c>
      <c r="D124" s="47" t="s">
        <v>290</v>
      </c>
      <c r="E124" s="47" t="s">
        <v>5</v>
      </c>
      <c r="F124" s="47" t="str">
        <f t="shared" si="22"/>
        <v>R</v>
      </c>
      <c r="G124" s="47" t="str">
        <f t="shared" si="23"/>
        <v>RR</v>
      </c>
      <c r="I124" s="47">
        <f t="shared" si="24"/>
        <v>0</v>
      </c>
      <c r="J124" s="47">
        <f t="shared" si="25"/>
        <v>0</v>
      </c>
      <c r="K124" s="47">
        <f t="shared" si="26"/>
        <v>1</v>
      </c>
      <c r="L124" s="47">
        <f t="shared" si="27"/>
        <v>1</v>
      </c>
    </row>
    <row r="125" spans="1:12" x14ac:dyDescent="0.35">
      <c r="A125" s="46">
        <v>41047</v>
      </c>
      <c r="B125" s="47">
        <v>2012</v>
      </c>
      <c r="C125" s="47" t="s">
        <v>290</v>
      </c>
      <c r="D125" s="47" t="s">
        <v>5</v>
      </c>
      <c r="E125" s="47" t="s">
        <v>290</v>
      </c>
      <c r="F125" s="47" t="str">
        <f t="shared" si="22"/>
        <v>S</v>
      </c>
      <c r="G125" s="47" t="str">
        <f t="shared" si="23"/>
        <v>RS</v>
      </c>
      <c r="I125" s="47">
        <f t="shared" si="24"/>
        <v>0</v>
      </c>
      <c r="J125" s="47">
        <f t="shared" si="25"/>
        <v>0</v>
      </c>
      <c r="K125" s="47">
        <f t="shared" si="26"/>
        <v>1</v>
      </c>
      <c r="L125" s="47">
        <f t="shared" si="27"/>
        <v>0</v>
      </c>
    </row>
    <row r="126" spans="1:12" x14ac:dyDescent="0.35">
      <c r="A126" s="46">
        <v>41391</v>
      </c>
      <c r="B126" s="47">
        <v>2013</v>
      </c>
      <c r="C126" s="47" t="s">
        <v>5</v>
      </c>
      <c r="D126" s="47" t="s">
        <v>290</v>
      </c>
      <c r="E126" s="47" t="s">
        <v>5</v>
      </c>
      <c r="F126" s="47" t="str">
        <f t="shared" si="22"/>
        <v>R</v>
      </c>
      <c r="G126" s="47" t="str">
        <f t="shared" si="23"/>
        <v>SR</v>
      </c>
      <c r="I126" s="47">
        <f t="shared" si="24"/>
        <v>1</v>
      </c>
      <c r="J126" s="47">
        <f t="shared" si="25"/>
        <v>0</v>
      </c>
      <c r="K126" s="47">
        <f t="shared" si="26"/>
        <v>0</v>
      </c>
      <c r="L126" s="47">
        <f t="shared" si="27"/>
        <v>0</v>
      </c>
    </row>
    <row r="127" spans="1:12" x14ac:dyDescent="0.35">
      <c r="A127" s="46">
        <v>41411</v>
      </c>
      <c r="B127" s="47">
        <v>2013</v>
      </c>
      <c r="C127" s="47" t="s">
        <v>290</v>
      </c>
      <c r="D127" s="47" t="s">
        <v>5</v>
      </c>
      <c r="E127" s="47" t="s">
        <v>290</v>
      </c>
      <c r="F127" s="47" t="str">
        <f t="shared" si="22"/>
        <v>S</v>
      </c>
      <c r="G127" s="47" t="str">
        <f t="shared" si="23"/>
        <v>RS</v>
      </c>
      <c r="I127" s="47">
        <f t="shared" si="24"/>
        <v>0</v>
      </c>
      <c r="J127" s="47">
        <f t="shared" si="25"/>
        <v>0</v>
      </c>
      <c r="K127" s="47">
        <f t="shared" si="26"/>
        <v>1</v>
      </c>
      <c r="L127" s="47">
        <f t="shared" si="27"/>
        <v>0</v>
      </c>
    </row>
    <row r="128" spans="1:12" x14ac:dyDescent="0.35">
      <c r="A128" s="46">
        <v>41416</v>
      </c>
      <c r="B128" s="47">
        <v>2013</v>
      </c>
      <c r="C128" s="47" t="s">
        <v>5</v>
      </c>
      <c r="D128" s="47" t="s">
        <v>290</v>
      </c>
      <c r="E128" s="47" t="s">
        <v>5</v>
      </c>
      <c r="F128" s="47" t="str">
        <f t="shared" si="22"/>
        <v>R</v>
      </c>
      <c r="G128" s="47" t="str">
        <f t="shared" si="23"/>
        <v>SR</v>
      </c>
      <c r="I128" s="47">
        <f t="shared" si="24"/>
        <v>1</v>
      </c>
      <c r="J128" s="47">
        <f t="shared" si="25"/>
        <v>0</v>
      </c>
      <c r="K128" s="47">
        <f t="shared" si="26"/>
        <v>0</v>
      </c>
      <c r="L128" s="47">
        <f t="shared" si="27"/>
        <v>0</v>
      </c>
    </row>
    <row r="129" spans="1:12" x14ac:dyDescent="0.35">
      <c r="A129" s="46">
        <v>41747</v>
      </c>
      <c r="B129" s="47">
        <v>2014</v>
      </c>
      <c r="C129" s="47" t="s">
        <v>290</v>
      </c>
      <c r="D129" s="47" t="s">
        <v>5</v>
      </c>
      <c r="E129" s="47" t="s">
        <v>5</v>
      </c>
      <c r="F129" s="47" t="str">
        <f t="shared" si="22"/>
        <v>R</v>
      </c>
      <c r="G129" s="47" t="str">
        <f t="shared" si="23"/>
        <v>RR</v>
      </c>
      <c r="I129" s="47">
        <f t="shared" si="24"/>
        <v>0</v>
      </c>
      <c r="J129" s="47">
        <f t="shared" si="25"/>
        <v>0</v>
      </c>
      <c r="K129" s="47">
        <f t="shared" si="26"/>
        <v>1</v>
      </c>
      <c r="L129" s="47">
        <f t="shared" si="27"/>
        <v>1</v>
      </c>
    </row>
    <row r="130" spans="1:12" x14ac:dyDescent="0.35">
      <c r="A130" s="46">
        <v>41767</v>
      </c>
      <c r="B130" s="47">
        <v>2014</v>
      </c>
      <c r="C130" s="47" t="s">
        <v>5</v>
      </c>
      <c r="D130" s="47" t="s">
        <v>290</v>
      </c>
      <c r="E130" s="47" t="s">
        <v>290</v>
      </c>
      <c r="F130" s="47" t="str">
        <f t="shared" si="22"/>
        <v>S</v>
      </c>
      <c r="G130" s="47" t="str">
        <f t="shared" si="23"/>
        <v>RS</v>
      </c>
      <c r="I130" s="47">
        <f t="shared" si="24"/>
        <v>0</v>
      </c>
      <c r="J130" s="47">
        <f t="shared" si="25"/>
        <v>0</v>
      </c>
      <c r="K130" s="47">
        <f t="shared" si="26"/>
        <v>1</v>
      </c>
      <c r="L130" s="47">
        <f t="shared" si="27"/>
        <v>0</v>
      </c>
    </row>
    <row r="131" spans="1:12" x14ac:dyDescent="0.35">
      <c r="A131" s="46">
        <v>42110</v>
      </c>
      <c r="B131" s="47">
        <v>2015</v>
      </c>
      <c r="C131" s="47" t="s">
        <v>290</v>
      </c>
      <c r="D131" s="47" t="s">
        <v>5</v>
      </c>
      <c r="E131" s="47" t="s">
        <v>5</v>
      </c>
      <c r="F131" s="47" t="str">
        <f t="shared" si="22"/>
        <v>R</v>
      </c>
      <c r="G131" s="47" t="str">
        <f t="shared" si="23"/>
        <v>SR</v>
      </c>
      <c r="I131" s="47">
        <f t="shared" si="24"/>
        <v>1</v>
      </c>
      <c r="J131" s="47">
        <f t="shared" si="25"/>
        <v>0</v>
      </c>
      <c r="K131" s="47">
        <f t="shared" si="26"/>
        <v>0</v>
      </c>
      <c r="L131" s="47">
        <f t="shared" si="27"/>
        <v>0</v>
      </c>
    </row>
    <row r="132" spans="1:12" x14ac:dyDescent="0.35">
      <c r="A132" s="46">
        <v>42131</v>
      </c>
      <c r="B132" s="47">
        <v>2015</v>
      </c>
      <c r="C132" s="47" t="s">
        <v>5</v>
      </c>
      <c r="D132" s="47" t="s">
        <v>290</v>
      </c>
      <c r="E132" s="47" t="s">
        <v>290</v>
      </c>
      <c r="F132" s="47" t="str">
        <f t="shared" si="22"/>
        <v>S</v>
      </c>
      <c r="G132" s="47" t="str">
        <f t="shared" si="23"/>
        <v>RS</v>
      </c>
      <c r="I132" s="47">
        <f t="shared" si="24"/>
        <v>0</v>
      </c>
      <c r="J132" s="47">
        <f t="shared" si="25"/>
        <v>0</v>
      </c>
      <c r="K132" s="47">
        <f t="shared" si="26"/>
        <v>1</v>
      </c>
      <c r="L132" s="47">
        <f t="shared" si="27"/>
        <v>0</v>
      </c>
    </row>
    <row r="133" spans="1:12" x14ac:dyDescent="0.35">
      <c r="A133" s="46">
        <v>43199</v>
      </c>
      <c r="B133" s="47">
        <v>2018</v>
      </c>
      <c r="C133" s="47" t="s">
        <v>5</v>
      </c>
      <c r="D133" s="47" t="s">
        <v>290</v>
      </c>
      <c r="E133" s="47" t="s">
        <v>290</v>
      </c>
      <c r="F133" s="47" t="str">
        <f t="shared" si="22"/>
        <v>S</v>
      </c>
      <c r="G133" s="47" t="str">
        <f t="shared" si="23"/>
        <v>SS</v>
      </c>
      <c r="I133" s="47">
        <f t="shared" si="24"/>
        <v>1</v>
      </c>
      <c r="J133" s="47">
        <f t="shared" si="25"/>
        <v>1</v>
      </c>
      <c r="K133" s="47">
        <f t="shared" si="26"/>
        <v>0</v>
      </c>
      <c r="L133" s="47">
        <f t="shared" si="27"/>
        <v>0</v>
      </c>
    </row>
    <row r="134" spans="1:12" x14ac:dyDescent="0.35">
      <c r="A134" s="46">
        <v>43219</v>
      </c>
      <c r="B134" s="47">
        <v>2018</v>
      </c>
      <c r="C134" s="47" t="s">
        <v>290</v>
      </c>
      <c r="D134" s="47" t="s">
        <v>5</v>
      </c>
      <c r="E134" s="47" t="s">
        <v>290</v>
      </c>
      <c r="F134" s="47" t="str">
        <f t="shared" si="22"/>
        <v>S</v>
      </c>
      <c r="G134" s="47" t="str">
        <f t="shared" si="23"/>
        <v>SS</v>
      </c>
      <c r="I134" s="47">
        <f t="shared" si="24"/>
        <v>1</v>
      </c>
      <c r="J134" s="47">
        <f t="shared" si="25"/>
        <v>1</v>
      </c>
      <c r="K134" s="47">
        <f t="shared" si="26"/>
        <v>0</v>
      </c>
      <c r="L134" s="47">
        <f t="shared" si="27"/>
        <v>0</v>
      </c>
    </row>
    <row r="135" spans="1:12" x14ac:dyDescent="0.35">
      <c r="A135" s="46">
        <v>43553</v>
      </c>
      <c r="B135" s="47">
        <v>2019</v>
      </c>
      <c r="C135" s="47" t="s">
        <v>5</v>
      </c>
      <c r="D135" s="47" t="s">
        <v>290</v>
      </c>
      <c r="E135" s="47" t="s">
        <v>290</v>
      </c>
      <c r="F135" s="47" t="str">
        <f t="shared" si="22"/>
        <v>S</v>
      </c>
      <c r="G135" s="47" t="str">
        <f t="shared" si="23"/>
        <v>SS</v>
      </c>
      <c r="I135" s="47">
        <f t="shared" si="24"/>
        <v>1</v>
      </c>
      <c r="J135" s="47">
        <f t="shared" si="25"/>
        <v>1</v>
      </c>
      <c r="K135" s="47">
        <f t="shared" si="26"/>
        <v>0</v>
      </c>
      <c r="L135" s="47">
        <f t="shared" si="27"/>
        <v>0</v>
      </c>
    </row>
    <row r="136" spans="1:12" x14ac:dyDescent="0.35">
      <c r="A136" s="46">
        <v>43582</v>
      </c>
      <c r="B136" s="47">
        <v>2019</v>
      </c>
      <c r="C136" s="47" t="s">
        <v>290</v>
      </c>
      <c r="D136" s="47" t="s">
        <v>5</v>
      </c>
      <c r="E136" s="47" t="s">
        <v>5</v>
      </c>
      <c r="F136" s="47" t="str">
        <f t="shared" si="22"/>
        <v>R</v>
      </c>
      <c r="G136" s="47" t="str">
        <f t="shared" si="23"/>
        <v>SR</v>
      </c>
      <c r="I136" s="47">
        <f t="shared" si="24"/>
        <v>1</v>
      </c>
      <c r="J136" s="47">
        <f t="shared" si="25"/>
        <v>0</v>
      </c>
      <c r="K136" s="47">
        <f t="shared" si="26"/>
        <v>0</v>
      </c>
      <c r="L136" s="47">
        <f t="shared" si="27"/>
        <v>0</v>
      </c>
    </row>
    <row r="137" spans="1:12" x14ac:dyDescent="0.35">
      <c r="A137" s="46">
        <v>44115</v>
      </c>
      <c r="B137" s="47">
        <v>2020</v>
      </c>
      <c r="C137" s="47" t="s">
        <v>290</v>
      </c>
      <c r="D137" s="47" t="s">
        <v>5</v>
      </c>
      <c r="E137" s="47" t="s">
        <v>5</v>
      </c>
      <c r="F137" s="47" t="str">
        <f t="shared" si="22"/>
        <v>R</v>
      </c>
      <c r="G137" s="47" t="str">
        <f t="shared" si="23"/>
        <v>RR</v>
      </c>
      <c r="I137" s="47">
        <f t="shared" si="24"/>
        <v>0</v>
      </c>
      <c r="J137" s="47">
        <f t="shared" si="25"/>
        <v>0</v>
      </c>
      <c r="K137" s="47">
        <f t="shared" si="26"/>
        <v>1</v>
      </c>
      <c r="L137" s="47">
        <f t="shared" si="27"/>
        <v>1</v>
      </c>
    </row>
    <row r="138" spans="1:12" x14ac:dyDescent="0.35">
      <c r="A138" s="46">
        <v>44126</v>
      </c>
      <c r="B138" s="47">
        <v>2020</v>
      </c>
      <c r="C138" s="47" t="s">
        <v>5</v>
      </c>
      <c r="D138" s="47" t="s">
        <v>290</v>
      </c>
      <c r="E138" s="47" t="s">
        <v>290</v>
      </c>
      <c r="F138" s="47" t="str">
        <f t="shared" si="22"/>
        <v>S</v>
      </c>
      <c r="G138" s="47" t="str">
        <f t="shared" si="23"/>
        <v>RS</v>
      </c>
      <c r="I138" s="47">
        <f t="shared" si="24"/>
        <v>0</v>
      </c>
      <c r="J138" s="47">
        <f t="shared" si="25"/>
        <v>0</v>
      </c>
      <c r="K138" s="47">
        <f t="shared" si="26"/>
        <v>1</v>
      </c>
      <c r="L138" s="47">
        <f t="shared" si="27"/>
        <v>0</v>
      </c>
    </row>
    <row r="139" spans="1:12" x14ac:dyDescent="0.35">
      <c r="A139" s="46">
        <v>44318</v>
      </c>
      <c r="B139" s="47">
        <v>2021</v>
      </c>
      <c r="C139" s="47" t="s">
        <v>5</v>
      </c>
      <c r="D139" s="47" t="s">
        <v>290</v>
      </c>
      <c r="E139" s="47" t="s">
        <v>5</v>
      </c>
      <c r="F139" s="47" t="str">
        <f t="shared" si="22"/>
        <v>R</v>
      </c>
      <c r="G139" s="47" t="str">
        <f t="shared" si="23"/>
        <v>SR</v>
      </c>
      <c r="I139" s="47">
        <f t="shared" si="24"/>
        <v>1</v>
      </c>
      <c r="J139" s="47">
        <f t="shared" si="25"/>
        <v>0</v>
      </c>
      <c r="K139" s="47">
        <f t="shared" si="26"/>
        <v>0</v>
      </c>
      <c r="L139" s="47">
        <f t="shared" si="27"/>
        <v>0</v>
      </c>
    </row>
    <row r="140" spans="1:12" x14ac:dyDescent="0.35">
      <c r="A140" s="46">
        <v>44466</v>
      </c>
      <c r="B140" s="47">
        <v>2021</v>
      </c>
      <c r="C140" s="47" t="s">
        <v>5</v>
      </c>
      <c r="D140" s="47" t="s">
        <v>290</v>
      </c>
      <c r="E140" s="47" t="s">
        <v>290</v>
      </c>
      <c r="F140" s="47" t="str">
        <f t="shared" si="22"/>
        <v>S</v>
      </c>
      <c r="G140" s="47" t="str">
        <f t="shared" si="23"/>
        <v>RS</v>
      </c>
      <c r="I140" s="47">
        <f t="shared" si="24"/>
        <v>0</v>
      </c>
      <c r="J140" s="47">
        <f t="shared" si="25"/>
        <v>0</v>
      </c>
      <c r="K140" s="47">
        <f t="shared" si="26"/>
        <v>1</v>
      </c>
      <c r="L140" s="47">
        <f t="shared" si="27"/>
        <v>0</v>
      </c>
    </row>
    <row r="142" spans="1:12" x14ac:dyDescent="0.35">
      <c r="G142" s="40" t="s">
        <v>288</v>
      </c>
      <c r="I142" s="47">
        <f>SUM(I118:I140)</f>
        <v>9</v>
      </c>
      <c r="J142" s="47">
        <f>SUM(J118:J140)</f>
        <v>3</v>
      </c>
      <c r="K142" s="47">
        <f>SUM(K118:K140)</f>
        <v>14</v>
      </c>
      <c r="L142" s="47">
        <f>SUM(L118:L140)</f>
        <v>7</v>
      </c>
    </row>
    <row r="143" spans="1:12" x14ac:dyDescent="0.35">
      <c r="G143" s="40" t="s">
        <v>289</v>
      </c>
      <c r="I143" s="40">
        <f>J142/I142</f>
        <v>0.33333333333333331</v>
      </c>
      <c r="J143" s="47"/>
      <c r="K143" s="40">
        <f>L142/K142</f>
        <v>0.5</v>
      </c>
      <c r="L143" s="47"/>
    </row>
    <row r="146" spans="1:12" x14ac:dyDescent="0.35">
      <c r="A146" s="40" t="s">
        <v>9</v>
      </c>
      <c r="B146" s="40" t="s">
        <v>284</v>
      </c>
      <c r="C146" s="40" t="s">
        <v>262</v>
      </c>
      <c r="D146" s="40" t="s">
        <v>263</v>
      </c>
      <c r="E146" s="40" t="s">
        <v>285</v>
      </c>
      <c r="F146" s="40" t="s">
        <v>286</v>
      </c>
      <c r="G146" s="40" t="s">
        <v>287</v>
      </c>
    </row>
    <row r="147" spans="1:12" x14ac:dyDescent="0.35">
      <c r="A147" s="46">
        <v>39569</v>
      </c>
      <c r="B147" s="47">
        <v>2008</v>
      </c>
      <c r="C147" s="47" t="s">
        <v>290</v>
      </c>
      <c r="D147" s="47" t="s">
        <v>260</v>
      </c>
      <c r="E147" s="47" t="s">
        <v>260</v>
      </c>
      <c r="F147" s="47" t="str">
        <f t="shared" ref="F147:F174" si="28">LEFT(E147,1)</f>
        <v>P</v>
      </c>
      <c r="G147" s="47" t="str">
        <f>CONCATENATE(F147)</f>
        <v>P</v>
      </c>
    </row>
    <row r="148" spans="1:12" x14ac:dyDescent="0.35">
      <c r="A148" s="46">
        <v>39591</v>
      </c>
      <c r="B148" s="47">
        <v>2008</v>
      </c>
      <c r="C148" s="47" t="s">
        <v>260</v>
      </c>
      <c r="D148" s="47" t="s">
        <v>290</v>
      </c>
      <c r="E148" s="47" t="s">
        <v>260</v>
      </c>
      <c r="F148" s="47" t="str">
        <f t="shared" si="28"/>
        <v>P</v>
      </c>
      <c r="G148" s="47" t="str">
        <f>CONCATENATE(F147,F148)</f>
        <v>PP</v>
      </c>
      <c r="I148" s="47">
        <f>IF(LEFT(G148,1)="S",1,0)</f>
        <v>0</v>
      </c>
      <c r="J148" s="47">
        <f>IF(G148="SS",1,0)</f>
        <v>0</v>
      </c>
      <c r="K148" s="47">
        <f>IF(LEFT(G148,1)="P",1,0)</f>
        <v>1</v>
      </c>
      <c r="L148" s="47">
        <f>IF(G148="PP",1,0)</f>
        <v>1</v>
      </c>
    </row>
    <row r="149" spans="1:12" x14ac:dyDescent="0.35">
      <c r="A149" s="46">
        <v>39942</v>
      </c>
      <c r="B149" s="47">
        <v>2009</v>
      </c>
      <c r="C149" s="47" t="s">
        <v>290</v>
      </c>
      <c r="D149" s="47" t="s">
        <v>260</v>
      </c>
      <c r="E149" s="47" t="s">
        <v>260</v>
      </c>
      <c r="F149" s="47" t="str">
        <f t="shared" si="28"/>
        <v>P</v>
      </c>
      <c r="G149" s="47" t="str">
        <f t="shared" ref="G149:G174" si="29">CONCATENATE(F148,F149)</f>
        <v>PP</v>
      </c>
      <c r="I149" s="47">
        <f t="shared" ref="I149:I174" si="30">IF(LEFT(G149,1)="S",1,0)</f>
        <v>0</v>
      </c>
      <c r="J149" s="47">
        <f t="shared" ref="J149:J174" si="31">IF(G149="SS",1,0)</f>
        <v>0</v>
      </c>
      <c r="K149" s="47">
        <f t="shared" ref="K149:K170" si="32">IF(LEFT(G149,1)="P",1,0)</f>
        <v>1</v>
      </c>
      <c r="L149" s="47">
        <f t="shared" ref="L149:L170" si="33">IF(G149="PP",1,0)</f>
        <v>1</v>
      </c>
    </row>
    <row r="150" spans="1:12" x14ac:dyDescent="0.35">
      <c r="A150" s="46">
        <v>39950</v>
      </c>
      <c r="B150" s="47">
        <v>2009</v>
      </c>
      <c r="C150" s="47" t="s">
        <v>290</v>
      </c>
      <c r="D150" s="47" t="s">
        <v>260</v>
      </c>
      <c r="E150" s="47" t="s">
        <v>260</v>
      </c>
      <c r="F150" s="47" t="str">
        <f t="shared" si="28"/>
        <v>P</v>
      </c>
      <c r="G150" s="47" t="str">
        <f t="shared" si="29"/>
        <v>PP</v>
      </c>
      <c r="I150" s="47">
        <f t="shared" si="30"/>
        <v>0</v>
      </c>
      <c r="J150" s="47">
        <f t="shared" si="31"/>
        <v>0</v>
      </c>
      <c r="K150" s="47">
        <f t="shared" si="32"/>
        <v>1</v>
      </c>
      <c r="L150" s="47">
        <f t="shared" si="33"/>
        <v>1</v>
      </c>
    </row>
    <row r="151" spans="1:12" x14ac:dyDescent="0.35">
      <c r="A151" s="46">
        <v>40256</v>
      </c>
      <c r="B151" s="47">
        <v>2010</v>
      </c>
      <c r="C151" s="47" t="s">
        <v>290</v>
      </c>
      <c r="D151" s="47" t="s">
        <v>260</v>
      </c>
      <c r="E151" s="47" t="s">
        <v>290</v>
      </c>
      <c r="F151" s="47" t="str">
        <f t="shared" si="28"/>
        <v>S</v>
      </c>
      <c r="G151" s="47" t="str">
        <f t="shared" si="29"/>
        <v>PS</v>
      </c>
      <c r="I151" s="47">
        <f t="shared" si="30"/>
        <v>0</v>
      </c>
      <c r="J151" s="47">
        <f t="shared" si="31"/>
        <v>0</v>
      </c>
      <c r="K151" s="47">
        <f t="shared" si="32"/>
        <v>1</v>
      </c>
      <c r="L151" s="47">
        <f t="shared" si="33"/>
        <v>0</v>
      </c>
    </row>
    <row r="152" spans="1:12" x14ac:dyDescent="0.35">
      <c r="A152" s="46">
        <v>40284</v>
      </c>
      <c r="B152" s="47">
        <v>2010</v>
      </c>
      <c r="C152" s="47" t="s">
        <v>260</v>
      </c>
      <c r="D152" s="47" t="s">
        <v>290</v>
      </c>
      <c r="E152" s="47" t="s">
        <v>290</v>
      </c>
      <c r="F152" s="47" t="str">
        <f t="shared" si="28"/>
        <v>S</v>
      </c>
      <c r="G152" s="47" t="str">
        <f t="shared" si="29"/>
        <v>SS</v>
      </c>
      <c r="I152" s="47">
        <f t="shared" si="30"/>
        <v>1</v>
      </c>
      <c r="J152" s="47">
        <f t="shared" si="31"/>
        <v>1</v>
      </c>
      <c r="K152" s="47">
        <f t="shared" si="32"/>
        <v>0</v>
      </c>
      <c r="L152" s="47">
        <f t="shared" si="33"/>
        <v>0</v>
      </c>
    </row>
    <row r="153" spans="1:12" x14ac:dyDescent="0.35">
      <c r="A153" s="46">
        <v>40649</v>
      </c>
      <c r="B153" s="47">
        <v>2011</v>
      </c>
      <c r="C153" s="47" t="s">
        <v>290</v>
      </c>
      <c r="D153" s="47" t="s">
        <v>260</v>
      </c>
      <c r="E153" s="47" t="s">
        <v>260</v>
      </c>
      <c r="F153" s="47" t="str">
        <f t="shared" si="28"/>
        <v>P</v>
      </c>
      <c r="G153" s="47" t="str">
        <f t="shared" si="29"/>
        <v>SP</v>
      </c>
      <c r="I153" s="47">
        <f t="shared" si="30"/>
        <v>1</v>
      </c>
      <c r="J153" s="47">
        <f t="shared" si="31"/>
        <v>0</v>
      </c>
      <c r="K153" s="47">
        <f t="shared" si="32"/>
        <v>0</v>
      </c>
      <c r="L153" s="47">
        <f t="shared" si="33"/>
        <v>0</v>
      </c>
    </row>
    <row r="154" spans="1:12" x14ac:dyDescent="0.35">
      <c r="A154" s="46">
        <v>40684</v>
      </c>
      <c r="B154" s="47">
        <v>2011</v>
      </c>
      <c r="C154" s="47" t="s">
        <v>260</v>
      </c>
      <c r="D154" s="47" t="s">
        <v>290</v>
      </c>
      <c r="E154" s="47" t="s">
        <v>290</v>
      </c>
      <c r="F154" s="47" t="str">
        <f t="shared" si="28"/>
        <v>S</v>
      </c>
      <c r="G154" s="47" t="str">
        <f t="shared" si="29"/>
        <v>PS</v>
      </c>
      <c r="I154" s="47">
        <f t="shared" si="30"/>
        <v>0</v>
      </c>
      <c r="J154" s="47">
        <f t="shared" si="31"/>
        <v>0</v>
      </c>
      <c r="K154" s="47">
        <f t="shared" si="32"/>
        <v>1</v>
      </c>
      <c r="L154" s="47">
        <f t="shared" si="33"/>
        <v>0</v>
      </c>
    </row>
    <row r="155" spans="1:12" x14ac:dyDescent="0.35">
      <c r="A155" s="46">
        <v>41037</v>
      </c>
      <c r="B155" s="47">
        <v>2012</v>
      </c>
      <c r="C155" s="47" t="s">
        <v>290</v>
      </c>
      <c r="D155" s="47" t="s">
        <v>260</v>
      </c>
      <c r="E155" s="47" t="s">
        <v>260</v>
      </c>
      <c r="F155" s="47" t="str">
        <f t="shared" si="28"/>
        <v>P</v>
      </c>
      <c r="G155" s="47" t="str">
        <f t="shared" si="29"/>
        <v>SP</v>
      </c>
      <c r="I155" s="47">
        <f t="shared" si="30"/>
        <v>1</v>
      </c>
      <c r="J155" s="47">
        <f t="shared" si="31"/>
        <v>0</v>
      </c>
      <c r="K155" s="47">
        <f t="shared" si="32"/>
        <v>0</v>
      </c>
      <c r="L155" s="47">
        <f t="shared" si="33"/>
        <v>0</v>
      </c>
    </row>
    <row r="156" spans="1:12" x14ac:dyDescent="0.35">
      <c r="A156" s="46">
        <v>41042</v>
      </c>
      <c r="B156" s="47">
        <v>2012</v>
      </c>
      <c r="C156" s="47" t="s">
        <v>260</v>
      </c>
      <c r="D156" s="47" t="s">
        <v>290</v>
      </c>
      <c r="E156" s="47" t="s">
        <v>260</v>
      </c>
      <c r="F156" s="47" t="str">
        <f t="shared" si="28"/>
        <v>P</v>
      </c>
      <c r="G156" s="47" t="str">
        <f t="shared" si="29"/>
        <v>PP</v>
      </c>
      <c r="I156" s="47">
        <f t="shared" si="30"/>
        <v>0</v>
      </c>
      <c r="J156" s="47">
        <f t="shared" si="31"/>
        <v>0</v>
      </c>
      <c r="K156" s="47">
        <f t="shared" si="32"/>
        <v>1</v>
      </c>
      <c r="L156" s="47">
        <f t="shared" si="33"/>
        <v>1</v>
      </c>
    </row>
    <row r="157" spans="1:12" x14ac:dyDescent="0.35">
      <c r="A157" s="46">
        <v>41383</v>
      </c>
      <c r="B157" s="47">
        <v>2013</v>
      </c>
      <c r="C157" s="47" t="s">
        <v>290</v>
      </c>
      <c r="D157" s="47" t="s">
        <v>260</v>
      </c>
      <c r="E157" s="47" t="s">
        <v>290</v>
      </c>
      <c r="F157" s="47" t="str">
        <f t="shared" si="28"/>
        <v>S</v>
      </c>
      <c r="G157" s="47" t="str">
        <f t="shared" si="29"/>
        <v>PS</v>
      </c>
      <c r="I157" s="47">
        <f t="shared" si="30"/>
        <v>0</v>
      </c>
      <c r="J157" s="47">
        <f t="shared" si="31"/>
        <v>0</v>
      </c>
      <c r="K157" s="47">
        <f t="shared" si="32"/>
        <v>1</v>
      </c>
      <c r="L157" s="47">
        <f t="shared" si="33"/>
        <v>0</v>
      </c>
    </row>
    <row r="158" spans="1:12" x14ac:dyDescent="0.35">
      <c r="A158" s="46">
        <v>41405</v>
      </c>
      <c r="B158" s="47">
        <v>2013</v>
      </c>
      <c r="C158" s="47" t="s">
        <v>260</v>
      </c>
      <c r="D158" s="47" t="s">
        <v>290</v>
      </c>
      <c r="E158" s="47" t="s">
        <v>290</v>
      </c>
      <c r="F158" s="47" t="str">
        <f t="shared" si="28"/>
        <v>S</v>
      </c>
      <c r="G158" s="47" t="str">
        <f t="shared" si="29"/>
        <v>SS</v>
      </c>
      <c r="I158" s="47">
        <f t="shared" si="30"/>
        <v>1</v>
      </c>
      <c r="J158" s="47">
        <f t="shared" si="31"/>
        <v>1</v>
      </c>
      <c r="K158" s="47">
        <f t="shared" si="32"/>
        <v>0</v>
      </c>
      <c r="L158" s="47">
        <f t="shared" si="33"/>
        <v>0</v>
      </c>
    </row>
    <row r="159" spans="1:12" x14ac:dyDescent="0.35">
      <c r="A159" s="46">
        <v>41751</v>
      </c>
      <c r="B159" s="47">
        <v>2014</v>
      </c>
      <c r="C159" s="47" t="s">
        <v>260</v>
      </c>
      <c r="D159" s="47" t="s">
        <v>290</v>
      </c>
      <c r="E159" s="47" t="s">
        <v>260</v>
      </c>
      <c r="F159" s="47" t="str">
        <f t="shared" si="28"/>
        <v>P</v>
      </c>
      <c r="G159" s="47" t="str">
        <f t="shared" si="29"/>
        <v>SP</v>
      </c>
      <c r="I159" s="47">
        <f t="shared" si="30"/>
        <v>1</v>
      </c>
      <c r="J159" s="47">
        <f t="shared" si="31"/>
        <v>0</v>
      </c>
      <c r="K159" s="47">
        <f t="shared" si="32"/>
        <v>0</v>
      </c>
      <c r="L159" s="47">
        <f t="shared" si="33"/>
        <v>0</v>
      </c>
    </row>
    <row r="160" spans="1:12" x14ac:dyDescent="0.35">
      <c r="A160" s="46">
        <v>41773</v>
      </c>
      <c r="B160" s="47">
        <v>2014</v>
      </c>
      <c r="C160" s="47" t="s">
        <v>290</v>
      </c>
      <c r="D160" s="47" t="s">
        <v>260</v>
      </c>
      <c r="E160" s="47" t="s">
        <v>260</v>
      </c>
      <c r="F160" s="47" t="str">
        <f t="shared" si="28"/>
        <v>P</v>
      </c>
      <c r="G160" s="47" t="str">
        <f t="shared" si="29"/>
        <v>PP</v>
      </c>
      <c r="I160" s="47">
        <f t="shared" si="30"/>
        <v>0</v>
      </c>
      <c r="J160" s="47">
        <f t="shared" si="31"/>
        <v>0</v>
      </c>
      <c r="K160" s="47">
        <f t="shared" si="32"/>
        <v>1</v>
      </c>
      <c r="L160" s="47">
        <f t="shared" si="33"/>
        <v>1</v>
      </c>
    </row>
    <row r="161" spans="1:12" x14ac:dyDescent="0.35">
      <c r="A161" s="46">
        <v>42121</v>
      </c>
      <c r="B161" s="47">
        <v>2015</v>
      </c>
      <c r="C161" s="47" t="s">
        <v>260</v>
      </c>
      <c r="D161" s="47" t="s">
        <v>290</v>
      </c>
      <c r="E161" s="47" t="s">
        <v>290</v>
      </c>
      <c r="F161" s="47" t="str">
        <f t="shared" si="28"/>
        <v>S</v>
      </c>
      <c r="G161" s="47" t="str">
        <f t="shared" si="29"/>
        <v>PS</v>
      </c>
      <c r="I161" s="47">
        <f t="shared" si="30"/>
        <v>0</v>
      </c>
      <c r="J161" s="47">
        <f t="shared" si="31"/>
        <v>0</v>
      </c>
      <c r="K161" s="47">
        <f t="shared" si="32"/>
        <v>1</v>
      </c>
      <c r="L161" s="47">
        <f t="shared" si="33"/>
        <v>0</v>
      </c>
    </row>
    <row r="162" spans="1:12" x14ac:dyDescent="0.35">
      <c r="A162" s="46">
        <v>42135</v>
      </c>
      <c r="B162" s="47">
        <v>2015</v>
      </c>
      <c r="C162" s="47" t="s">
        <v>290</v>
      </c>
      <c r="D162" s="47" t="s">
        <v>260</v>
      </c>
      <c r="E162" s="47" t="s">
        <v>290</v>
      </c>
      <c r="F162" s="47" t="str">
        <f t="shared" si="28"/>
        <v>S</v>
      </c>
      <c r="G162" s="47" t="str">
        <f t="shared" si="29"/>
        <v>SS</v>
      </c>
      <c r="I162" s="47">
        <f t="shared" si="30"/>
        <v>1</v>
      </c>
      <c r="J162" s="47">
        <f t="shared" si="31"/>
        <v>1</v>
      </c>
      <c r="K162" s="47">
        <f t="shared" si="32"/>
        <v>0</v>
      </c>
      <c r="L162" s="47">
        <f t="shared" si="33"/>
        <v>0</v>
      </c>
    </row>
    <row r="163" spans="1:12" x14ac:dyDescent="0.35">
      <c r="A163" s="46">
        <v>42483</v>
      </c>
      <c r="B163" s="47">
        <v>2016</v>
      </c>
      <c r="C163" s="47" t="s">
        <v>290</v>
      </c>
      <c r="D163" s="47" t="s">
        <v>260</v>
      </c>
      <c r="E163" s="47" t="s">
        <v>290</v>
      </c>
      <c r="F163" s="47" t="str">
        <f t="shared" si="28"/>
        <v>S</v>
      </c>
      <c r="G163" s="47" t="str">
        <f t="shared" si="29"/>
        <v>SS</v>
      </c>
      <c r="I163" s="47">
        <f t="shared" si="30"/>
        <v>1</v>
      </c>
      <c r="J163" s="47">
        <f t="shared" si="31"/>
        <v>1</v>
      </c>
      <c r="K163" s="47">
        <f t="shared" si="32"/>
        <v>0</v>
      </c>
      <c r="L163" s="47">
        <f t="shared" si="33"/>
        <v>0</v>
      </c>
    </row>
    <row r="164" spans="1:12" x14ac:dyDescent="0.35">
      <c r="A164" s="46">
        <v>42505</v>
      </c>
      <c r="B164" s="47">
        <v>2016</v>
      </c>
      <c r="C164" s="47" t="s">
        <v>260</v>
      </c>
      <c r="D164" s="47" t="s">
        <v>290</v>
      </c>
      <c r="E164" s="47" t="s">
        <v>290</v>
      </c>
      <c r="F164" s="47" t="str">
        <f t="shared" si="28"/>
        <v>S</v>
      </c>
      <c r="G164" s="47" t="str">
        <f t="shared" si="29"/>
        <v>SS</v>
      </c>
      <c r="I164" s="47">
        <f t="shared" si="30"/>
        <v>1</v>
      </c>
      <c r="J164" s="47">
        <f t="shared" si="31"/>
        <v>1</v>
      </c>
      <c r="K164" s="47">
        <f t="shared" si="32"/>
        <v>0</v>
      </c>
      <c r="L164" s="47">
        <f t="shared" si="33"/>
        <v>0</v>
      </c>
    </row>
    <row r="165" spans="1:12" x14ac:dyDescent="0.35">
      <c r="A165" s="46">
        <v>42842</v>
      </c>
      <c r="B165" s="47">
        <v>2017</v>
      </c>
      <c r="C165" s="47" t="s">
        <v>290</v>
      </c>
      <c r="D165" s="47" t="s">
        <v>260</v>
      </c>
      <c r="E165" s="47" t="s">
        <v>290</v>
      </c>
      <c r="F165" s="47" t="str">
        <f t="shared" si="28"/>
        <v>S</v>
      </c>
      <c r="G165" s="47" t="str">
        <f t="shared" si="29"/>
        <v>SS</v>
      </c>
      <c r="I165" s="47">
        <f t="shared" si="30"/>
        <v>1</v>
      </c>
      <c r="J165" s="47">
        <f t="shared" si="31"/>
        <v>1</v>
      </c>
      <c r="K165" s="47">
        <f t="shared" si="32"/>
        <v>0</v>
      </c>
      <c r="L165" s="47">
        <f t="shared" si="33"/>
        <v>0</v>
      </c>
    </row>
    <row r="166" spans="1:12" x14ac:dyDescent="0.35">
      <c r="A166" s="46">
        <v>42853</v>
      </c>
      <c r="B166" s="47">
        <v>2017</v>
      </c>
      <c r="C166" s="47" t="s">
        <v>260</v>
      </c>
      <c r="D166" s="47" t="s">
        <v>290</v>
      </c>
      <c r="E166" s="47" t="s">
        <v>290</v>
      </c>
      <c r="F166" s="47" t="str">
        <f t="shared" si="28"/>
        <v>S</v>
      </c>
      <c r="G166" s="47" t="str">
        <f t="shared" si="29"/>
        <v>SS</v>
      </c>
      <c r="I166" s="47">
        <f t="shared" si="30"/>
        <v>1</v>
      </c>
      <c r="J166" s="47">
        <f t="shared" si="31"/>
        <v>1</v>
      </c>
      <c r="K166" s="47">
        <f t="shared" si="32"/>
        <v>0</v>
      </c>
      <c r="L166" s="47">
        <f t="shared" si="33"/>
        <v>0</v>
      </c>
    </row>
    <row r="167" spans="1:12" x14ac:dyDescent="0.35">
      <c r="A167" s="46">
        <v>43209</v>
      </c>
      <c r="B167" s="47">
        <v>2018</v>
      </c>
      <c r="C167" s="47" t="s">
        <v>260</v>
      </c>
      <c r="D167" s="47" t="s">
        <v>290</v>
      </c>
      <c r="E167" s="47" t="s">
        <v>260</v>
      </c>
      <c r="F167" s="47" t="str">
        <f t="shared" si="28"/>
        <v>P</v>
      </c>
      <c r="G167" s="47" t="str">
        <f t="shared" si="29"/>
        <v>SP</v>
      </c>
      <c r="I167" s="47">
        <f t="shared" si="30"/>
        <v>1</v>
      </c>
      <c r="J167" s="47">
        <f t="shared" si="31"/>
        <v>0</v>
      </c>
      <c r="K167" s="47">
        <f t="shared" si="32"/>
        <v>0</v>
      </c>
      <c r="L167" s="47">
        <f t="shared" si="33"/>
        <v>0</v>
      </c>
    </row>
    <row r="168" spans="1:12" x14ac:dyDescent="0.35">
      <c r="A168" s="46">
        <v>43216</v>
      </c>
      <c r="B168" s="47">
        <v>2018</v>
      </c>
      <c r="C168" s="47" t="s">
        <v>290</v>
      </c>
      <c r="D168" s="47" t="s">
        <v>260</v>
      </c>
      <c r="E168" s="47" t="s">
        <v>290</v>
      </c>
      <c r="F168" s="47" t="str">
        <f t="shared" si="28"/>
        <v>S</v>
      </c>
      <c r="G168" s="47" t="str">
        <f t="shared" si="29"/>
        <v>PS</v>
      </c>
      <c r="I168" s="47">
        <f t="shared" si="30"/>
        <v>0</v>
      </c>
      <c r="J168" s="47">
        <f t="shared" si="31"/>
        <v>0</v>
      </c>
      <c r="K168" s="47">
        <f t="shared" si="32"/>
        <v>1</v>
      </c>
      <c r="L168" s="47">
        <f t="shared" si="33"/>
        <v>0</v>
      </c>
    </row>
    <row r="169" spans="1:12" x14ac:dyDescent="0.35">
      <c r="A169" s="46">
        <v>43563</v>
      </c>
      <c r="B169" s="47">
        <v>2019</v>
      </c>
      <c r="C169" s="47" t="s">
        <v>290</v>
      </c>
      <c r="D169" s="47" t="s">
        <v>260</v>
      </c>
      <c r="E169" s="47" t="s">
        <v>260</v>
      </c>
      <c r="F169" s="47" t="str">
        <f t="shared" si="28"/>
        <v>P</v>
      </c>
      <c r="G169" s="47" t="str">
        <f t="shared" si="29"/>
        <v>SP</v>
      </c>
      <c r="I169" s="47">
        <f t="shared" si="30"/>
        <v>1</v>
      </c>
      <c r="J169" s="47">
        <f t="shared" si="31"/>
        <v>0</v>
      </c>
      <c r="K169" s="47">
        <f t="shared" si="32"/>
        <v>0</v>
      </c>
      <c r="L169" s="47">
        <f t="shared" si="33"/>
        <v>0</v>
      </c>
    </row>
    <row r="170" spans="1:12" x14ac:dyDescent="0.35">
      <c r="A170" s="46">
        <v>43584</v>
      </c>
      <c r="B170" s="47">
        <v>2019</v>
      </c>
      <c r="C170" s="47" t="s">
        <v>290</v>
      </c>
      <c r="D170" s="47" t="s">
        <v>260</v>
      </c>
      <c r="E170" s="47" t="s">
        <v>290</v>
      </c>
      <c r="F170" s="47" t="str">
        <f t="shared" si="28"/>
        <v>S</v>
      </c>
      <c r="G170" s="47" t="str">
        <f t="shared" si="29"/>
        <v>PS</v>
      </c>
      <c r="I170" s="47">
        <f t="shared" si="30"/>
        <v>0</v>
      </c>
      <c r="J170" s="47">
        <f t="shared" si="31"/>
        <v>0</v>
      </c>
      <c r="K170" s="47">
        <f t="shared" si="32"/>
        <v>1</v>
      </c>
      <c r="L170" s="47">
        <f t="shared" si="33"/>
        <v>0</v>
      </c>
    </row>
    <row r="171" spans="1:12" x14ac:dyDescent="0.35">
      <c r="A171" s="46">
        <v>44112</v>
      </c>
      <c r="B171" s="47">
        <v>2020</v>
      </c>
      <c r="C171" s="47" t="s">
        <v>290</v>
      </c>
      <c r="D171" s="47" t="s">
        <v>260</v>
      </c>
      <c r="E171" s="47" t="s">
        <v>290</v>
      </c>
      <c r="F171" s="47" t="str">
        <f t="shared" si="28"/>
        <v>S</v>
      </c>
      <c r="G171" s="47" t="str">
        <f t="shared" si="29"/>
        <v>SS</v>
      </c>
      <c r="I171" s="47">
        <f t="shared" si="30"/>
        <v>1</v>
      </c>
      <c r="J171" s="47">
        <f t="shared" si="31"/>
        <v>1</v>
      </c>
      <c r="K171" s="47">
        <f>IF(LEFT(G171,1)="P",1,0)</f>
        <v>0</v>
      </c>
      <c r="L171" s="47">
        <f>IF(G171="PP",1,0)</f>
        <v>0</v>
      </c>
    </row>
    <row r="172" spans="1:12" x14ac:dyDescent="0.35">
      <c r="A172" s="46">
        <v>44128</v>
      </c>
      <c r="B172" s="47">
        <v>2020</v>
      </c>
      <c r="C172" s="47" t="s">
        <v>260</v>
      </c>
      <c r="D172" s="47" t="s">
        <v>290</v>
      </c>
      <c r="E172" s="47" t="s">
        <v>260</v>
      </c>
      <c r="F172" s="47" t="str">
        <f t="shared" si="28"/>
        <v>P</v>
      </c>
      <c r="G172" s="47" t="str">
        <f>CONCATENATE(F171,F172)</f>
        <v>SP</v>
      </c>
      <c r="I172" s="47">
        <f t="shared" si="30"/>
        <v>1</v>
      </c>
      <c r="J172" s="47">
        <f t="shared" si="31"/>
        <v>0</v>
      </c>
      <c r="K172" s="47">
        <f>IF(LEFT(G172,1)="P",1,0)</f>
        <v>0</v>
      </c>
      <c r="L172" s="47">
        <f>IF(G172="PP",1,0)</f>
        <v>0</v>
      </c>
    </row>
    <row r="173" spans="1:12" x14ac:dyDescent="0.35">
      <c r="A173" s="46">
        <v>44307</v>
      </c>
      <c r="B173" s="47">
        <v>2021</v>
      </c>
      <c r="C173" s="47" t="s">
        <v>260</v>
      </c>
      <c r="D173" s="47" t="s">
        <v>290</v>
      </c>
      <c r="E173" s="47" t="s">
        <v>290</v>
      </c>
      <c r="F173" s="47" t="str">
        <f t="shared" si="28"/>
        <v>S</v>
      </c>
      <c r="G173" s="47" t="str">
        <f t="shared" si="29"/>
        <v>PS</v>
      </c>
      <c r="I173" s="47">
        <f t="shared" si="30"/>
        <v>0</v>
      </c>
      <c r="J173" s="47">
        <f t="shared" si="31"/>
        <v>0</v>
      </c>
      <c r="K173" s="47">
        <f t="shared" ref="K173:K174" si="34">IF(LEFT(G173,1)="P",1,0)</f>
        <v>1</v>
      </c>
      <c r="L173" s="47">
        <f t="shared" ref="L173:L174" si="35">IF(G173="PP",1,0)</f>
        <v>0</v>
      </c>
    </row>
    <row r="174" spans="1:12" x14ac:dyDescent="0.35">
      <c r="A174" s="46">
        <v>44464</v>
      </c>
      <c r="B174" s="47">
        <v>2021</v>
      </c>
      <c r="C174" s="47" t="s">
        <v>260</v>
      </c>
      <c r="D174" s="47" t="s">
        <v>290</v>
      </c>
      <c r="E174" s="47" t="s">
        <v>260</v>
      </c>
      <c r="F174" s="47" t="str">
        <f t="shared" si="28"/>
        <v>P</v>
      </c>
      <c r="G174" s="47" t="str">
        <f t="shared" si="29"/>
        <v>SP</v>
      </c>
      <c r="I174" s="47">
        <f t="shared" si="30"/>
        <v>1</v>
      </c>
      <c r="J174" s="47">
        <f t="shared" si="31"/>
        <v>0</v>
      </c>
      <c r="K174" s="47">
        <f t="shared" si="34"/>
        <v>0</v>
      </c>
      <c r="L174" s="47">
        <f t="shared" si="35"/>
        <v>0</v>
      </c>
    </row>
    <row r="176" spans="1:12" x14ac:dyDescent="0.35">
      <c r="G176" s="40" t="s">
        <v>288</v>
      </c>
      <c r="I176" s="47">
        <f>SUM(I148:I174)</f>
        <v>15</v>
      </c>
      <c r="J176" s="47">
        <f>SUM(J148:J174)</f>
        <v>8</v>
      </c>
      <c r="K176" s="47">
        <f>SUM(K148:K174)</f>
        <v>12</v>
      </c>
      <c r="L176" s="47">
        <f>SUM(L148:L174)</f>
        <v>5</v>
      </c>
    </row>
    <row r="177" spans="1:12" x14ac:dyDescent="0.35">
      <c r="G177" s="40" t="s">
        <v>289</v>
      </c>
      <c r="I177" s="40">
        <f>J176/I176</f>
        <v>0.53333333333333333</v>
      </c>
      <c r="J177" s="47"/>
      <c r="K177" s="40">
        <f>L176/K176</f>
        <v>0.41666666666666669</v>
      </c>
      <c r="L177" s="47"/>
    </row>
    <row r="180" spans="1:12" x14ac:dyDescent="0.35">
      <c r="A180" s="40" t="s">
        <v>9</v>
      </c>
      <c r="B180" s="40" t="s">
        <v>284</v>
      </c>
      <c r="C180" s="40" t="s">
        <v>262</v>
      </c>
      <c r="D180" s="40" t="s">
        <v>263</v>
      </c>
      <c r="E180" s="40" t="s">
        <v>285</v>
      </c>
      <c r="F180" s="40" t="s">
        <v>286</v>
      </c>
      <c r="G180" s="40" t="s">
        <v>287</v>
      </c>
    </row>
    <row r="181" spans="1:12" x14ac:dyDescent="0.35">
      <c r="A181" s="46">
        <v>39571</v>
      </c>
      <c r="B181" s="47">
        <v>2008</v>
      </c>
      <c r="C181" s="47" t="s">
        <v>291</v>
      </c>
      <c r="D181" s="47" t="s">
        <v>290</v>
      </c>
      <c r="E181" s="47" t="s">
        <v>291</v>
      </c>
      <c r="F181" s="47" t="str">
        <f t="shared" ref="F181:F210" si="36">LEFT(E181,1)</f>
        <v>R</v>
      </c>
      <c r="G181" s="47" t="str">
        <f>CONCATENATE(F181)</f>
        <v>R</v>
      </c>
    </row>
    <row r="182" spans="1:12" x14ac:dyDescent="0.35">
      <c r="A182" s="46">
        <v>39593</v>
      </c>
      <c r="B182" s="47">
        <v>2008</v>
      </c>
      <c r="C182" s="47" t="s">
        <v>290</v>
      </c>
      <c r="D182" s="47" t="s">
        <v>291</v>
      </c>
      <c r="E182" s="47" t="s">
        <v>291</v>
      </c>
      <c r="F182" s="47" t="str">
        <f t="shared" si="36"/>
        <v>R</v>
      </c>
      <c r="G182" s="47" t="str">
        <f t="shared" ref="G182:G210" si="37">CONCATENATE(F181,F182)</f>
        <v>RR</v>
      </c>
      <c r="I182" s="47">
        <f>IF(LEFT(G182,1)="S",1,0)</f>
        <v>0</v>
      </c>
      <c r="J182" s="47">
        <f>IF(G182="SS",1,0)</f>
        <v>0</v>
      </c>
      <c r="K182" s="47">
        <f t="shared" ref="K182:K210" si="38">IF(LEFT(G182,1)="R",1,0)</f>
        <v>1</v>
      </c>
      <c r="L182" s="47">
        <f t="shared" ref="L182:L210" si="39">IF(G182="RR",1,0)</f>
        <v>1</v>
      </c>
    </row>
    <row r="183" spans="1:12" x14ac:dyDescent="0.35">
      <c r="A183" s="46">
        <v>39925</v>
      </c>
      <c r="B183" s="47">
        <v>2009</v>
      </c>
      <c r="C183" s="47" t="s">
        <v>291</v>
      </c>
      <c r="D183" s="47" t="s">
        <v>290</v>
      </c>
      <c r="E183" s="47" t="s">
        <v>290</v>
      </c>
      <c r="F183" s="47" t="str">
        <f t="shared" si="36"/>
        <v>S</v>
      </c>
      <c r="G183" s="47" t="str">
        <f t="shared" si="37"/>
        <v>RS</v>
      </c>
      <c r="I183" s="47">
        <f t="shared" ref="I183:I210" si="40">IF(LEFT(G183,1)="S",1,0)</f>
        <v>0</v>
      </c>
      <c r="J183" s="47">
        <f t="shared" ref="J183:J210" si="41">IF(G183="SS",1,0)</f>
        <v>0</v>
      </c>
      <c r="K183" s="47">
        <f t="shared" si="38"/>
        <v>1</v>
      </c>
      <c r="L183" s="47">
        <f t="shared" si="39"/>
        <v>0</v>
      </c>
    </row>
    <row r="184" spans="1:12" x14ac:dyDescent="0.35">
      <c r="A184" s="46">
        <v>39954</v>
      </c>
      <c r="B184" s="47">
        <v>2009</v>
      </c>
      <c r="C184" s="47" t="s">
        <v>291</v>
      </c>
      <c r="D184" s="47" t="s">
        <v>290</v>
      </c>
      <c r="E184" s="47" t="s">
        <v>291</v>
      </c>
      <c r="F184" s="47" t="str">
        <f t="shared" si="36"/>
        <v>R</v>
      </c>
      <c r="G184" s="47" t="str">
        <f t="shared" si="37"/>
        <v>SR</v>
      </c>
      <c r="I184" s="47">
        <f t="shared" si="40"/>
        <v>1</v>
      </c>
      <c r="J184" s="47">
        <f t="shared" si="41"/>
        <v>0</v>
      </c>
      <c r="K184" s="47">
        <f t="shared" si="38"/>
        <v>0</v>
      </c>
      <c r="L184" s="47">
        <f t="shared" si="39"/>
        <v>0</v>
      </c>
    </row>
    <row r="185" spans="1:12" x14ac:dyDescent="0.35">
      <c r="A185" s="46">
        <v>39957</v>
      </c>
      <c r="B185" s="47">
        <v>2009</v>
      </c>
      <c r="C185" s="47" t="s">
        <v>291</v>
      </c>
      <c r="D185" s="47" t="s">
        <v>290</v>
      </c>
      <c r="E185" s="47" t="s">
        <v>290</v>
      </c>
      <c r="F185" s="47" t="str">
        <f t="shared" si="36"/>
        <v>S</v>
      </c>
      <c r="G185" s="47" t="str">
        <f t="shared" si="37"/>
        <v>RS</v>
      </c>
      <c r="I185" s="47">
        <f t="shared" si="40"/>
        <v>0</v>
      </c>
      <c r="J185" s="47">
        <f t="shared" si="41"/>
        <v>0</v>
      </c>
      <c r="K185" s="47">
        <f t="shared" si="38"/>
        <v>1</v>
      </c>
      <c r="L185" s="47">
        <f t="shared" si="39"/>
        <v>0</v>
      </c>
    </row>
    <row r="186" spans="1:12" x14ac:dyDescent="0.35">
      <c r="A186" s="46">
        <v>40276</v>
      </c>
      <c r="B186" s="47">
        <v>2010</v>
      </c>
      <c r="C186" s="47" t="s">
        <v>291</v>
      </c>
      <c r="D186" s="47" t="s">
        <v>290</v>
      </c>
      <c r="E186" s="47" t="s">
        <v>290</v>
      </c>
      <c r="F186" s="47" t="str">
        <f t="shared" si="36"/>
        <v>S</v>
      </c>
      <c r="G186" s="47" t="str">
        <f t="shared" si="37"/>
        <v>SS</v>
      </c>
      <c r="I186" s="47">
        <f t="shared" si="40"/>
        <v>1</v>
      </c>
      <c r="J186" s="47">
        <f t="shared" si="41"/>
        <v>1</v>
      </c>
      <c r="K186" s="47">
        <f t="shared" si="38"/>
        <v>0</v>
      </c>
      <c r="L186" s="47">
        <f t="shared" si="39"/>
        <v>0</v>
      </c>
    </row>
    <row r="187" spans="1:12" x14ac:dyDescent="0.35">
      <c r="A187" s="46">
        <v>40280</v>
      </c>
      <c r="B187" s="47">
        <v>2010</v>
      </c>
      <c r="C187" s="47" t="s">
        <v>290</v>
      </c>
      <c r="D187" s="47" t="s">
        <v>291</v>
      </c>
      <c r="E187" s="47" t="s">
        <v>290</v>
      </c>
      <c r="F187" s="47" t="str">
        <f t="shared" si="36"/>
        <v>S</v>
      </c>
      <c r="G187" s="47" t="str">
        <f t="shared" si="37"/>
        <v>SS</v>
      </c>
      <c r="I187" s="47">
        <f t="shared" si="40"/>
        <v>1</v>
      </c>
      <c r="J187" s="47">
        <f t="shared" si="41"/>
        <v>1</v>
      </c>
      <c r="K187" s="47">
        <f t="shared" si="38"/>
        <v>0</v>
      </c>
      <c r="L187" s="47">
        <f t="shared" si="39"/>
        <v>0</v>
      </c>
    </row>
    <row r="188" spans="1:12" x14ac:dyDescent="0.35">
      <c r="A188" s="46">
        <v>40292</v>
      </c>
      <c r="B188" s="47">
        <v>2010</v>
      </c>
      <c r="C188" s="47" t="s">
        <v>291</v>
      </c>
      <c r="D188" s="47" t="s">
        <v>290</v>
      </c>
      <c r="E188" s="47" t="s">
        <v>291</v>
      </c>
      <c r="F188" s="47" t="str">
        <f t="shared" si="36"/>
        <v>R</v>
      </c>
      <c r="G188" s="47" t="str">
        <f t="shared" si="37"/>
        <v>SR</v>
      </c>
      <c r="I188" s="47">
        <f t="shared" si="40"/>
        <v>1</v>
      </c>
      <c r="J188" s="47">
        <f t="shared" si="41"/>
        <v>0</v>
      </c>
      <c r="K188" s="47">
        <f t="shared" si="38"/>
        <v>0</v>
      </c>
      <c r="L188" s="47">
        <f t="shared" si="39"/>
        <v>0</v>
      </c>
    </row>
    <row r="189" spans="1:12" x14ac:dyDescent="0.35">
      <c r="A189" s="46">
        <v>40647</v>
      </c>
      <c r="B189" s="47">
        <v>2011</v>
      </c>
      <c r="C189" s="47" t="s">
        <v>290</v>
      </c>
      <c r="D189" s="47" t="s">
        <v>291</v>
      </c>
      <c r="E189" s="47" t="s">
        <v>290</v>
      </c>
      <c r="F189" s="47" t="str">
        <f t="shared" si="36"/>
        <v>S</v>
      </c>
      <c r="G189" s="47" t="str">
        <f t="shared" si="37"/>
        <v>RS</v>
      </c>
      <c r="I189" s="47">
        <f t="shared" si="40"/>
        <v>0</v>
      </c>
      <c r="J189" s="47">
        <f t="shared" si="41"/>
        <v>0</v>
      </c>
      <c r="K189" s="47">
        <f t="shared" si="38"/>
        <v>1</v>
      </c>
      <c r="L189" s="47">
        <f t="shared" si="39"/>
        <v>0</v>
      </c>
    </row>
    <row r="190" spans="1:12" x14ac:dyDescent="0.35">
      <c r="A190" s="46">
        <v>41035</v>
      </c>
      <c r="B190" s="47">
        <v>2012</v>
      </c>
      <c r="C190" s="47" t="s">
        <v>291</v>
      </c>
      <c r="D190" s="47" t="s">
        <v>290</v>
      </c>
      <c r="E190" s="47" t="s">
        <v>291</v>
      </c>
      <c r="F190" s="47" t="str">
        <f t="shared" si="36"/>
        <v>R</v>
      </c>
      <c r="G190" s="47" t="str">
        <f t="shared" si="37"/>
        <v>SR</v>
      </c>
      <c r="I190" s="47">
        <f t="shared" si="40"/>
        <v>1</v>
      </c>
      <c r="J190" s="47">
        <f t="shared" si="41"/>
        <v>0</v>
      </c>
      <c r="K190" s="47">
        <f t="shared" si="38"/>
        <v>0</v>
      </c>
      <c r="L190" s="47">
        <f t="shared" si="39"/>
        <v>0</v>
      </c>
    </row>
    <row r="191" spans="1:12" x14ac:dyDescent="0.35">
      <c r="A191" s="46">
        <v>41049</v>
      </c>
      <c r="B191" s="47">
        <v>2012</v>
      </c>
      <c r="C191" s="47" t="s">
        <v>290</v>
      </c>
      <c r="D191" s="47" t="s">
        <v>291</v>
      </c>
      <c r="E191" s="47" t="s">
        <v>290</v>
      </c>
      <c r="F191" s="47" t="str">
        <f t="shared" si="36"/>
        <v>S</v>
      </c>
      <c r="G191" s="47" t="str">
        <f t="shared" si="37"/>
        <v>RS</v>
      </c>
      <c r="I191" s="47">
        <f t="shared" si="40"/>
        <v>0</v>
      </c>
      <c r="J191" s="47">
        <f t="shared" si="41"/>
        <v>0</v>
      </c>
      <c r="K191" s="47">
        <f t="shared" si="38"/>
        <v>1</v>
      </c>
      <c r="L191" s="47">
        <f t="shared" si="39"/>
        <v>0</v>
      </c>
    </row>
    <row r="192" spans="1:12" x14ac:dyDescent="0.35">
      <c r="A192" s="46">
        <v>41371</v>
      </c>
      <c r="B192" s="47">
        <v>2013</v>
      </c>
      <c r="C192" s="47" t="s">
        <v>290</v>
      </c>
      <c r="D192" s="47" t="s">
        <v>291</v>
      </c>
      <c r="E192" s="47" t="s">
        <v>290</v>
      </c>
      <c r="F192" s="47" t="str">
        <f t="shared" si="36"/>
        <v>S</v>
      </c>
      <c r="G192" s="47" t="str">
        <f t="shared" si="37"/>
        <v>SS</v>
      </c>
      <c r="I192" s="47">
        <f t="shared" si="40"/>
        <v>1</v>
      </c>
      <c r="J192" s="47">
        <f t="shared" si="41"/>
        <v>1</v>
      </c>
      <c r="K192" s="47">
        <f t="shared" si="38"/>
        <v>0</v>
      </c>
      <c r="L192" s="47">
        <f t="shared" si="39"/>
        <v>0</v>
      </c>
    </row>
    <row r="193" spans="1:12" x14ac:dyDescent="0.35">
      <c r="A193" s="46">
        <v>41373</v>
      </c>
      <c r="B193" s="47">
        <v>2013</v>
      </c>
      <c r="C193" s="47" t="s">
        <v>291</v>
      </c>
      <c r="D193" s="47" t="s">
        <v>290</v>
      </c>
      <c r="E193" s="47" t="s">
        <v>291</v>
      </c>
      <c r="F193" s="47" t="str">
        <f t="shared" si="36"/>
        <v>R</v>
      </c>
      <c r="G193" s="47" t="str">
        <f t="shared" si="37"/>
        <v>SR</v>
      </c>
      <c r="I193" s="47">
        <f t="shared" si="40"/>
        <v>1</v>
      </c>
      <c r="J193" s="47">
        <f t="shared" si="41"/>
        <v>0</v>
      </c>
      <c r="K193" s="47">
        <f t="shared" si="38"/>
        <v>0</v>
      </c>
      <c r="L193" s="47">
        <f t="shared" si="39"/>
        <v>0</v>
      </c>
    </row>
    <row r="194" spans="1:12" x14ac:dyDescent="0.35">
      <c r="A194" s="46">
        <v>41763</v>
      </c>
      <c r="B194" s="47">
        <v>2014</v>
      </c>
      <c r="C194" s="47" t="s">
        <v>291</v>
      </c>
      <c r="D194" s="47" t="s">
        <v>290</v>
      </c>
      <c r="E194" s="47" t="s">
        <v>291</v>
      </c>
      <c r="F194" s="47" t="str">
        <f t="shared" si="36"/>
        <v>R</v>
      </c>
      <c r="G194" s="47" t="str">
        <f t="shared" si="37"/>
        <v>RR</v>
      </c>
      <c r="I194" s="47">
        <f t="shared" si="40"/>
        <v>0</v>
      </c>
      <c r="J194" s="47">
        <f t="shared" si="41"/>
        <v>0</v>
      </c>
      <c r="K194" s="47">
        <f t="shared" si="38"/>
        <v>1</v>
      </c>
      <c r="L194" s="47">
        <f t="shared" si="39"/>
        <v>1</v>
      </c>
    </row>
    <row r="195" spans="1:12" x14ac:dyDescent="0.35">
      <c r="A195" s="46">
        <v>41779</v>
      </c>
      <c r="B195" s="47">
        <v>2014</v>
      </c>
      <c r="C195" s="47" t="s">
        <v>290</v>
      </c>
      <c r="D195" s="47" t="s">
        <v>291</v>
      </c>
      <c r="E195" s="47" t="s">
        <v>290</v>
      </c>
      <c r="F195" s="47" t="str">
        <f t="shared" si="36"/>
        <v>S</v>
      </c>
      <c r="G195" s="47" t="str">
        <f t="shared" si="37"/>
        <v>RS</v>
      </c>
      <c r="I195" s="47">
        <f t="shared" si="40"/>
        <v>0</v>
      </c>
      <c r="J195" s="47">
        <f t="shared" si="41"/>
        <v>0</v>
      </c>
      <c r="K195" s="47">
        <f t="shared" si="38"/>
        <v>1</v>
      </c>
      <c r="L195" s="47">
        <f t="shared" si="39"/>
        <v>0</v>
      </c>
    </row>
    <row r="196" spans="1:12" x14ac:dyDescent="0.35">
      <c r="A196" s="46">
        <v>42107</v>
      </c>
      <c r="B196" s="47">
        <v>2015</v>
      </c>
      <c r="C196" s="47" t="s">
        <v>291</v>
      </c>
      <c r="D196" s="47" t="s">
        <v>290</v>
      </c>
      <c r="E196" s="47" t="s">
        <v>290</v>
      </c>
      <c r="F196" s="47" t="str">
        <f t="shared" si="36"/>
        <v>S</v>
      </c>
      <c r="G196" s="47" t="str">
        <f t="shared" si="37"/>
        <v>SS</v>
      </c>
      <c r="I196" s="47">
        <f t="shared" si="40"/>
        <v>1</v>
      </c>
      <c r="J196" s="47">
        <f t="shared" si="41"/>
        <v>1</v>
      </c>
      <c r="K196" s="47">
        <f t="shared" si="38"/>
        <v>0</v>
      </c>
      <c r="L196" s="47">
        <f t="shared" si="39"/>
        <v>0</v>
      </c>
    </row>
    <row r="197" spans="1:12" x14ac:dyDescent="0.35">
      <c r="A197" s="46">
        <v>42139</v>
      </c>
      <c r="B197" s="47">
        <v>2015</v>
      </c>
      <c r="C197" s="47" t="s">
        <v>290</v>
      </c>
      <c r="D197" s="47" t="s">
        <v>291</v>
      </c>
      <c r="E197" s="47" t="s">
        <v>291</v>
      </c>
      <c r="F197" s="47" t="str">
        <f t="shared" si="36"/>
        <v>R</v>
      </c>
      <c r="G197" s="47" t="str">
        <f t="shared" si="37"/>
        <v>SR</v>
      </c>
      <c r="I197" s="47">
        <f t="shared" si="40"/>
        <v>1</v>
      </c>
      <c r="J197" s="47">
        <f t="shared" si="41"/>
        <v>0</v>
      </c>
      <c r="K197" s="47">
        <f t="shared" si="38"/>
        <v>0</v>
      </c>
      <c r="L197" s="47">
        <f t="shared" si="39"/>
        <v>0</v>
      </c>
    </row>
    <row r="198" spans="1:12" x14ac:dyDescent="0.35">
      <c r="A198" s="46">
        <v>42472</v>
      </c>
      <c r="B198" s="47">
        <v>2016</v>
      </c>
      <c r="C198" s="47" t="s">
        <v>291</v>
      </c>
      <c r="D198" s="47" t="s">
        <v>290</v>
      </c>
      <c r="E198" s="47" t="s">
        <v>291</v>
      </c>
      <c r="F198" s="47" t="str">
        <f t="shared" si="36"/>
        <v>R</v>
      </c>
      <c r="G198" s="47" t="str">
        <f t="shared" si="37"/>
        <v>RR</v>
      </c>
      <c r="I198" s="47">
        <f t="shared" si="40"/>
        <v>0</v>
      </c>
      <c r="J198" s="47">
        <f t="shared" si="41"/>
        <v>0</v>
      </c>
      <c r="K198" s="47">
        <f t="shared" si="38"/>
        <v>1</v>
      </c>
      <c r="L198" s="47">
        <f t="shared" si="39"/>
        <v>1</v>
      </c>
    </row>
    <row r="199" spans="1:12" x14ac:dyDescent="0.35">
      <c r="A199" s="46">
        <v>42490</v>
      </c>
      <c r="B199" s="47">
        <v>2016</v>
      </c>
      <c r="C199" s="47" t="s">
        <v>290</v>
      </c>
      <c r="D199" s="47" t="s">
        <v>291</v>
      </c>
      <c r="E199" s="47" t="s">
        <v>290</v>
      </c>
      <c r="F199" s="47" t="str">
        <f t="shared" si="36"/>
        <v>S</v>
      </c>
      <c r="G199" s="47" t="str">
        <f t="shared" si="37"/>
        <v>RS</v>
      </c>
      <c r="I199" s="47">
        <f t="shared" si="40"/>
        <v>0</v>
      </c>
      <c r="J199" s="47">
        <f t="shared" si="41"/>
        <v>0</v>
      </c>
      <c r="K199" s="47">
        <f t="shared" si="38"/>
        <v>1</v>
      </c>
      <c r="L199" s="47">
        <f t="shared" si="39"/>
        <v>0</v>
      </c>
    </row>
    <row r="200" spans="1:12" x14ac:dyDescent="0.35">
      <c r="A200" s="46">
        <v>42519</v>
      </c>
      <c r="B200" s="47">
        <v>2016</v>
      </c>
      <c r="C200" s="47" t="s">
        <v>291</v>
      </c>
      <c r="D200" s="47" t="s">
        <v>290</v>
      </c>
      <c r="E200" s="47" t="s">
        <v>290</v>
      </c>
      <c r="F200" s="47" t="str">
        <f t="shared" si="36"/>
        <v>S</v>
      </c>
      <c r="G200" s="47" t="str">
        <f t="shared" si="37"/>
        <v>SS</v>
      </c>
      <c r="I200" s="47">
        <f t="shared" si="40"/>
        <v>1</v>
      </c>
      <c r="J200" s="47">
        <f t="shared" si="41"/>
        <v>1</v>
      </c>
      <c r="K200" s="47">
        <f t="shared" si="38"/>
        <v>0</v>
      </c>
      <c r="L200" s="47">
        <f t="shared" si="39"/>
        <v>0</v>
      </c>
    </row>
    <row r="201" spans="1:12" x14ac:dyDescent="0.35">
      <c r="A201" s="46">
        <v>42830</v>
      </c>
      <c r="B201" s="47">
        <v>2017</v>
      </c>
      <c r="C201" s="47" t="s">
        <v>290</v>
      </c>
      <c r="D201" s="47" t="s">
        <v>291</v>
      </c>
      <c r="E201" s="47" t="s">
        <v>290</v>
      </c>
      <c r="F201" s="47" t="str">
        <f t="shared" si="36"/>
        <v>S</v>
      </c>
      <c r="G201" s="47" t="str">
        <f t="shared" si="37"/>
        <v>SS</v>
      </c>
      <c r="I201" s="47">
        <f t="shared" si="40"/>
        <v>1</v>
      </c>
      <c r="J201" s="47">
        <f t="shared" si="41"/>
        <v>1</v>
      </c>
      <c r="K201" s="47">
        <f t="shared" si="38"/>
        <v>0</v>
      </c>
      <c r="L201" s="47">
        <f t="shared" si="39"/>
        <v>0</v>
      </c>
    </row>
    <row r="202" spans="1:12" x14ac:dyDescent="0.35">
      <c r="A202" s="46">
        <v>43227</v>
      </c>
      <c r="B202" s="47">
        <v>2018</v>
      </c>
      <c r="C202" s="47" t="s">
        <v>290</v>
      </c>
      <c r="D202" s="47" t="s">
        <v>291</v>
      </c>
      <c r="E202" s="47" t="s">
        <v>290</v>
      </c>
      <c r="F202" s="47" t="str">
        <f t="shared" si="36"/>
        <v>S</v>
      </c>
      <c r="G202" s="47" t="str">
        <f t="shared" si="37"/>
        <v>SS</v>
      </c>
      <c r="I202" s="47">
        <f t="shared" si="40"/>
        <v>1</v>
      </c>
      <c r="J202" s="47">
        <f t="shared" si="41"/>
        <v>1</v>
      </c>
      <c r="K202" s="47">
        <f t="shared" si="38"/>
        <v>0</v>
      </c>
      <c r="L202" s="47">
        <f t="shared" si="39"/>
        <v>0</v>
      </c>
    </row>
    <row r="203" spans="1:12" x14ac:dyDescent="0.35">
      <c r="A203" s="46">
        <v>43237</v>
      </c>
      <c r="B203" s="47">
        <v>2018</v>
      </c>
      <c r="C203" s="47" t="s">
        <v>291</v>
      </c>
      <c r="D203" s="47" t="s">
        <v>290</v>
      </c>
      <c r="E203" s="47" t="s">
        <v>291</v>
      </c>
      <c r="F203" s="47" t="str">
        <f t="shared" si="36"/>
        <v>R</v>
      </c>
      <c r="G203" s="47" t="str">
        <f t="shared" si="37"/>
        <v>SR</v>
      </c>
      <c r="I203" s="47">
        <f t="shared" si="40"/>
        <v>1</v>
      </c>
      <c r="J203" s="47">
        <f t="shared" si="41"/>
        <v>0</v>
      </c>
      <c r="K203" s="47">
        <f t="shared" si="38"/>
        <v>0</v>
      </c>
      <c r="L203" s="47">
        <f t="shared" si="39"/>
        <v>0</v>
      </c>
    </row>
    <row r="204" spans="1:12" x14ac:dyDescent="0.35">
      <c r="A204" s="46">
        <v>43555</v>
      </c>
      <c r="B204" s="47">
        <v>2019</v>
      </c>
      <c r="C204" s="47" t="s">
        <v>290</v>
      </c>
      <c r="D204" s="47" t="s">
        <v>291</v>
      </c>
      <c r="E204" s="47" t="s">
        <v>290</v>
      </c>
      <c r="F204" s="47" t="str">
        <f t="shared" si="36"/>
        <v>S</v>
      </c>
      <c r="G204" s="47" t="str">
        <f t="shared" si="37"/>
        <v>RS</v>
      </c>
      <c r="I204" s="47">
        <f t="shared" si="40"/>
        <v>0</v>
      </c>
      <c r="J204" s="47">
        <f t="shared" si="41"/>
        <v>0</v>
      </c>
      <c r="K204" s="47">
        <f t="shared" si="38"/>
        <v>1</v>
      </c>
      <c r="L204" s="47">
        <f t="shared" si="39"/>
        <v>0</v>
      </c>
    </row>
    <row r="205" spans="1:12" x14ac:dyDescent="0.35">
      <c r="A205" s="46">
        <v>43589</v>
      </c>
      <c r="B205" s="47">
        <v>2019</v>
      </c>
      <c r="C205" s="47" t="s">
        <v>290</v>
      </c>
      <c r="D205" s="47" t="s">
        <v>291</v>
      </c>
      <c r="E205" s="47" t="s">
        <v>291</v>
      </c>
      <c r="F205" s="47" t="str">
        <f t="shared" si="36"/>
        <v>R</v>
      </c>
      <c r="G205" s="47" t="str">
        <f t="shared" si="37"/>
        <v>SR</v>
      </c>
      <c r="I205" s="47">
        <f t="shared" si="40"/>
        <v>1</v>
      </c>
      <c r="J205" s="47">
        <f t="shared" si="41"/>
        <v>0</v>
      </c>
      <c r="K205" s="47">
        <f t="shared" si="38"/>
        <v>0</v>
      </c>
      <c r="L205" s="47">
        <f t="shared" si="39"/>
        <v>0</v>
      </c>
    </row>
    <row r="206" spans="1:12" x14ac:dyDescent="0.35">
      <c r="A206" s="46">
        <v>44095</v>
      </c>
      <c r="B206" s="47">
        <v>2020</v>
      </c>
      <c r="C206" s="47" t="s">
        <v>291</v>
      </c>
      <c r="D206" s="47" t="s">
        <v>290</v>
      </c>
      <c r="E206" s="47" t="s">
        <v>291</v>
      </c>
      <c r="F206" s="47" t="str">
        <f t="shared" si="36"/>
        <v>R</v>
      </c>
      <c r="G206" s="47" t="str">
        <f t="shared" si="37"/>
        <v>RR</v>
      </c>
      <c r="I206" s="47">
        <f t="shared" si="40"/>
        <v>0</v>
      </c>
      <c r="J206" s="47">
        <f t="shared" si="41"/>
        <v>0</v>
      </c>
      <c r="K206" s="47">
        <f t="shared" si="38"/>
        <v>1</v>
      </c>
      <c r="L206" s="47">
        <f t="shared" si="39"/>
        <v>1</v>
      </c>
    </row>
    <row r="207" spans="1:12" x14ac:dyDescent="0.35">
      <c r="A207" s="46">
        <v>44135</v>
      </c>
      <c r="B207" s="47">
        <v>2020</v>
      </c>
      <c r="C207" s="47" t="s">
        <v>291</v>
      </c>
      <c r="D207" s="47" t="s">
        <v>290</v>
      </c>
      <c r="E207" s="47" t="s">
        <v>290</v>
      </c>
      <c r="F207" s="47" t="str">
        <f t="shared" si="36"/>
        <v>S</v>
      </c>
      <c r="G207" s="47" t="str">
        <f t="shared" si="37"/>
        <v>RS</v>
      </c>
      <c r="I207" s="47">
        <f t="shared" si="40"/>
        <v>0</v>
      </c>
      <c r="J207" s="47">
        <f t="shared" si="41"/>
        <v>0</v>
      </c>
      <c r="K207" s="47">
        <f t="shared" si="38"/>
        <v>1</v>
      </c>
      <c r="L207" s="47">
        <f t="shared" si="39"/>
        <v>0</v>
      </c>
    </row>
    <row r="208" spans="1:12" x14ac:dyDescent="0.35">
      <c r="A208" s="46">
        <v>44141</v>
      </c>
      <c r="B208" s="47">
        <v>2020</v>
      </c>
      <c r="C208" s="47" t="s">
        <v>291</v>
      </c>
      <c r="D208" s="47" t="s">
        <v>290</v>
      </c>
      <c r="E208" s="47" t="s">
        <v>290</v>
      </c>
      <c r="F208" s="47" t="str">
        <f t="shared" si="36"/>
        <v>S</v>
      </c>
      <c r="G208" s="47" t="str">
        <f t="shared" si="37"/>
        <v>SS</v>
      </c>
      <c r="I208" s="47">
        <f t="shared" si="40"/>
        <v>1</v>
      </c>
      <c r="J208" s="47">
        <f t="shared" si="41"/>
        <v>1</v>
      </c>
      <c r="K208" s="47">
        <f t="shared" si="38"/>
        <v>0</v>
      </c>
      <c r="L208" s="47">
        <f t="shared" si="39"/>
        <v>0</v>
      </c>
    </row>
    <row r="209" spans="1:12" x14ac:dyDescent="0.35">
      <c r="A209" s="46">
        <v>44300</v>
      </c>
      <c r="B209" s="47">
        <v>2021</v>
      </c>
      <c r="C209" s="47" t="s">
        <v>291</v>
      </c>
      <c r="D209" s="47" t="s">
        <v>290</v>
      </c>
      <c r="E209" s="47" t="s">
        <v>291</v>
      </c>
      <c r="F209" s="47" t="str">
        <f t="shared" si="36"/>
        <v>R</v>
      </c>
      <c r="G209" s="47" t="str">
        <f t="shared" si="37"/>
        <v>SR</v>
      </c>
      <c r="I209" s="47">
        <f t="shared" si="40"/>
        <v>1</v>
      </c>
      <c r="J209" s="47">
        <f t="shared" si="41"/>
        <v>0</v>
      </c>
      <c r="K209" s="47">
        <f t="shared" si="38"/>
        <v>0</v>
      </c>
      <c r="L209" s="47">
        <f t="shared" si="39"/>
        <v>0</v>
      </c>
    </row>
    <row r="210" spans="1:12" x14ac:dyDescent="0.35">
      <c r="A210" s="46">
        <v>44475</v>
      </c>
      <c r="B210" s="47">
        <v>2021</v>
      </c>
      <c r="C210" s="47" t="s">
        <v>290</v>
      </c>
      <c r="D210" s="47" t="s">
        <v>291</v>
      </c>
      <c r="E210" s="47" t="s">
        <v>290</v>
      </c>
      <c r="F210" s="47" t="str">
        <f t="shared" si="36"/>
        <v>S</v>
      </c>
      <c r="G210" s="47" t="str">
        <f t="shared" si="37"/>
        <v>RS</v>
      </c>
      <c r="I210" s="47">
        <f t="shared" si="40"/>
        <v>0</v>
      </c>
      <c r="J210" s="47">
        <f t="shared" si="41"/>
        <v>0</v>
      </c>
      <c r="K210" s="47">
        <f t="shared" si="38"/>
        <v>1</v>
      </c>
      <c r="L210" s="47">
        <f t="shared" si="39"/>
        <v>0</v>
      </c>
    </row>
    <row r="212" spans="1:12" x14ac:dyDescent="0.35">
      <c r="G212" s="40" t="s">
        <v>288</v>
      </c>
      <c r="I212" s="47">
        <f>SUM(I182:I210)</f>
        <v>16</v>
      </c>
      <c r="J212" s="47">
        <f t="shared" ref="J212:L212" si="42">SUM(J182:J210)</f>
        <v>8</v>
      </c>
      <c r="K212" s="47">
        <f t="shared" si="42"/>
        <v>13</v>
      </c>
      <c r="L212" s="47">
        <f t="shared" si="42"/>
        <v>4</v>
      </c>
    </row>
    <row r="213" spans="1:12" x14ac:dyDescent="0.35">
      <c r="G213" s="40" t="s">
        <v>289</v>
      </c>
      <c r="I213" s="40">
        <f>J212/I212</f>
        <v>0.5</v>
      </c>
      <c r="J213" s="47"/>
      <c r="K213" s="40">
        <f>L212/K212</f>
        <v>0.30769230769230771</v>
      </c>
      <c r="L213" s="47"/>
    </row>
    <row r="216" spans="1:12" x14ac:dyDescent="0.35">
      <c r="A216" s="40" t="s">
        <v>9</v>
      </c>
      <c r="B216" s="40" t="s">
        <v>284</v>
      </c>
      <c r="C216" s="40" t="s">
        <v>262</v>
      </c>
      <c r="D216" s="40" t="s">
        <v>263</v>
      </c>
      <c r="E216" s="40" t="s">
        <v>285</v>
      </c>
      <c r="F216" s="40" t="s">
        <v>286</v>
      </c>
      <c r="G216" s="40" t="s">
        <v>287</v>
      </c>
    </row>
    <row r="217" spans="1:12" x14ac:dyDescent="0.35">
      <c r="A217" s="46">
        <v>39560</v>
      </c>
      <c r="B217" s="47">
        <v>2008</v>
      </c>
      <c r="C217" s="47" t="s">
        <v>290</v>
      </c>
      <c r="D217" s="47" t="s">
        <v>292</v>
      </c>
      <c r="E217" s="47" t="s">
        <v>292</v>
      </c>
      <c r="F217" s="47" t="str">
        <f t="shared" ref="F217:F247" si="43">LEFT(E217,1)</f>
        <v>D</v>
      </c>
      <c r="G217" s="47" t="str">
        <f>CONCATENATE(F217)</f>
        <v>D</v>
      </c>
    </row>
    <row r="218" spans="1:12" x14ac:dyDescent="0.35">
      <c r="A218" s="46">
        <v>39583</v>
      </c>
      <c r="B218" s="47">
        <v>2008</v>
      </c>
      <c r="C218" s="47" t="s">
        <v>292</v>
      </c>
      <c r="D218" s="47" t="s">
        <v>290</v>
      </c>
      <c r="E218" s="47" t="s">
        <v>292</v>
      </c>
      <c r="F218" s="47" t="str">
        <f t="shared" si="43"/>
        <v>D</v>
      </c>
      <c r="G218" s="47" t="str">
        <f>CONCATENATE(F217,F218)</f>
        <v>DD</v>
      </c>
      <c r="I218" s="47">
        <f>IF(LEFT(G218,1)="S",1,0)</f>
        <v>0</v>
      </c>
      <c r="J218" s="47">
        <f>IF(G218="SS",1,0)</f>
        <v>0</v>
      </c>
      <c r="K218" s="47">
        <f>IF(LEFT(G218,1)="D",1,0)</f>
        <v>1</v>
      </c>
      <c r="L218" s="47">
        <f t="shared" ref="L218:L247" si="44">IF(G218="DD",1,0)</f>
        <v>1</v>
      </c>
    </row>
    <row r="219" spans="1:12" x14ac:dyDescent="0.35">
      <c r="A219" s="46">
        <v>39933</v>
      </c>
      <c r="B219" s="47">
        <v>2009</v>
      </c>
      <c r="C219" s="47" t="s">
        <v>290</v>
      </c>
      <c r="D219" s="47" t="s">
        <v>292</v>
      </c>
      <c r="E219" s="47" t="s">
        <v>292</v>
      </c>
      <c r="F219" s="47" t="str">
        <f t="shared" si="43"/>
        <v>D</v>
      </c>
      <c r="G219" s="47" t="str">
        <f t="shared" ref="G219:G247" si="45">CONCATENATE(F218,F219)</f>
        <v>DD</v>
      </c>
      <c r="I219" s="47">
        <f t="shared" ref="I219:I247" si="46">IF(LEFT(G219,1)="S",1,0)</f>
        <v>0</v>
      </c>
      <c r="J219" s="47">
        <f t="shared" ref="J219:J247" si="47">IF(G219="SS",1,0)</f>
        <v>0</v>
      </c>
      <c r="K219" s="47">
        <f t="shared" ref="K219:K247" si="48">IF(LEFT(G219,1)="D",1,0)</f>
        <v>1</v>
      </c>
      <c r="L219" s="47">
        <f t="shared" si="44"/>
        <v>1</v>
      </c>
    </row>
    <row r="220" spans="1:12" x14ac:dyDescent="0.35">
      <c r="A220" s="46">
        <v>39946</v>
      </c>
      <c r="B220" s="47">
        <v>2009</v>
      </c>
      <c r="C220" s="47" t="s">
        <v>290</v>
      </c>
      <c r="D220" s="47" t="s">
        <v>292</v>
      </c>
      <c r="E220" s="47" t="s">
        <v>292</v>
      </c>
      <c r="F220" s="47" t="str">
        <f t="shared" si="43"/>
        <v>D</v>
      </c>
      <c r="G220" s="47" t="str">
        <f t="shared" si="45"/>
        <v>DD</v>
      </c>
      <c r="I220" s="47">
        <f t="shared" si="46"/>
        <v>0</v>
      </c>
      <c r="J220" s="47">
        <f t="shared" si="47"/>
        <v>0</v>
      </c>
      <c r="K220" s="47">
        <f t="shared" si="48"/>
        <v>1</v>
      </c>
      <c r="L220" s="47">
        <f t="shared" si="44"/>
        <v>1</v>
      </c>
    </row>
    <row r="221" spans="1:12" x14ac:dyDescent="0.35">
      <c r="A221" s="46">
        <v>39955</v>
      </c>
      <c r="B221" s="47">
        <v>2009</v>
      </c>
      <c r="C221" s="47" t="s">
        <v>292</v>
      </c>
      <c r="D221" s="47" t="s">
        <v>290</v>
      </c>
      <c r="E221" s="47" t="s">
        <v>290</v>
      </c>
      <c r="F221" s="47" t="str">
        <f t="shared" si="43"/>
        <v>S</v>
      </c>
      <c r="G221" s="47" t="str">
        <f t="shared" si="45"/>
        <v>DS</v>
      </c>
      <c r="I221" s="47">
        <f t="shared" si="46"/>
        <v>0</v>
      </c>
      <c r="J221" s="47">
        <f t="shared" si="47"/>
        <v>0</v>
      </c>
      <c r="K221" s="47">
        <f t="shared" si="48"/>
        <v>1</v>
      </c>
      <c r="L221" s="47">
        <f t="shared" si="44"/>
        <v>0</v>
      </c>
    </row>
    <row r="222" spans="1:12" x14ac:dyDescent="0.35">
      <c r="A222" s="46">
        <v>40258</v>
      </c>
      <c r="B222" s="47">
        <v>2010</v>
      </c>
      <c r="C222" s="47" t="s">
        <v>290</v>
      </c>
      <c r="D222" s="47" t="s">
        <v>292</v>
      </c>
      <c r="E222" s="47" t="s">
        <v>290</v>
      </c>
      <c r="F222" s="47" t="str">
        <f t="shared" si="43"/>
        <v>S</v>
      </c>
      <c r="G222" s="47" t="str">
        <f t="shared" si="45"/>
        <v>SS</v>
      </c>
      <c r="I222" s="47">
        <f t="shared" si="46"/>
        <v>1</v>
      </c>
      <c r="J222" s="47">
        <f t="shared" si="47"/>
        <v>1</v>
      </c>
      <c r="K222" s="47">
        <f t="shared" si="48"/>
        <v>0</v>
      </c>
      <c r="L222" s="47">
        <f t="shared" si="44"/>
        <v>0</v>
      </c>
    </row>
    <row r="223" spans="1:12" x14ac:dyDescent="0.35">
      <c r="A223" s="46">
        <v>40286</v>
      </c>
      <c r="B223" s="47">
        <v>2010</v>
      </c>
      <c r="C223" s="47" t="s">
        <v>292</v>
      </c>
      <c r="D223" s="47" t="s">
        <v>290</v>
      </c>
      <c r="E223" s="47" t="s">
        <v>290</v>
      </c>
      <c r="F223" s="47" t="str">
        <f t="shared" si="43"/>
        <v>S</v>
      </c>
      <c r="G223" s="47" t="str">
        <f t="shared" si="45"/>
        <v>SS</v>
      </c>
      <c r="I223" s="47">
        <f t="shared" si="46"/>
        <v>1</v>
      </c>
      <c r="J223" s="47">
        <f t="shared" si="47"/>
        <v>1</v>
      </c>
      <c r="K223" s="47">
        <f t="shared" si="48"/>
        <v>0</v>
      </c>
      <c r="L223" s="47">
        <f t="shared" si="44"/>
        <v>0</v>
      </c>
    </row>
    <row r="224" spans="1:12" x14ac:dyDescent="0.35">
      <c r="A224" s="46">
        <v>40652</v>
      </c>
      <c r="B224" s="47">
        <v>2011</v>
      </c>
      <c r="C224" s="47" t="s">
        <v>292</v>
      </c>
      <c r="D224" s="47" t="s">
        <v>290</v>
      </c>
      <c r="E224" s="47" t="s">
        <v>290</v>
      </c>
      <c r="F224" s="47" t="str">
        <f t="shared" si="43"/>
        <v>S</v>
      </c>
      <c r="G224" s="47" t="str">
        <f t="shared" si="45"/>
        <v>SS</v>
      </c>
      <c r="I224" s="47">
        <f t="shared" si="46"/>
        <v>1</v>
      </c>
      <c r="J224" s="47">
        <f t="shared" si="47"/>
        <v>1</v>
      </c>
      <c r="K224" s="47">
        <f t="shared" si="48"/>
        <v>0</v>
      </c>
      <c r="L224" s="47">
        <f t="shared" si="44"/>
        <v>0</v>
      </c>
    </row>
    <row r="225" spans="1:12" x14ac:dyDescent="0.35">
      <c r="A225" s="46">
        <v>40668</v>
      </c>
      <c r="B225" s="47">
        <v>2011</v>
      </c>
      <c r="C225" s="47" t="s">
        <v>290</v>
      </c>
      <c r="D225" s="47" t="s">
        <v>292</v>
      </c>
      <c r="E225" s="47" t="s">
        <v>292</v>
      </c>
      <c r="F225" s="47" t="str">
        <f t="shared" si="43"/>
        <v>D</v>
      </c>
      <c r="G225" s="47" t="str">
        <f t="shared" si="45"/>
        <v>SD</v>
      </c>
      <c r="I225" s="47">
        <f t="shared" si="46"/>
        <v>1</v>
      </c>
      <c r="J225" s="47">
        <f t="shared" si="47"/>
        <v>0</v>
      </c>
      <c r="K225" s="47">
        <f t="shared" si="48"/>
        <v>0</v>
      </c>
      <c r="L225" s="47">
        <f t="shared" si="44"/>
        <v>0</v>
      </c>
    </row>
    <row r="226" spans="1:12" x14ac:dyDescent="0.35">
      <c r="A226" s="46">
        <v>41018</v>
      </c>
      <c r="B226" s="47">
        <v>2012</v>
      </c>
      <c r="C226" s="47" t="s">
        <v>292</v>
      </c>
      <c r="D226" s="47" t="s">
        <v>290</v>
      </c>
      <c r="E226" s="47" t="s">
        <v>292</v>
      </c>
      <c r="F226" s="47" t="str">
        <f t="shared" si="43"/>
        <v>D</v>
      </c>
      <c r="G226" s="47" t="str">
        <f t="shared" si="45"/>
        <v>DD</v>
      </c>
      <c r="I226" s="47">
        <f t="shared" si="46"/>
        <v>0</v>
      </c>
      <c r="J226" s="47">
        <f t="shared" si="47"/>
        <v>0</v>
      </c>
      <c r="K226" s="47">
        <f t="shared" si="48"/>
        <v>1</v>
      </c>
      <c r="L226" s="47">
        <f t="shared" si="44"/>
        <v>1</v>
      </c>
    </row>
    <row r="227" spans="1:12" x14ac:dyDescent="0.35">
      <c r="A227" s="46">
        <v>41039</v>
      </c>
      <c r="B227" s="47">
        <v>2012</v>
      </c>
      <c r="C227" s="47" t="s">
        <v>290</v>
      </c>
      <c r="D227" s="47" t="s">
        <v>292</v>
      </c>
      <c r="E227" s="47" t="s">
        <v>292</v>
      </c>
      <c r="F227" s="47" t="str">
        <f t="shared" si="43"/>
        <v>D</v>
      </c>
      <c r="G227" s="47" t="str">
        <f t="shared" si="45"/>
        <v>DD</v>
      </c>
      <c r="I227" s="47">
        <f t="shared" si="46"/>
        <v>0</v>
      </c>
      <c r="J227" s="47">
        <f t="shared" si="47"/>
        <v>0</v>
      </c>
      <c r="K227" s="47">
        <f t="shared" si="48"/>
        <v>1</v>
      </c>
      <c r="L227" s="47">
        <f t="shared" si="44"/>
        <v>1</v>
      </c>
    </row>
    <row r="228" spans="1:12" x14ac:dyDescent="0.35">
      <c r="A228" s="46">
        <v>41376</v>
      </c>
      <c r="B228" s="47">
        <v>2013</v>
      </c>
      <c r="C228" s="47" t="s">
        <v>292</v>
      </c>
      <c r="D228" s="47" t="s">
        <v>290</v>
      </c>
      <c r="E228" s="47" t="s">
        <v>290</v>
      </c>
      <c r="F228" s="47" t="str">
        <f t="shared" si="43"/>
        <v>S</v>
      </c>
      <c r="G228" s="47" t="str">
        <f t="shared" si="45"/>
        <v>DS</v>
      </c>
      <c r="I228" s="47">
        <f t="shared" si="46"/>
        <v>0</v>
      </c>
      <c r="J228" s="47">
        <f t="shared" si="47"/>
        <v>0</v>
      </c>
      <c r="K228" s="47">
        <f t="shared" si="48"/>
        <v>1</v>
      </c>
      <c r="L228" s="47">
        <f t="shared" si="44"/>
        <v>0</v>
      </c>
    </row>
    <row r="229" spans="1:12" x14ac:dyDescent="0.35">
      <c r="A229" s="46">
        <v>41398</v>
      </c>
      <c r="B229" s="47">
        <v>2013</v>
      </c>
      <c r="C229" s="47" t="s">
        <v>290</v>
      </c>
      <c r="D229" s="47" t="s">
        <v>292</v>
      </c>
      <c r="E229" s="47" t="s">
        <v>290</v>
      </c>
      <c r="F229" s="47" t="str">
        <f t="shared" si="43"/>
        <v>S</v>
      </c>
      <c r="G229" s="47" t="str">
        <f t="shared" si="45"/>
        <v>SS</v>
      </c>
      <c r="I229" s="47">
        <f t="shared" si="46"/>
        <v>1</v>
      </c>
      <c r="J229" s="47">
        <f t="shared" si="47"/>
        <v>1</v>
      </c>
      <c r="K229" s="47">
        <f t="shared" si="48"/>
        <v>0</v>
      </c>
      <c r="L229" s="47">
        <f t="shared" si="44"/>
        <v>0</v>
      </c>
    </row>
    <row r="230" spans="1:12" x14ac:dyDescent="0.35">
      <c r="A230" s="46">
        <v>41754</v>
      </c>
      <c r="B230" s="47">
        <v>2014</v>
      </c>
      <c r="C230" s="47" t="s">
        <v>290</v>
      </c>
      <c r="D230" s="47" t="s">
        <v>292</v>
      </c>
      <c r="E230" s="47" t="s">
        <v>290</v>
      </c>
      <c r="F230" s="47" t="str">
        <f t="shared" si="43"/>
        <v>S</v>
      </c>
      <c r="G230" s="47" t="str">
        <f t="shared" si="45"/>
        <v>SS</v>
      </c>
      <c r="I230" s="47">
        <f t="shared" si="46"/>
        <v>1</v>
      </c>
      <c r="J230" s="47">
        <f t="shared" si="47"/>
        <v>1</v>
      </c>
      <c r="K230" s="47">
        <f t="shared" si="48"/>
        <v>0</v>
      </c>
      <c r="L230" s="47">
        <f t="shared" si="44"/>
        <v>0</v>
      </c>
    </row>
    <row r="231" spans="1:12" x14ac:dyDescent="0.35">
      <c r="A231" s="46">
        <v>41769</v>
      </c>
      <c r="B231" s="47">
        <v>2014</v>
      </c>
      <c r="C231" s="47" t="s">
        <v>292</v>
      </c>
      <c r="D231" s="47" t="s">
        <v>290</v>
      </c>
      <c r="E231" s="47" t="s">
        <v>290</v>
      </c>
      <c r="F231" s="47" t="str">
        <f t="shared" si="43"/>
        <v>S</v>
      </c>
      <c r="G231" s="47" t="str">
        <f t="shared" si="45"/>
        <v>SS</v>
      </c>
      <c r="I231" s="47">
        <f t="shared" si="46"/>
        <v>1</v>
      </c>
      <c r="J231" s="47">
        <f t="shared" si="47"/>
        <v>1</v>
      </c>
      <c r="K231" s="47">
        <f t="shared" si="48"/>
        <v>0</v>
      </c>
      <c r="L231" s="47">
        <f t="shared" si="44"/>
        <v>0</v>
      </c>
    </row>
    <row r="232" spans="1:12" x14ac:dyDescent="0.35">
      <c r="A232" s="46">
        <v>42112</v>
      </c>
      <c r="B232" s="47">
        <v>2015</v>
      </c>
      <c r="C232" s="47" t="s">
        <v>290</v>
      </c>
      <c r="D232" s="47" t="s">
        <v>292</v>
      </c>
      <c r="E232" s="47" t="s">
        <v>292</v>
      </c>
      <c r="F232" s="47" t="str">
        <f t="shared" si="43"/>
        <v>D</v>
      </c>
      <c r="G232" s="47" t="str">
        <f t="shared" si="45"/>
        <v>SD</v>
      </c>
      <c r="I232" s="47">
        <f t="shared" si="46"/>
        <v>1</v>
      </c>
      <c r="J232" s="47">
        <f t="shared" si="47"/>
        <v>0</v>
      </c>
      <c r="K232" s="47">
        <f t="shared" si="48"/>
        <v>0</v>
      </c>
      <c r="L232" s="47">
        <f t="shared" si="44"/>
        <v>0</v>
      </c>
    </row>
    <row r="233" spans="1:12" x14ac:dyDescent="0.35">
      <c r="A233" s="46">
        <v>42133</v>
      </c>
      <c r="B233" s="47">
        <v>2015</v>
      </c>
      <c r="C233" s="47" t="s">
        <v>292</v>
      </c>
      <c r="D233" s="47" t="s">
        <v>290</v>
      </c>
      <c r="E233" s="47" t="s">
        <v>290</v>
      </c>
      <c r="F233" s="47" t="str">
        <f t="shared" si="43"/>
        <v>S</v>
      </c>
      <c r="G233" s="47" t="str">
        <f t="shared" si="45"/>
        <v>DS</v>
      </c>
      <c r="I233" s="47">
        <f t="shared" si="46"/>
        <v>0</v>
      </c>
      <c r="J233" s="47">
        <f t="shared" si="47"/>
        <v>0</v>
      </c>
      <c r="K233" s="47">
        <f t="shared" si="48"/>
        <v>1</v>
      </c>
      <c r="L233" s="47">
        <f t="shared" si="44"/>
        <v>0</v>
      </c>
    </row>
    <row r="234" spans="1:12" x14ac:dyDescent="0.35">
      <c r="A234" s="46">
        <v>42502</v>
      </c>
      <c r="B234" s="47">
        <v>2016</v>
      </c>
      <c r="C234" s="47" t="s">
        <v>290</v>
      </c>
      <c r="D234" s="47" t="s">
        <v>292</v>
      </c>
      <c r="E234" s="47" t="s">
        <v>292</v>
      </c>
      <c r="F234" s="47" t="str">
        <f t="shared" si="43"/>
        <v>D</v>
      </c>
      <c r="G234" s="47" t="str">
        <f t="shared" si="45"/>
        <v>SD</v>
      </c>
      <c r="I234" s="47">
        <f t="shared" si="46"/>
        <v>1</v>
      </c>
      <c r="J234" s="47">
        <f t="shared" si="47"/>
        <v>0</v>
      </c>
      <c r="K234" s="47">
        <f t="shared" si="48"/>
        <v>0</v>
      </c>
      <c r="L234" s="47">
        <f t="shared" si="44"/>
        <v>0</v>
      </c>
    </row>
    <row r="235" spans="1:12" x14ac:dyDescent="0.35">
      <c r="A235" s="46">
        <v>42510</v>
      </c>
      <c r="B235" s="47">
        <v>2016</v>
      </c>
      <c r="C235" s="47" t="s">
        <v>292</v>
      </c>
      <c r="D235" s="47" t="s">
        <v>290</v>
      </c>
      <c r="E235" s="47" t="s">
        <v>292</v>
      </c>
      <c r="F235" s="47" t="str">
        <f t="shared" si="43"/>
        <v>D</v>
      </c>
      <c r="G235" s="47" t="str">
        <f t="shared" si="45"/>
        <v>DD</v>
      </c>
      <c r="I235" s="47">
        <f t="shared" si="46"/>
        <v>0</v>
      </c>
      <c r="J235" s="47">
        <f t="shared" si="47"/>
        <v>0</v>
      </c>
      <c r="K235" s="47">
        <f t="shared" si="48"/>
        <v>1</v>
      </c>
      <c r="L235" s="47">
        <f t="shared" si="44"/>
        <v>1</v>
      </c>
    </row>
    <row r="236" spans="1:12" x14ac:dyDescent="0.35">
      <c r="A236" s="46">
        <v>42844</v>
      </c>
      <c r="B236" s="47">
        <v>2017</v>
      </c>
      <c r="C236" s="47" t="s">
        <v>290</v>
      </c>
      <c r="D236" s="47" t="s">
        <v>292</v>
      </c>
      <c r="E236" s="47" t="s">
        <v>290</v>
      </c>
      <c r="F236" s="47" t="str">
        <f t="shared" si="43"/>
        <v>S</v>
      </c>
      <c r="G236" s="47" t="str">
        <f t="shared" si="45"/>
        <v>DS</v>
      </c>
      <c r="I236" s="47">
        <f t="shared" si="46"/>
        <v>0</v>
      </c>
      <c r="J236" s="47">
        <f t="shared" si="47"/>
        <v>0</v>
      </c>
      <c r="K236" s="47">
        <f t="shared" si="48"/>
        <v>1</v>
      </c>
      <c r="L236" s="47">
        <f t="shared" si="44"/>
        <v>0</v>
      </c>
    </row>
    <row r="237" spans="1:12" x14ac:dyDescent="0.35">
      <c r="A237" s="46">
        <v>42857</v>
      </c>
      <c r="B237" s="47">
        <v>2017</v>
      </c>
      <c r="C237" s="47" t="s">
        <v>292</v>
      </c>
      <c r="D237" s="47" t="s">
        <v>290</v>
      </c>
      <c r="E237" s="47" t="s">
        <v>292</v>
      </c>
      <c r="F237" s="47" t="str">
        <f t="shared" si="43"/>
        <v>D</v>
      </c>
      <c r="G237" s="47" t="str">
        <f t="shared" si="45"/>
        <v>SD</v>
      </c>
      <c r="I237" s="47">
        <f t="shared" si="46"/>
        <v>1</v>
      </c>
      <c r="J237" s="47">
        <f t="shared" si="47"/>
        <v>0</v>
      </c>
      <c r="K237" s="47">
        <f t="shared" si="48"/>
        <v>0</v>
      </c>
      <c r="L237" s="47">
        <f t="shared" si="44"/>
        <v>0</v>
      </c>
    </row>
    <row r="238" spans="1:12" x14ac:dyDescent="0.35">
      <c r="A238" s="46">
        <v>43225</v>
      </c>
      <c r="B238" s="47">
        <v>2018</v>
      </c>
      <c r="C238" s="47" t="s">
        <v>292</v>
      </c>
      <c r="D238" s="47" t="s">
        <v>290</v>
      </c>
      <c r="E238" s="47" t="s">
        <v>290</v>
      </c>
      <c r="F238" s="47" t="str">
        <f t="shared" si="43"/>
        <v>S</v>
      </c>
      <c r="G238" s="47" t="str">
        <f t="shared" si="45"/>
        <v>DS</v>
      </c>
      <c r="I238" s="47">
        <f t="shared" si="46"/>
        <v>0</v>
      </c>
      <c r="J238" s="47">
        <f t="shared" si="47"/>
        <v>0</v>
      </c>
      <c r="K238" s="47">
        <f t="shared" si="48"/>
        <v>1</v>
      </c>
      <c r="L238" s="47">
        <f t="shared" si="44"/>
        <v>0</v>
      </c>
    </row>
    <row r="239" spans="1:12" x14ac:dyDescent="0.35">
      <c r="A239" s="46">
        <v>43230</v>
      </c>
      <c r="B239" s="47">
        <v>2018</v>
      </c>
      <c r="C239" s="47" t="s">
        <v>292</v>
      </c>
      <c r="D239" s="47" t="s">
        <v>290</v>
      </c>
      <c r="E239" s="47" t="s">
        <v>290</v>
      </c>
      <c r="F239" s="47" t="str">
        <f t="shared" si="43"/>
        <v>S</v>
      </c>
      <c r="G239" s="47" t="str">
        <f t="shared" si="45"/>
        <v>SS</v>
      </c>
      <c r="I239" s="47">
        <f t="shared" si="46"/>
        <v>1</v>
      </c>
      <c r="J239" s="47">
        <f t="shared" si="47"/>
        <v>1</v>
      </c>
      <c r="K239" s="47">
        <f t="shared" si="48"/>
        <v>0</v>
      </c>
      <c r="L239" s="47">
        <f t="shared" si="44"/>
        <v>0</v>
      </c>
    </row>
    <row r="240" spans="1:12" x14ac:dyDescent="0.35">
      <c r="A240" s="46">
        <v>43559</v>
      </c>
      <c r="B240" s="47">
        <v>2019</v>
      </c>
      <c r="C240" s="47" t="s">
        <v>292</v>
      </c>
      <c r="D240" s="47" t="s">
        <v>290</v>
      </c>
      <c r="E240" s="47" t="s">
        <v>290</v>
      </c>
      <c r="F240" s="47" t="str">
        <f t="shared" si="43"/>
        <v>S</v>
      </c>
      <c r="G240" s="47" t="str">
        <f t="shared" si="45"/>
        <v>SS</v>
      </c>
      <c r="I240" s="47">
        <f t="shared" si="46"/>
        <v>1</v>
      </c>
      <c r="J240" s="47">
        <f t="shared" si="47"/>
        <v>1</v>
      </c>
      <c r="K240" s="47">
        <f t="shared" si="48"/>
        <v>0</v>
      </c>
      <c r="L240" s="47">
        <f t="shared" si="44"/>
        <v>0</v>
      </c>
    </row>
    <row r="241" spans="1:12" x14ac:dyDescent="0.35">
      <c r="A241" s="46">
        <v>43569</v>
      </c>
      <c r="B241" s="47">
        <v>2019</v>
      </c>
      <c r="C241" s="47" t="s">
        <v>292</v>
      </c>
      <c r="D241" s="47" t="s">
        <v>290</v>
      </c>
      <c r="E241" s="47" t="s">
        <v>292</v>
      </c>
      <c r="F241" s="47" t="str">
        <f t="shared" si="43"/>
        <v>D</v>
      </c>
      <c r="G241" s="47" t="str">
        <f t="shared" si="45"/>
        <v>SD</v>
      </c>
      <c r="I241" s="47">
        <f t="shared" si="46"/>
        <v>1</v>
      </c>
      <c r="J241" s="47">
        <f t="shared" si="47"/>
        <v>0</v>
      </c>
      <c r="K241" s="47">
        <f t="shared" si="48"/>
        <v>0</v>
      </c>
      <c r="L241" s="47">
        <f t="shared" si="44"/>
        <v>0</v>
      </c>
    </row>
    <row r="242" spans="1:12" x14ac:dyDescent="0.35">
      <c r="A242" s="46">
        <v>43593</v>
      </c>
      <c r="B242" s="47">
        <v>2019</v>
      </c>
      <c r="C242" s="47" t="s">
        <v>290</v>
      </c>
      <c r="D242" s="47" t="s">
        <v>292</v>
      </c>
      <c r="E242" s="47" t="s">
        <v>292</v>
      </c>
      <c r="F242" s="47" t="str">
        <f t="shared" si="43"/>
        <v>D</v>
      </c>
      <c r="G242" s="47" t="str">
        <f t="shared" si="45"/>
        <v>DD</v>
      </c>
      <c r="I242" s="47">
        <f t="shared" si="46"/>
        <v>0</v>
      </c>
      <c r="J242" s="47">
        <f t="shared" si="47"/>
        <v>0</v>
      </c>
      <c r="K242" s="47">
        <f t="shared" si="48"/>
        <v>1</v>
      </c>
      <c r="L242" s="47">
        <f t="shared" si="44"/>
        <v>1</v>
      </c>
    </row>
    <row r="243" spans="1:12" x14ac:dyDescent="0.35">
      <c r="A243" s="46">
        <v>44103</v>
      </c>
      <c r="B243" s="47">
        <v>2020</v>
      </c>
      <c r="C243" s="47" t="s">
        <v>290</v>
      </c>
      <c r="D243" s="47" t="s">
        <v>292</v>
      </c>
      <c r="E243" s="47" t="s">
        <v>290</v>
      </c>
      <c r="F243" s="47" t="str">
        <f t="shared" si="43"/>
        <v>S</v>
      </c>
      <c r="G243" s="47" t="str">
        <f>CONCATENATE(F242,F243)</f>
        <v>DS</v>
      </c>
      <c r="I243" s="47">
        <f t="shared" si="46"/>
        <v>0</v>
      </c>
      <c r="J243" s="47">
        <f t="shared" si="47"/>
        <v>0</v>
      </c>
      <c r="K243" s="47">
        <f t="shared" si="48"/>
        <v>1</v>
      </c>
      <c r="L243" s="47">
        <f t="shared" si="44"/>
        <v>0</v>
      </c>
    </row>
    <row r="244" spans="1:12" x14ac:dyDescent="0.35">
      <c r="A244" s="46">
        <v>44131</v>
      </c>
      <c r="B244" s="47">
        <v>2020</v>
      </c>
      <c r="C244" s="47" t="s">
        <v>290</v>
      </c>
      <c r="D244" s="47" t="s">
        <v>292</v>
      </c>
      <c r="E244" s="47" t="s">
        <v>290</v>
      </c>
      <c r="F244" s="47" t="str">
        <f t="shared" si="43"/>
        <v>S</v>
      </c>
      <c r="G244" s="47" t="str">
        <f t="shared" si="45"/>
        <v>SS</v>
      </c>
      <c r="I244" s="47">
        <f t="shared" si="46"/>
        <v>1</v>
      </c>
      <c r="J244" s="47">
        <f t="shared" si="47"/>
        <v>1</v>
      </c>
      <c r="K244" s="47">
        <f t="shared" si="48"/>
        <v>0</v>
      </c>
      <c r="L244" s="47">
        <f t="shared" si="44"/>
        <v>0</v>
      </c>
    </row>
    <row r="245" spans="1:12" x14ac:dyDescent="0.35">
      <c r="A245" s="46">
        <v>44143</v>
      </c>
      <c r="B245" s="47">
        <v>2020</v>
      </c>
      <c r="C245" s="47" t="s">
        <v>292</v>
      </c>
      <c r="D245" s="47" t="s">
        <v>290</v>
      </c>
      <c r="E245" s="47" t="s">
        <v>292</v>
      </c>
      <c r="F245" s="47" t="str">
        <f t="shared" si="43"/>
        <v>D</v>
      </c>
      <c r="G245" s="47" t="str">
        <f>CONCATENATE(F244,F245)</f>
        <v>SD</v>
      </c>
      <c r="I245" s="47">
        <f t="shared" si="46"/>
        <v>1</v>
      </c>
      <c r="J245" s="47">
        <f t="shared" si="47"/>
        <v>0</v>
      </c>
      <c r="K245" s="47">
        <f t="shared" si="48"/>
        <v>0</v>
      </c>
      <c r="L245" s="47">
        <f t="shared" si="44"/>
        <v>0</v>
      </c>
    </row>
    <row r="246" spans="1:12" x14ac:dyDescent="0.35">
      <c r="A246" s="46">
        <v>44311</v>
      </c>
      <c r="B246" s="47">
        <v>2021</v>
      </c>
      <c r="C246" s="47" t="s">
        <v>292</v>
      </c>
      <c r="D246" s="47" t="s">
        <v>290</v>
      </c>
      <c r="E246" s="47" t="s">
        <v>292</v>
      </c>
      <c r="F246" s="47" t="str">
        <f t="shared" si="43"/>
        <v>D</v>
      </c>
      <c r="G246" s="47" t="str">
        <f t="shared" si="45"/>
        <v>DD</v>
      </c>
      <c r="I246" s="47">
        <f t="shared" si="46"/>
        <v>0</v>
      </c>
      <c r="J246" s="47">
        <f t="shared" si="47"/>
        <v>0</v>
      </c>
      <c r="K246" s="47">
        <f t="shared" si="48"/>
        <v>1</v>
      </c>
      <c r="L246" s="47">
        <f t="shared" si="44"/>
        <v>1</v>
      </c>
    </row>
    <row r="247" spans="1:12" x14ac:dyDescent="0.35">
      <c r="A247" s="46">
        <v>44461</v>
      </c>
      <c r="B247" s="47">
        <v>2021</v>
      </c>
      <c r="C247" s="47" t="s">
        <v>290</v>
      </c>
      <c r="D247" s="47" t="s">
        <v>292</v>
      </c>
      <c r="E247" s="47" t="s">
        <v>292</v>
      </c>
      <c r="F247" s="47" t="str">
        <f t="shared" si="43"/>
        <v>D</v>
      </c>
      <c r="G247" s="47" t="str">
        <f t="shared" si="45"/>
        <v>DD</v>
      </c>
      <c r="I247" s="47">
        <f t="shared" si="46"/>
        <v>0</v>
      </c>
      <c r="J247" s="47">
        <f t="shared" si="47"/>
        <v>0</v>
      </c>
      <c r="K247" s="47">
        <f t="shared" si="48"/>
        <v>1</v>
      </c>
      <c r="L247" s="47">
        <f t="shared" si="44"/>
        <v>1</v>
      </c>
    </row>
    <row r="249" spans="1:12" x14ac:dyDescent="0.35">
      <c r="G249" s="40" t="s">
        <v>288</v>
      </c>
      <c r="I249" s="47">
        <f>SUM(I218:I247)</f>
        <v>15</v>
      </c>
      <c r="J249" s="47">
        <f t="shared" ref="J249:L249" si="49">SUM(J218:J247)</f>
        <v>9</v>
      </c>
      <c r="K249" s="47">
        <f t="shared" si="49"/>
        <v>15</v>
      </c>
      <c r="L249" s="47">
        <f t="shared" si="49"/>
        <v>9</v>
      </c>
    </row>
    <row r="250" spans="1:12" x14ac:dyDescent="0.35">
      <c r="G250" s="40" t="s">
        <v>289</v>
      </c>
      <c r="I250" s="40">
        <f>J249/I249</f>
        <v>0.6</v>
      </c>
      <c r="J250" s="47"/>
      <c r="K250" s="40">
        <f>L249/K249</f>
        <v>0.6</v>
      </c>
      <c r="L250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10CD-F8FE-4EDD-8E42-8966C94745DA}">
  <dimension ref="A1:L219"/>
  <sheetViews>
    <sheetView zoomScale="80" zoomScaleNormal="80" workbookViewId="0">
      <selection activeCell="B6" sqref="B6"/>
    </sheetView>
  </sheetViews>
  <sheetFormatPr defaultRowHeight="14.5" x14ac:dyDescent="0.35"/>
  <cols>
    <col min="1" max="1" width="10.54296875" bestFit="1" customWidth="1"/>
    <col min="2" max="2" width="39.6328125" bestFit="1" customWidth="1"/>
    <col min="3" max="3" width="40.08984375" bestFit="1" customWidth="1"/>
    <col min="4" max="4" width="39.54296875" bestFit="1" customWidth="1"/>
    <col min="5" max="5" width="39.08984375" bestFit="1" customWidth="1"/>
    <col min="6" max="6" width="31.36328125" bestFit="1" customWidth="1"/>
    <col min="7" max="7" width="32.54296875" bestFit="1" customWidth="1"/>
    <col min="8" max="8" width="32.1796875" bestFit="1" customWidth="1"/>
    <col min="9" max="9" width="12" bestFit="1" customWidth="1"/>
    <col min="10" max="10" width="2" bestFit="1" customWidth="1"/>
    <col min="11" max="11" width="12" bestFit="1" customWidth="1"/>
    <col min="12" max="12" width="2" bestFit="1" customWidth="1"/>
  </cols>
  <sheetData>
    <row r="1" spans="1:12" x14ac:dyDescent="0.35">
      <c r="A1" s="40" t="s">
        <v>268</v>
      </c>
      <c r="B1" s="40" t="s">
        <v>305</v>
      </c>
      <c r="C1" s="40" t="s">
        <v>306</v>
      </c>
      <c r="D1" s="40" t="s">
        <v>307</v>
      </c>
      <c r="E1" s="40" t="s">
        <v>308</v>
      </c>
      <c r="F1" s="40" t="s">
        <v>281</v>
      </c>
      <c r="G1" s="40" t="s">
        <v>282</v>
      </c>
      <c r="H1" s="40" t="s">
        <v>283</v>
      </c>
    </row>
    <row r="2" spans="1:12" x14ac:dyDescent="0.35">
      <c r="A2" s="40" t="s">
        <v>7</v>
      </c>
      <c r="B2" s="41">
        <f>I41</f>
        <v>0.45454545454545453</v>
      </c>
      <c r="C2" s="41">
        <f>1-B2</f>
        <v>0.54545454545454541</v>
      </c>
      <c r="D2" s="41">
        <f>K41</f>
        <v>0.5</v>
      </c>
      <c r="E2" s="41">
        <f>1-D2</f>
        <v>0.5</v>
      </c>
      <c r="F2" s="40">
        <f>IF(F38="R",B2*B2,E2*B2)</f>
        <v>0.22727272727272727</v>
      </c>
      <c r="G2" s="40">
        <f>IF(F38="R",C2*D2,D2*D2)</f>
        <v>0.25</v>
      </c>
      <c r="H2" s="40">
        <f>IF(F38="R",B2*C2,E2*C2)</f>
        <v>0.27272727272727271</v>
      </c>
    </row>
    <row r="3" spans="1:12" x14ac:dyDescent="0.35">
      <c r="A3" s="40" t="s">
        <v>1</v>
      </c>
      <c r="B3" s="41">
        <f>I72</f>
        <v>0.33333333333333331</v>
      </c>
      <c r="C3" s="41">
        <f t="shared" ref="C3:C8" si="0">1-B3</f>
        <v>0.66666666666666674</v>
      </c>
      <c r="D3" s="41">
        <f>K72</f>
        <v>0.6</v>
      </c>
      <c r="E3" s="41">
        <f t="shared" ref="E3:E8" si="1">1-D3</f>
        <v>0.4</v>
      </c>
      <c r="F3" s="40">
        <f>IF(F69="R",B3*B3,E3*B3)</f>
        <v>0.1111111111111111</v>
      </c>
      <c r="G3" s="40">
        <f>IF(F69="R",C3*D3,D3*D3)</f>
        <v>0.4</v>
      </c>
      <c r="H3" s="40">
        <f>IF(F69="R",B3*C3,E3*C3)</f>
        <v>0.22222222222222224</v>
      </c>
    </row>
    <row r="4" spans="1:12" x14ac:dyDescent="0.35">
      <c r="A4" s="40" t="s">
        <v>3</v>
      </c>
      <c r="B4" s="41">
        <f>I102</f>
        <v>0.36363636363636365</v>
      </c>
      <c r="C4" s="41">
        <f t="shared" si="0"/>
        <v>0.63636363636363635</v>
      </c>
      <c r="D4" s="41">
        <f>K102</f>
        <v>0.5</v>
      </c>
      <c r="E4" s="41">
        <f t="shared" si="1"/>
        <v>0.5</v>
      </c>
      <c r="F4" s="40">
        <f>IF(F99="R",B4*B4,E4*B4)</f>
        <v>0.18181818181818182</v>
      </c>
      <c r="G4" s="40">
        <f>IF(F99="R",C4*D4,D4*D4)</f>
        <v>0.25</v>
      </c>
      <c r="H4" s="40">
        <f>IF(F99="R",B4*C4,E4*C4)</f>
        <v>0.31818181818181818</v>
      </c>
    </row>
    <row r="5" spans="1:12" x14ac:dyDescent="0.35">
      <c r="A5" s="40" t="s">
        <v>256</v>
      </c>
      <c r="B5" s="40">
        <f>I132</f>
        <v>0.5</v>
      </c>
      <c r="C5" s="40">
        <f t="shared" si="0"/>
        <v>0.5</v>
      </c>
      <c r="D5" s="42">
        <f>K132</f>
        <v>0.33333333333333331</v>
      </c>
      <c r="E5" s="41">
        <f t="shared" si="1"/>
        <v>0.66666666666666674</v>
      </c>
      <c r="F5" s="40">
        <f>IF(F129="R",B5*B5,E5*B5)</f>
        <v>0.33333333333333337</v>
      </c>
      <c r="G5" s="40">
        <f>IF(F129="R",C5*D5,D5*D5)</f>
        <v>0.1111111111111111</v>
      </c>
      <c r="H5" s="40">
        <f>IF(F129="R",B5*C5,E5*C5)</f>
        <v>0.33333333333333337</v>
      </c>
    </row>
    <row r="6" spans="1:12" x14ac:dyDescent="0.35">
      <c r="A6" s="40" t="s">
        <v>258</v>
      </c>
      <c r="B6" s="40">
        <f>I161</f>
        <v>0.5</v>
      </c>
      <c r="C6" s="40">
        <f t="shared" si="0"/>
        <v>0.5</v>
      </c>
      <c r="D6" s="41">
        <f>K161</f>
        <v>0.4</v>
      </c>
      <c r="E6" s="41">
        <f t="shared" si="1"/>
        <v>0.6</v>
      </c>
      <c r="F6" s="40">
        <f>IF(F158="R",B6*B6,E6*B6)</f>
        <v>0.25</v>
      </c>
      <c r="G6" s="40">
        <f>IF(F158="R",C6*D6,D6*D6)</f>
        <v>0.2</v>
      </c>
      <c r="H6" s="40">
        <f>IF(F158="R",B6*C6,E6*C6)</f>
        <v>0.25</v>
      </c>
    </row>
    <row r="7" spans="1:12" x14ac:dyDescent="0.35">
      <c r="A7" s="40" t="s">
        <v>6</v>
      </c>
      <c r="B7" s="40">
        <f>I189</f>
        <v>0.5</v>
      </c>
      <c r="C7" s="40">
        <f>1-B7</f>
        <v>0.5</v>
      </c>
      <c r="D7" s="41">
        <f>K189</f>
        <v>0.63636363636363635</v>
      </c>
      <c r="E7" s="41">
        <f>1-D7</f>
        <v>0.36363636363636365</v>
      </c>
      <c r="F7" s="40">
        <f>IF(F186="Ra",B7*B7,E7*B7)</f>
        <v>0.18181818181818182</v>
      </c>
      <c r="G7" s="40">
        <f>IF(F186="Ra",C7*D7,D7*D7)</f>
        <v>0.4049586776859504</v>
      </c>
      <c r="H7" s="40">
        <f>IF(F186="Ra",B7*C7,E7*C7)</f>
        <v>0.18181818181818182</v>
      </c>
    </row>
    <row r="8" spans="1:12" x14ac:dyDescent="0.35">
      <c r="A8" s="40" t="s">
        <v>259</v>
      </c>
      <c r="B8" s="41">
        <f>I219</f>
        <v>0.66666666666666663</v>
      </c>
      <c r="C8" s="41">
        <f t="shared" si="0"/>
        <v>0.33333333333333337</v>
      </c>
      <c r="D8" s="41">
        <f>K219</f>
        <v>0.63636363636363635</v>
      </c>
      <c r="E8" s="41">
        <f t="shared" si="1"/>
        <v>0.36363636363636365</v>
      </c>
      <c r="F8" s="40">
        <f>IF(F216="R",B8*B8,E8*B8)</f>
        <v>0.24242424242424243</v>
      </c>
      <c r="G8" s="40">
        <f>IF(F216="R",C8*D8,D8*D8)</f>
        <v>0.4049586776859504</v>
      </c>
      <c r="H8" s="40">
        <f>IF(F216="R",B8*C8,E8*C8)</f>
        <v>0.12121212121212123</v>
      </c>
    </row>
    <row r="14" spans="1:12" x14ac:dyDescent="0.35">
      <c r="A14" s="40" t="s">
        <v>9</v>
      </c>
      <c r="B14" s="40" t="s">
        <v>284</v>
      </c>
      <c r="C14" s="40" t="s">
        <v>262</v>
      </c>
      <c r="D14" s="40" t="s">
        <v>263</v>
      </c>
      <c r="E14" s="40" t="s">
        <v>285</v>
      </c>
      <c r="F14" s="40" t="s">
        <v>286</v>
      </c>
      <c r="G14" s="40" t="s">
        <v>287</v>
      </c>
    </row>
    <row r="15" spans="1:12" x14ac:dyDescent="0.35">
      <c r="A15" s="46">
        <v>39575</v>
      </c>
      <c r="B15" s="47">
        <v>2008</v>
      </c>
      <c r="C15" s="47" t="s">
        <v>4</v>
      </c>
      <c r="D15" s="47" t="s">
        <v>5</v>
      </c>
      <c r="E15" s="47" t="s">
        <v>4</v>
      </c>
      <c r="F15" s="47" t="str">
        <f t="shared" ref="F15:F38" si="2">LEFT(E15,1)</f>
        <v>M</v>
      </c>
      <c r="G15" s="47" t="str">
        <f>CONCATENATE(F15)</f>
        <v>M</v>
      </c>
    </row>
    <row r="16" spans="1:12" x14ac:dyDescent="0.35">
      <c r="A16" s="46">
        <v>39594</v>
      </c>
      <c r="B16" s="47">
        <v>2008</v>
      </c>
      <c r="C16" s="47" t="s">
        <v>5</v>
      </c>
      <c r="D16" s="47" t="s">
        <v>4</v>
      </c>
      <c r="E16" s="47" t="s">
        <v>5</v>
      </c>
      <c r="F16" s="47" t="str">
        <f t="shared" si="2"/>
        <v>R</v>
      </c>
      <c r="G16" s="47" t="str">
        <f>CONCATENATE(F15,F16)</f>
        <v>MR</v>
      </c>
      <c r="I16" s="47">
        <f>IF(LEFT(G16,1)="R",1,0)</f>
        <v>0</v>
      </c>
      <c r="J16" s="47">
        <f>IF(G16="RR",1,0)</f>
        <v>0</v>
      </c>
      <c r="K16" s="47">
        <f>IF(LEFT(G16,1)="M",1,0)</f>
        <v>1</v>
      </c>
      <c r="L16" s="47">
        <f>IF(G16="MM",1,0)</f>
        <v>0</v>
      </c>
    </row>
    <row r="17" spans="1:12" x14ac:dyDescent="0.35">
      <c r="A17" s="46">
        <v>39947</v>
      </c>
      <c r="B17" s="47">
        <v>2009</v>
      </c>
      <c r="C17" s="47" t="s">
        <v>4</v>
      </c>
      <c r="D17" s="47" t="s">
        <v>5</v>
      </c>
      <c r="E17" s="47" t="s">
        <v>5</v>
      </c>
      <c r="F17" s="47" t="str">
        <f t="shared" si="2"/>
        <v>R</v>
      </c>
      <c r="G17" s="47" t="str">
        <f t="shared" ref="G17:G38" si="3">CONCATENATE(F16,F17)</f>
        <v>RR</v>
      </c>
      <c r="I17" s="47">
        <f t="shared" ref="I17:I38" si="4">IF(LEFT(G17,1)="R",1,0)</f>
        <v>1</v>
      </c>
      <c r="J17" s="47">
        <f t="shared" ref="J17:J38" si="5">IF(G17="RR",1,0)</f>
        <v>1</v>
      </c>
      <c r="K17" s="47">
        <f t="shared" ref="K17:K38" si="6">IF(LEFT(G17,1)="M",1,0)</f>
        <v>0</v>
      </c>
      <c r="L17" s="47">
        <f t="shared" ref="L17:L38" si="7">IF(G17="MM",1,0)</f>
        <v>0</v>
      </c>
    </row>
    <row r="18" spans="1:12" x14ac:dyDescent="0.35">
      <c r="A18" s="46">
        <v>40250</v>
      </c>
      <c r="B18" s="47">
        <v>2010</v>
      </c>
      <c r="C18" s="47" t="s">
        <v>4</v>
      </c>
      <c r="D18" s="47" t="s">
        <v>5</v>
      </c>
      <c r="E18" s="47" t="s">
        <v>4</v>
      </c>
      <c r="F18" s="47" t="str">
        <f t="shared" si="2"/>
        <v>M</v>
      </c>
      <c r="G18" s="47" t="str">
        <f t="shared" si="3"/>
        <v>RM</v>
      </c>
      <c r="I18" s="47">
        <f t="shared" si="4"/>
        <v>1</v>
      </c>
      <c r="J18" s="47">
        <f t="shared" si="5"/>
        <v>0</v>
      </c>
      <c r="K18" s="47">
        <f t="shared" si="6"/>
        <v>0</v>
      </c>
      <c r="L18" s="47">
        <f t="shared" si="7"/>
        <v>0</v>
      </c>
    </row>
    <row r="19" spans="1:12" x14ac:dyDescent="0.35">
      <c r="A19" s="46">
        <v>40279</v>
      </c>
      <c r="B19" s="47">
        <v>2010</v>
      </c>
      <c r="C19" s="47" t="s">
        <v>5</v>
      </c>
      <c r="D19" s="47" t="s">
        <v>4</v>
      </c>
      <c r="E19" s="47" t="s">
        <v>4</v>
      </c>
      <c r="F19" s="47" t="str">
        <f t="shared" si="2"/>
        <v>M</v>
      </c>
      <c r="G19" s="47" t="str">
        <f t="shared" si="3"/>
        <v>MM</v>
      </c>
      <c r="I19" s="47">
        <f t="shared" si="4"/>
        <v>0</v>
      </c>
      <c r="J19" s="47">
        <f t="shared" si="5"/>
        <v>0</v>
      </c>
      <c r="K19" s="47">
        <f t="shared" si="6"/>
        <v>1</v>
      </c>
      <c r="L19" s="47">
        <f t="shared" si="7"/>
        <v>1</v>
      </c>
    </row>
    <row r="20" spans="1:12" x14ac:dyDescent="0.35">
      <c r="A20" s="46">
        <v>40662</v>
      </c>
      <c r="B20" s="47">
        <v>2011</v>
      </c>
      <c r="C20" s="47" t="s">
        <v>5</v>
      </c>
      <c r="D20" s="47" t="s">
        <v>4</v>
      </c>
      <c r="E20" s="47" t="s">
        <v>5</v>
      </c>
      <c r="F20" s="47" t="str">
        <f t="shared" si="2"/>
        <v>R</v>
      </c>
      <c r="G20" s="47" t="str">
        <f t="shared" si="3"/>
        <v>MR</v>
      </c>
      <c r="I20" s="47">
        <f t="shared" si="4"/>
        <v>0</v>
      </c>
      <c r="J20" s="47">
        <f t="shared" si="5"/>
        <v>0</v>
      </c>
      <c r="K20" s="47">
        <f t="shared" si="6"/>
        <v>1</v>
      </c>
      <c r="L20" s="47">
        <f t="shared" si="7"/>
        <v>0</v>
      </c>
    </row>
    <row r="21" spans="1:12" x14ac:dyDescent="0.35">
      <c r="A21" s="46">
        <v>40683</v>
      </c>
      <c r="B21" s="47">
        <v>2011</v>
      </c>
      <c r="C21" s="47" t="s">
        <v>4</v>
      </c>
      <c r="D21" s="47" t="s">
        <v>5</v>
      </c>
      <c r="E21" s="47" t="s">
        <v>5</v>
      </c>
      <c r="F21" s="47" t="str">
        <f t="shared" si="2"/>
        <v>R</v>
      </c>
      <c r="G21" s="47" t="str">
        <f t="shared" si="3"/>
        <v>RR</v>
      </c>
      <c r="I21" s="47">
        <f t="shared" si="4"/>
        <v>1</v>
      </c>
      <c r="J21" s="47">
        <f t="shared" si="5"/>
        <v>1</v>
      </c>
      <c r="K21" s="47">
        <f t="shared" si="6"/>
        <v>0</v>
      </c>
      <c r="L21" s="47">
        <f t="shared" si="7"/>
        <v>0</v>
      </c>
    </row>
    <row r="22" spans="1:12" x14ac:dyDescent="0.35">
      <c r="A22" s="46">
        <v>41010</v>
      </c>
      <c r="B22" s="47">
        <v>2012</v>
      </c>
      <c r="C22" s="47" t="s">
        <v>4</v>
      </c>
      <c r="D22" s="47" t="s">
        <v>5</v>
      </c>
      <c r="E22" s="47" t="s">
        <v>4</v>
      </c>
      <c r="F22" s="47" t="str">
        <f t="shared" si="2"/>
        <v>M</v>
      </c>
      <c r="G22" s="47" t="str">
        <f t="shared" si="3"/>
        <v>RM</v>
      </c>
      <c r="I22" s="47">
        <f t="shared" si="4"/>
        <v>1</v>
      </c>
      <c r="J22" s="47">
        <f t="shared" si="5"/>
        <v>0</v>
      </c>
      <c r="K22" s="47">
        <f t="shared" si="6"/>
        <v>0</v>
      </c>
      <c r="L22" s="47">
        <f t="shared" si="7"/>
        <v>0</v>
      </c>
    </row>
    <row r="23" spans="1:12" x14ac:dyDescent="0.35">
      <c r="A23" s="46">
        <v>41049</v>
      </c>
      <c r="B23" s="47">
        <v>2012</v>
      </c>
      <c r="C23" s="47" t="s">
        <v>5</v>
      </c>
      <c r="D23" s="47" t="s">
        <v>4</v>
      </c>
      <c r="E23" s="47" t="s">
        <v>4</v>
      </c>
      <c r="F23" s="47" t="str">
        <f t="shared" si="2"/>
        <v>M</v>
      </c>
      <c r="G23" s="47" t="str">
        <f t="shared" si="3"/>
        <v>MM</v>
      </c>
      <c r="I23" s="47">
        <f t="shared" si="4"/>
        <v>0</v>
      </c>
      <c r="J23" s="47">
        <f t="shared" si="5"/>
        <v>0</v>
      </c>
      <c r="K23" s="47">
        <f t="shared" si="6"/>
        <v>1</v>
      </c>
      <c r="L23" s="47">
        <f t="shared" si="7"/>
        <v>1</v>
      </c>
    </row>
    <row r="24" spans="1:12" x14ac:dyDescent="0.35">
      <c r="A24" s="46">
        <v>41381</v>
      </c>
      <c r="B24" s="47">
        <v>2013</v>
      </c>
      <c r="C24" s="47" t="s">
        <v>5</v>
      </c>
      <c r="D24" s="47" t="s">
        <v>4</v>
      </c>
      <c r="E24" s="47" t="s">
        <v>5</v>
      </c>
      <c r="F24" s="47" t="str">
        <f t="shared" si="2"/>
        <v>R</v>
      </c>
      <c r="G24" s="47" t="str">
        <f t="shared" si="3"/>
        <v>MR</v>
      </c>
      <c r="I24" s="47">
        <f t="shared" si="4"/>
        <v>0</v>
      </c>
      <c r="J24" s="47">
        <f t="shared" si="5"/>
        <v>0</v>
      </c>
      <c r="K24" s="47">
        <f t="shared" si="6"/>
        <v>1</v>
      </c>
      <c r="L24" s="47">
        <f t="shared" si="7"/>
        <v>0</v>
      </c>
    </row>
    <row r="25" spans="1:12" x14ac:dyDescent="0.35">
      <c r="A25" s="46">
        <v>41409</v>
      </c>
      <c r="B25" s="47">
        <v>2013</v>
      </c>
      <c r="C25" s="47" t="s">
        <v>4</v>
      </c>
      <c r="D25" s="47" t="s">
        <v>5</v>
      </c>
      <c r="E25" s="47" t="s">
        <v>4</v>
      </c>
      <c r="F25" s="47" t="str">
        <f t="shared" si="2"/>
        <v>M</v>
      </c>
      <c r="G25" s="47" t="str">
        <f t="shared" si="3"/>
        <v>RM</v>
      </c>
      <c r="I25" s="47">
        <f t="shared" si="4"/>
        <v>1</v>
      </c>
      <c r="J25" s="47">
        <f t="shared" si="5"/>
        <v>0</v>
      </c>
      <c r="K25" s="47">
        <f t="shared" si="6"/>
        <v>0</v>
      </c>
      <c r="L25" s="47">
        <f t="shared" si="7"/>
        <v>0</v>
      </c>
    </row>
    <row r="26" spans="1:12" x14ac:dyDescent="0.35">
      <c r="A26" s="46">
        <v>41418</v>
      </c>
      <c r="B26" s="47">
        <v>2013</v>
      </c>
      <c r="C26" s="47" t="s">
        <v>4</v>
      </c>
      <c r="D26" s="47" t="s">
        <v>5</v>
      </c>
      <c r="E26" s="47" t="s">
        <v>4</v>
      </c>
      <c r="F26" s="47" t="str">
        <f t="shared" si="2"/>
        <v>M</v>
      </c>
      <c r="G26" s="47" t="str">
        <f t="shared" si="3"/>
        <v>MM</v>
      </c>
      <c r="I26" s="47">
        <f t="shared" si="4"/>
        <v>0</v>
      </c>
      <c r="J26" s="47">
        <f t="shared" si="5"/>
        <v>0</v>
      </c>
      <c r="K26" s="47">
        <f t="shared" si="6"/>
        <v>1</v>
      </c>
      <c r="L26" s="47">
        <f t="shared" si="7"/>
        <v>1</v>
      </c>
    </row>
    <row r="27" spans="1:12" x14ac:dyDescent="0.35">
      <c r="A27" s="46">
        <v>41778</v>
      </c>
      <c r="B27" s="47">
        <v>2014</v>
      </c>
      <c r="C27" s="47" t="s">
        <v>5</v>
      </c>
      <c r="D27" s="47" t="s">
        <v>4</v>
      </c>
      <c r="E27" s="47" t="s">
        <v>4</v>
      </c>
      <c r="F27" s="47" t="str">
        <f t="shared" si="2"/>
        <v>M</v>
      </c>
      <c r="G27" s="47" t="str">
        <f t="shared" si="3"/>
        <v>MM</v>
      </c>
      <c r="I27" s="47">
        <f t="shared" si="4"/>
        <v>0</v>
      </c>
      <c r="J27" s="47">
        <f t="shared" si="5"/>
        <v>0</v>
      </c>
      <c r="K27" s="47">
        <f t="shared" si="6"/>
        <v>1</v>
      </c>
      <c r="L27" s="47">
        <f t="shared" si="7"/>
        <v>1</v>
      </c>
    </row>
    <row r="28" spans="1:12" x14ac:dyDescent="0.35">
      <c r="A28" s="46">
        <v>41784</v>
      </c>
      <c r="B28" s="47">
        <v>2014</v>
      </c>
      <c r="C28" s="47" t="s">
        <v>4</v>
      </c>
      <c r="D28" s="47" t="s">
        <v>5</v>
      </c>
      <c r="E28" s="47" t="s">
        <v>4</v>
      </c>
      <c r="F28" s="47" t="str">
        <f t="shared" si="2"/>
        <v>M</v>
      </c>
      <c r="G28" s="47" t="str">
        <f t="shared" si="3"/>
        <v>MM</v>
      </c>
      <c r="I28" s="47">
        <f t="shared" si="4"/>
        <v>0</v>
      </c>
      <c r="J28" s="47">
        <f t="shared" si="5"/>
        <v>0</v>
      </c>
      <c r="K28" s="47">
        <f t="shared" si="6"/>
        <v>1</v>
      </c>
      <c r="L28" s="47">
        <f t="shared" si="7"/>
        <v>1</v>
      </c>
    </row>
    <row r="29" spans="1:12" x14ac:dyDescent="0.35">
      <c r="A29" s="46">
        <v>42108</v>
      </c>
      <c r="B29" s="47">
        <v>2015</v>
      </c>
      <c r="C29" s="47" t="s">
        <v>5</v>
      </c>
      <c r="D29" s="47" t="s">
        <v>4</v>
      </c>
      <c r="E29" s="47" t="s">
        <v>5</v>
      </c>
      <c r="F29" s="47" t="str">
        <f t="shared" si="2"/>
        <v>R</v>
      </c>
      <c r="G29" s="47" t="str">
        <f t="shared" si="3"/>
        <v>MR</v>
      </c>
      <c r="I29" s="47">
        <f t="shared" si="4"/>
        <v>0</v>
      </c>
      <c r="J29" s="47">
        <f t="shared" si="5"/>
        <v>0</v>
      </c>
      <c r="K29" s="47">
        <f t="shared" si="6"/>
        <v>1</v>
      </c>
      <c r="L29" s="47">
        <f t="shared" si="7"/>
        <v>0</v>
      </c>
    </row>
    <row r="30" spans="1:12" x14ac:dyDescent="0.35">
      <c r="A30" s="46">
        <v>42125</v>
      </c>
      <c r="B30" s="47">
        <v>2015</v>
      </c>
      <c r="C30" s="47" t="s">
        <v>4</v>
      </c>
      <c r="D30" s="47" t="s">
        <v>5</v>
      </c>
      <c r="E30" s="47" t="s">
        <v>4</v>
      </c>
      <c r="F30" s="47" t="str">
        <f t="shared" si="2"/>
        <v>M</v>
      </c>
      <c r="G30" s="47" t="str">
        <f t="shared" si="3"/>
        <v>RM</v>
      </c>
      <c r="I30" s="47">
        <f t="shared" si="4"/>
        <v>1</v>
      </c>
      <c r="J30" s="47">
        <f t="shared" si="5"/>
        <v>0</v>
      </c>
      <c r="K30" s="47">
        <f t="shared" si="6"/>
        <v>0</v>
      </c>
      <c r="L30" s="47">
        <f t="shared" si="7"/>
        <v>0</v>
      </c>
    </row>
    <row r="31" spans="1:12" x14ac:dyDescent="0.35">
      <c r="A31" s="46">
        <v>43212</v>
      </c>
      <c r="B31" s="47">
        <v>2018</v>
      </c>
      <c r="C31" s="47" t="s">
        <v>4</v>
      </c>
      <c r="D31" s="47" t="s">
        <v>5</v>
      </c>
      <c r="E31" s="47" t="s">
        <v>5</v>
      </c>
      <c r="F31" s="47" t="str">
        <f t="shared" si="2"/>
        <v>R</v>
      </c>
      <c r="G31" s="47" t="str">
        <f t="shared" si="3"/>
        <v>MR</v>
      </c>
      <c r="I31" s="47">
        <f t="shared" si="4"/>
        <v>0</v>
      </c>
      <c r="J31" s="47">
        <f t="shared" si="5"/>
        <v>0</v>
      </c>
      <c r="K31" s="47">
        <f t="shared" si="6"/>
        <v>1</v>
      </c>
      <c r="L31" s="47">
        <f t="shared" si="7"/>
        <v>0</v>
      </c>
    </row>
    <row r="32" spans="1:12" x14ac:dyDescent="0.35">
      <c r="A32" s="46">
        <v>43233</v>
      </c>
      <c r="B32" s="47">
        <v>2018</v>
      </c>
      <c r="C32" s="47" t="s">
        <v>4</v>
      </c>
      <c r="D32" s="47" t="s">
        <v>5</v>
      </c>
      <c r="E32" s="47" t="s">
        <v>5</v>
      </c>
      <c r="F32" s="47" t="str">
        <f t="shared" si="2"/>
        <v>R</v>
      </c>
      <c r="G32" s="47" t="str">
        <f t="shared" si="3"/>
        <v>RR</v>
      </c>
      <c r="I32" s="47">
        <f t="shared" si="4"/>
        <v>1</v>
      </c>
      <c r="J32" s="47">
        <f t="shared" si="5"/>
        <v>1</v>
      </c>
      <c r="K32" s="47">
        <f t="shared" si="6"/>
        <v>0</v>
      </c>
      <c r="L32" s="47">
        <f t="shared" si="7"/>
        <v>0</v>
      </c>
    </row>
    <row r="33" spans="1:12" x14ac:dyDescent="0.35">
      <c r="A33" s="46">
        <v>43568</v>
      </c>
      <c r="B33" s="47">
        <v>2019</v>
      </c>
      <c r="C33" s="47" t="s">
        <v>4</v>
      </c>
      <c r="D33" s="47" t="s">
        <v>5</v>
      </c>
      <c r="E33" s="47" t="s">
        <v>5</v>
      </c>
      <c r="F33" s="47" t="str">
        <f t="shared" si="2"/>
        <v>R</v>
      </c>
      <c r="G33" s="47" t="str">
        <f t="shared" si="3"/>
        <v>RR</v>
      </c>
      <c r="I33" s="47">
        <f t="shared" si="4"/>
        <v>1</v>
      </c>
      <c r="J33" s="47">
        <f t="shared" si="5"/>
        <v>1</v>
      </c>
      <c r="K33" s="47">
        <f t="shared" si="6"/>
        <v>0</v>
      </c>
      <c r="L33" s="47">
        <f t="shared" si="7"/>
        <v>0</v>
      </c>
    </row>
    <row r="34" spans="1:12" x14ac:dyDescent="0.35">
      <c r="A34" s="46">
        <v>43575</v>
      </c>
      <c r="B34" s="47">
        <v>2019</v>
      </c>
      <c r="C34" s="47" t="s">
        <v>4</v>
      </c>
      <c r="D34" s="47" t="s">
        <v>5</v>
      </c>
      <c r="E34" s="47" t="s">
        <v>5</v>
      </c>
      <c r="F34" s="47" t="str">
        <f t="shared" si="2"/>
        <v>R</v>
      </c>
      <c r="G34" s="47" t="str">
        <f t="shared" si="3"/>
        <v>RR</v>
      </c>
      <c r="I34" s="47">
        <f t="shared" si="4"/>
        <v>1</v>
      </c>
      <c r="J34" s="47">
        <f t="shared" si="5"/>
        <v>1</v>
      </c>
      <c r="K34" s="47">
        <f t="shared" si="6"/>
        <v>0</v>
      </c>
      <c r="L34" s="47">
        <f t="shared" si="7"/>
        <v>0</v>
      </c>
    </row>
    <row r="35" spans="1:12" x14ac:dyDescent="0.35">
      <c r="A35" s="46">
        <v>44110</v>
      </c>
      <c r="B35" s="47">
        <v>2020</v>
      </c>
      <c r="C35" s="47" t="s">
        <v>4</v>
      </c>
      <c r="D35" s="47" t="s">
        <v>5</v>
      </c>
      <c r="E35" s="47" t="s">
        <v>4</v>
      </c>
      <c r="F35" s="47" t="str">
        <f t="shared" si="2"/>
        <v>M</v>
      </c>
      <c r="G35" s="47" t="str">
        <f t="shared" si="3"/>
        <v>RM</v>
      </c>
      <c r="I35" s="47">
        <f t="shared" si="4"/>
        <v>1</v>
      </c>
      <c r="J35" s="47">
        <f t="shared" si="5"/>
        <v>0</v>
      </c>
      <c r="K35" s="47">
        <f t="shared" si="6"/>
        <v>0</v>
      </c>
      <c r="L35" s="47">
        <f t="shared" si="7"/>
        <v>0</v>
      </c>
    </row>
    <row r="36" spans="1:12" x14ac:dyDescent="0.35">
      <c r="A36" s="46">
        <v>44129</v>
      </c>
      <c r="B36" s="47">
        <v>2020</v>
      </c>
      <c r="C36" s="47" t="s">
        <v>4</v>
      </c>
      <c r="D36" s="47" t="s">
        <v>5</v>
      </c>
      <c r="E36" s="47" t="s">
        <v>5</v>
      </c>
      <c r="F36" s="47" t="str">
        <f t="shared" si="2"/>
        <v>R</v>
      </c>
      <c r="G36" s="47" t="str">
        <f t="shared" si="3"/>
        <v>MR</v>
      </c>
      <c r="I36" s="47">
        <f t="shared" si="4"/>
        <v>0</v>
      </c>
      <c r="J36" s="47">
        <f t="shared" si="5"/>
        <v>0</v>
      </c>
      <c r="K36" s="47">
        <f t="shared" si="6"/>
        <v>1</v>
      </c>
      <c r="L36" s="47">
        <f t="shared" si="7"/>
        <v>0</v>
      </c>
    </row>
    <row r="37" spans="1:12" x14ac:dyDescent="0.35">
      <c r="A37" s="46">
        <v>44315</v>
      </c>
      <c r="B37" s="47">
        <v>2021</v>
      </c>
      <c r="C37" s="47" t="s">
        <v>5</v>
      </c>
      <c r="D37" s="47" t="s">
        <v>4</v>
      </c>
      <c r="E37" s="47" t="s">
        <v>4</v>
      </c>
      <c r="F37" s="47" t="str">
        <f t="shared" si="2"/>
        <v>M</v>
      </c>
      <c r="G37" s="47" t="str">
        <f t="shared" si="3"/>
        <v>RM</v>
      </c>
      <c r="I37" s="47">
        <f t="shared" si="4"/>
        <v>1</v>
      </c>
      <c r="J37" s="47">
        <f t="shared" si="5"/>
        <v>0</v>
      </c>
      <c r="K37" s="47">
        <f t="shared" si="6"/>
        <v>0</v>
      </c>
      <c r="L37" s="47">
        <f t="shared" si="7"/>
        <v>0</v>
      </c>
    </row>
    <row r="38" spans="1:12" x14ac:dyDescent="0.35">
      <c r="A38" s="46">
        <v>44474</v>
      </c>
      <c r="B38" s="47">
        <v>2021</v>
      </c>
      <c r="C38" s="47" t="s">
        <v>5</v>
      </c>
      <c r="D38" s="47" t="s">
        <v>4</v>
      </c>
      <c r="E38" s="47" t="s">
        <v>4</v>
      </c>
      <c r="F38" s="47" t="str">
        <f t="shared" si="2"/>
        <v>M</v>
      </c>
      <c r="G38" s="47" t="str">
        <f t="shared" si="3"/>
        <v>MM</v>
      </c>
      <c r="I38" s="47">
        <f t="shared" si="4"/>
        <v>0</v>
      </c>
      <c r="J38" s="47">
        <f t="shared" si="5"/>
        <v>0</v>
      </c>
      <c r="K38" s="47">
        <f t="shared" si="6"/>
        <v>1</v>
      </c>
      <c r="L38" s="47">
        <f t="shared" si="7"/>
        <v>1</v>
      </c>
    </row>
    <row r="40" spans="1:12" x14ac:dyDescent="0.35">
      <c r="G40" s="40" t="s">
        <v>288</v>
      </c>
      <c r="I40" s="47">
        <f>SUM(I16:I38)</f>
        <v>11</v>
      </c>
      <c r="J40" s="47">
        <f>SUM(J16:J38)</f>
        <v>5</v>
      </c>
      <c r="K40" s="47">
        <f>SUM(K16:K38)</f>
        <v>12</v>
      </c>
      <c r="L40" s="47">
        <f>SUM(L16:L38)</f>
        <v>6</v>
      </c>
    </row>
    <row r="41" spans="1:12" x14ac:dyDescent="0.35">
      <c r="G41" s="40" t="s">
        <v>289</v>
      </c>
      <c r="I41" s="40">
        <f>J40/I40</f>
        <v>0.45454545454545453</v>
      </c>
      <c r="J41" s="47"/>
      <c r="K41" s="40">
        <f>L40/K40</f>
        <v>0.5</v>
      </c>
      <c r="L41" s="47"/>
    </row>
    <row r="44" spans="1:12" x14ac:dyDescent="0.35">
      <c r="A44" s="40" t="s">
        <v>9</v>
      </c>
      <c r="B44" s="40" t="s">
        <v>284</v>
      </c>
      <c r="C44" s="40" t="s">
        <v>262</v>
      </c>
      <c r="D44" s="40" t="s">
        <v>263</v>
      </c>
      <c r="E44" s="40" t="s">
        <v>285</v>
      </c>
      <c r="F44" s="40" t="s">
        <v>286</v>
      </c>
      <c r="G44" s="40" t="s">
        <v>287</v>
      </c>
    </row>
    <row r="45" spans="1:12" x14ac:dyDescent="0.35">
      <c r="A45" s="46">
        <v>39572</v>
      </c>
      <c r="B45" s="47">
        <v>2008</v>
      </c>
      <c r="C45" s="47" t="s">
        <v>5</v>
      </c>
      <c r="D45" s="47" t="s">
        <v>0</v>
      </c>
      <c r="E45" s="47" t="s">
        <v>5</v>
      </c>
      <c r="F45" s="47" t="str">
        <f t="shared" ref="F45:F69" si="8">LEFT(E45,1)</f>
        <v>R</v>
      </c>
      <c r="G45" s="47" t="str">
        <f>CONCATENATE(F45)</f>
        <v>R</v>
      </c>
    </row>
    <row r="46" spans="1:12" x14ac:dyDescent="0.35">
      <c r="A46" s="46">
        <v>39592</v>
      </c>
      <c r="B46" s="47">
        <v>2008</v>
      </c>
      <c r="C46" s="47" t="s">
        <v>0</v>
      </c>
      <c r="D46" s="47" t="s">
        <v>5</v>
      </c>
      <c r="E46" s="47" t="s">
        <v>5</v>
      </c>
      <c r="F46" s="47" t="str">
        <f t="shared" si="8"/>
        <v>R</v>
      </c>
      <c r="G46" s="47" t="str">
        <f>CONCATENATE(F45,F46)</f>
        <v>RR</v>
      </c>
      <c r="I46" s="47">
        <f>IF(LEFT(G46,1)="R",1,0)</f>
        <v>1</v>
      </c>
      <c r="J46" s="47">
        <f>IF(G46="RR",1,0)</f>
        <v>1</v>
      </c>
      <c r="K46" s="47">
        <f>IF(LEFT(G46,1)="C",1,0)</f>
        <v>0</v>
      </c>
      <c r="L46" s="47">
        <f>IF(G46="CC",1,0)</f>
        <v>0</v>
      </c>
    </row>
    <row r="47" spans="1:12" x14ac:dyDescent="0.35">
      <c r="A47" s="46">
        <v>39600</v>
      </c>
      <c r="B47" s="47">
        <v>2008</v>
      </c>
      <c r="C47" s="47" t="s">
        <v>0</v>
      </c>
      <c r="D47" s="47" t="s">
        <v>5</v>
      </c>
      <c r="E47" s="47" t="s">
        <v>5</v>
      </c>
      <c r="F47" s="47" t="str">
        <f t="shared" si="8"/>
        <v>R</v>
      </c>
      <c r="G47" s="47" t="str">
        <f t="shared" ref="G47:G69" si="9">CONCATENATE(F46,F47)</f>
        <v>RR</v>
      </c>
      <c r="I47" s="47">
        <f t="shared" ref="I47:I69" si="10">IF(LEFT(G47,1)="R",1,0)</f>
        <v>1</v>
      </c>
      <c r="J47" s="47">
        <f t="shared" ref="J47:J69" si="11">IF(G47="RR",1,0)</f>
        <v>1</v>
      </c>
      <c r="K47" s="47">
        <f t="shared" ref="K47:K69" si="12">IF(LEFT(G47,1)="C",1,0)</f>
        <v>0</v>
      </c>
      <c r="L47" s="47">
        <f t="shared" ref="L47:L69" si="13">IF(G47="CC",1,0)</f>
        <v>0</v>
      </c>
    </row>
    <row r="48" spans="1:12" x14ac:dyDescent="0.35">
      <c r="A48" s="46">
        <v>39933</v>
      </c>
      <c r="B48" s="47">
        <v>2009</v>
      </c>
      <c r="C48" s="47" t="s">
        <v>0</v>
      </c>
      <c r="D48" s="47" t="s">
        <v>5</v>
      </c>
      <c r="E48" s="47" t="s">
        <v>0</v>
      </c>
      <c r="F48" s="47" t="str">
        <f t="shared" si="8"/>
        <v>C</v>
      </c>
      <c r="G48" s="47" t="str">
        <f t="shared" si="9"/>
        <v>RC</v>
      </c>
      <c r="I48" s="47">
        <f t="shared" si="10"/>
        <v>1</v>
      </c>
      <c r="J48" s="47">
        <f t="shared" si="11"/>
        <v>0</v>
      </c>
      <c r="K48" s="47">
        <f t="shared" si="12"/>
        <v>0</v>
      </c>
      <c r="L48" s="47">
        <f t="shared" si="13"/>
        <v>0</v>
      </c>
    </row>
    <row r="49" spans="1:12" x14ac:dyDescent="0.35">
      <c r="A49" s="46">
        <v>39942</v>
      </c>
      <c r="B49" s="47">
        <v>2009</v>
      </c>
      <c r="C49" s="47" t="s">
        <v>0</v>
      </c>
      <c r="D49" s="47" t="s">
        <v>5</v>
      </c>
      <c r="E49" s="47" t="s">
        <v>0</v>
      </c>
      <c r="F49" s="47" t="str">
        <f t="shared" si="8"/>
        <v>C</v>
      </c>
      <c r="G49" s="47" t="str">
        <f t="shared" si="9"/>
        <v>CC</v>
      </c>
      <c r="I49" s="47">
        <f t="shared" si="10"/>
        <v>0</v>
      </c>
      <c r="J49" s="47">
        <f t="shared" si="11"/>
        <v>0</v>
      </c>
      <c r="K49" s="47">
        <f t="shared" si="12"/>
        <v>1</v>
      </c>
      <c r="L49" s="47">
        <f t="shared" si="13"/>
        <v>1</v>
      </c>
    </row>
    <row r="50" spans="1:12" x14ac:dyDescent="0.35">
      <c r="A50" s="46">
        <v>40265</v>
      </c>
      <c r="B50" s="47">
        <v>2010</v>
      </c>
      <c r="C50" s="47" t="s">
        <v>5</v>
      </c>
      <c r="D50" s="47" t="s">
        <v>0</v>
      </c>
      <c r="E50" s="47" t="s">
        <v>5</v>
      </c>
      <c r="F50" s="47" t="str">
        <f t="shared" si="8"/>
        <v>R</v>
      </c>
      <c r="G50" s="47" t="str">
        <f t="shared" si="9"/>
        <v>CR</v>
      </c>
      <c r="I50" s="47">
        <f t="shared" si="10"/>
        <v>0</v>
      </c>
      <c r="J50" s="47">
        <f t="shared" si="11"/>
        <v>0</v>
      </c>
      <c r="K50" s="47">
        <f t="shared" si="12"/>
        <v>1</v>
      </c>
      <c r="L50" s="47">
        <f t="shared" si="13"/>
        <v>0</v>
      </c>
    </row>
    <row r="51" spans="1:12" x14ac:dyDescent="0.35">
      <c r="A51" s="46">
        <v>40271</v>
      </c>
      <c r="B51" s="47">
        <v>2010</v>
      </c>
      <c r="C51" s="47" t="s">
        <v>0</v>
      </c>
      <c r="D51" s="47" t="s">
        <v>5</v>
      </c>
      <c r="E51" s="47" t="s">
        <v>0</v>
      </c>
      <c r="F51" s="47" t="str">
        <f t="shared" si="8"/>
        <v>C</v>
      </c>
      <c r="G51" s="47" t="str">
        <f t="shared" si="9"/>
        <v>RC</v>
      </c>
      <c r="I51" s="47">
        <f t="shared" si="10"/>
        <v>1</v>
      </c>
      <c r="J51" s="47">
        <f t="shared" si="11"/>
        <v>0</v>
      </c>
      <c r="K51" s="47">
        <f t="shared" si="12"/>
        <v>0</v>
      </c>
      <c r="L51" s="47">
        <f t="shared" si="13"/>
        <v>0</v>
      </c>
    </row>
    <row r="52" spans="1:12" x14ac:dyDescent="0.35">
      <c r="A52" s="46">
        <v>40667</v>
      </c>
      <c r="B52" s="47">
        <v>2011</v>
      </c>
      <c r="C52" s="47" t="s">
        <v>0</v>
      </c>
      <c r="D52" s="47" t="s">
        <v>5</v>
      </c>
      <c r="E52" s="47" t="s">
        <v>0</v>
      </c>
      <c r="F52" s="47" t="str">
        <f t="shared" si="8"/>
        <v>C</v>
      </c>
      <c r="G52" s="47" t="str">
        <f t="shared" si="9"/>
        <v>CC</v>
      </c>
      <c r="I52" s="47">
        <f t="shared" si="10"/>
        <v>0</v>
      </c>
      <c r="J52" s="47">
        <f t="shared" si="11"/>
        <v>0</v>
      </c>
      <c r="K52" s="47">
        <f t="shared" si="12"/>
        <v>1</v>
      </c>
      <c r="L52" s="47">
        <f t="shared" si="13"/>
        <v>1</v>
      </c>
    </row>
    <row r="53" spans="1:12" x14ac:dyDescent="0.35">
      <c r="A53" s="46">
        <v>40672</v>
      </c>
      <c r="B53" s="47">
        <v>2011</v>
      </c>
      <c r="C53" s="47" t="s">
        <v>5</v>
      </c>
      <c r="D53" s="47" t="s">
        <v>0</v>
      </c>
      <c r="E53" s="47" t="s">
        <v>0</v>
      </c>
      <c r="F53" s="47" t="str">
        <f t="shared" si="8"/>
        <v>C</v>
      </c>
      <c r="G53" s="47" t="str">
        <f t="shared" si="9"/>
        <v>CC</v>
      </c>
      <c r="I53" s="47">
        <f t="shared" si="10"/>
        <v>0</v>
      </c>
      <c r="J53" s="47">
        <f t="shared" si="11"/>
        <v>0</v>
      </c>
      <c r="K53" s="47">
        <f t="shared" si="12"/>
        <v>1</v>
      </c>
      <c r="L53" s="47">
        <f t="shared" si="13"/>
        <v>1</v>
      </c>
    </row>
    <row r="54" spans="1:12" x14ac:dyDescent="0.35">
      <c r="A54" s="46">
        <v>41020</v>
      </c>
      <c r="B54" s="47">
        <v>2012</v>
      </c>
      <c r="C54" s="47" t="s">
        <v>0</v>
      </c>
      <c r="D54" s="47" t="s">
        <v>5</v>
      </c>
      <c r="E54" s="47" t="s">
        <v>0</v>
      </c>
      <c r="F54" s="47" t="str">
        <f t="shared" si="8"/>
        <v>C</v>
      </c>
      <c r="G54" s="47" t="str">
        <f t="shared" si="9"/>
        <v>CC</v>
      </c>
      <c r="I54" s="47">
        <f t="shared" si="10"/>
        <v>0</v>
      </c>
      <c r="J54" s="47">
        <f t="shared" si="11"/>
        <v>0</v>
      </c>
      <c r="K54" s="47">
        <f t="shared" si="12"/>
        <v>1</v>
      </c>
      <c r="L54" s="47">
        <f t="shared" si="13"/>
        <v>1</v>
      </c>
    </row>
    <row r="55" spans="1:12" x14ac:dyDescent="0.35">
      <c r="A55" s="46">
        <v>41039</v>
      </c>
      <c r="B55" s="47">
        <v>2012</v>
      </c>
      <c r="C55" s="47" t="s">
        <v>5</v>
      </c>
      <c r="D55" s="47" t="s">
        <v>0</v>
      </c>
      <c r="E55" s="47" t="s">
        <v>0</v>
      </c>
      <c r="F55" s="47" t="str">
        <f t="shared" si="8"/>
        <v>C</v>
      </c>
      <c r="G55" s="47" t="str">
        <f t="shared" si="9"/>
        <v>CC</v>
      </c>
      <c r="I55" s="47">
        <f t="shared" si="10"/>
        <v>0</v>
      </c>
      <c r="J55" s="47">
        <f t="shared" si="11"/>
        <v>0</v>
      </c>
      <c r="K55" s="47">
        <f t="shared" si="12"/>
        <v>1</v>
      </c>
      <c r="L55" s="47">
        <f t="shared" si="13"/>
        <v>1</v>
      </c>
    </row>
    <row r="56" spans="1:12" x14ac:dyDescent="0.35">
      <c r="A56" s="46">
        <v>41386</v>
      </c>
      <c r="B56" s="47">
        <v>2013</v>
      </c>
      <c r="C56" s="47" t="s">
        <v>0</v>
      </c>
      <c r="D56" s="47" t="s">
        <v>5</v>
      </c>
      <c r="E56" s="47" t="s">
        <v>0</v>
      </c>
      <c r="F56" s="47" t="str">
        <f t="shared" si="8"/>
        <v>C</v>
      </c>
      <c r="G56" s="47" t="str">
        <f t="shared" si="9"/>
        <v>CC</v>
      </c>
      <c r="I56" s="47">
        <f t="shared" si="10"/>
        <v>0</v>
      </c>
      <c r="J56" s="47">
        <f t="shared" si="11"/>
        <v>0</v>
      </c>
      <c r="K56" s="47">
        <f t="shared" si="12"/>
        <v>1</v>
      </c>
      <c r="L56" s="47">
        <f t="shared" si="13"/>
        <v>1</v>
      </c>
    </row>
    <row r="57" spans="1:12" x14ac:dyDescent="0.35">
      <c r="A57" s="46">
        <v>41406</v>
      </c>
      <c r="B57" s="47">
        <v>2013</v>
      </c>
      <c r="C57" s="47" t="s">
        <v>5</v>
      </c>
      <c r="D57" s="47" t="s">
        <v>0</v>
      </c>
      <c r="E57" s="47" t="s">
        <v>5</v>
      </c>
      <c r="F57" s="47" t="str">
        <f t="shared" si="8"/>
        <v>R</v>
      </c>
      <c r="G57" s="47" t="str">
        <f t="shared" si="9"/>
        <v>CR</v>
      </c>
      <c r="I57" s="47">
        <f t="shared" si="10"/>
        <v>0</v>
      </c>
      <c r="J57" s="47">
        <f t="shared" si="11"/>
        <v>0</v>
      </c>
      <c r="K57" s="47">
        <f t="shared" si="12"/>
        <v>1</v>
      </c>
      <c r="L57" s="47">
        <f t="shared" si="13"/>
        <v>0</v>
      </c>
    </row>
    <row r="58" spans="1:12" x14ac:dyDescent="0.35">
      <c r="A58" s="46">
        <v>41752</v>
      </c>
      <c r="B58" s="47">
        <v>2014</v>
      </c>
      <c r="C58" s="47" t="s">
        <v>5</v>
      </c>
      <c r="D58" s="47" t="s">
        <v>0</v>
      </c>
      <c r="E58" s="47" t="s">
        <v>0</v>
      </c>
      <c r="F58" s="47" t="str">
        <f t="shared" si="8"/>
        <v>C</v>
      </c>
      <c r="G58" s="47" t="str">
        <f t="shared" si="9"/>
        <v>RC</v>
      </c>
      <c r="I58" s="47">
        <f t="shared" si="10"/>
        <v>1</v>
      </c>
      <c r="J58" s="47">
        <f t="shared" si="11"/>
        <v>0</v>
      </c>
      <c r="K58" s="47">
        <f t="shared" si="12"/>
        <v>0</v>
      </c>
      <c r="L58" s="47">
        <f t="shared" si="13"/>
        <v>0</v>
      </c>
    </row>
    <row r="59" spans="1:12" x14ac:dyDescent="0.35">
      <c r="A59" s="46">
        <v>41772</v>
      </c>
      <c r="B59" s="47">
        <v>2014</v>
      </c>
      <c r="C59" s="47" t="s">
        <v>0</v>
      </c>
      <c r="D59" s="47" t="s">
        <v>5</v>
      </c>
      <c r="E59" s="47" t="s">
        <v>0</v>
      </c>
      <c r="F59" s="47" t="str">
        <f t="shared" si="8"/>
        <v>C</v>
      </c>
      <c r="G59" s="47" t="str">
        <f t="shared" si="9"/>
        <v>CC</v>
      </c>
      <c r="I59" s="47">
        <f t="shared" si="10"/>
        <v>0</v>
      </c>
      <c r="J59" s="47">
        <f t="shared" si="11"/>
        <v>0</v>
      </c>
      <c r="K59" s="47">
        <f t="shared" si="12"/>
        <v>1</v>
      </c>
      <c r="L59" s="47">
        <f t="shared" si="13"/>
        <v>1</v>
      </c>
    </row>
    <row r="60" spans="1:12" x14ac:dyDescent="0.35">
      <c r="A60" s="46">
        <v>42113</v>
      </c>
      <c r="B60" s="47">
        <v>2015</v>
      </c>
      <c r="C60" s="47" t="s">
        <v>5</v>
      </c>
      <c r="D60" s="47" t="s">
        <v>0</v>
      </c>
      <c r="E60" s="47" t="s">
        <v>5</v>
      </c>
      <c r="F60" s="47" t="str">
        <f t="shared" si="8"/>
        <v>R</v>
      </c>
      <c r="G60" s="47" t="str">
        <f t="shared" si="9"/>
        <v>CR</v>
      </c>
      <c r="I60" s="47">
        <f t="shared" si="10"/>
        <v>0</v>
      </c>
      <c r="J60" s="47">
        <f t="shared" si="11"/>
        <v>0</v>
      </c>
      <c r="K60" s="47">
        <f t="shared" si="12"/>
        <v>1</v>
      </c>
      <c r="L60" s="47">
        <f t="shared" si="13"/>
        <v>0</v>
      </c>
    </row>
    <row r="61" spans="1:12" x14ac:dyDescent="0.35">
      <c r="A61" s="46">
        <v>42134</v>
      </c>
      <c r="B61" s="47">
        <v>2015</v>
      </c>
      <c r="C61" s="47" t="s">
        <v>0</v>
      </c>
      <c r="D61" s="47" t="s">
        <v>5</v>
      </c>
      <c r="E61" s="47" t="s">
        <v>0</v>
      </c>
      <c r="F61" s="47" t="str">
        <f t="shared" si="8"/>
        <v>C</v>
      </c>
      <c r="G61" s="47" t="str">
        <f t="shared" si="9"/>
        <v>RC</v>
      </c>
      <c r="I61" s="47">
        <f t="shared" si="10"/>
        <v>1</v>
      </c>
      <c r="J61" s="47">
        <f t="shared" si="11"/>
        <v>0</v>
      </c>
      <c r="K61" s="47">
        <f t="shared" si="12"/>
        <v>0</v>
      </c>
      <c r="L61" s="47">
        <f t="shared" si="13"/>
        <v>0</v>
      </c>
    </row>
    <row r="62" spans="1:12" x14ac:dyDescent="0.35">
      <c r="A62" s="46">
        <v>43210</v>
      </c>
      <c r="B62" s="47">
        <v>2018</v>
      </c>
      <c r="C62" s="47" t="s">
        <v>0</v>
      </c>
      <c r="D62" s="47" t="s">
        <v>5</v>
      </c>
      <c r="E62" s="47" t="s">
        <v>0</v>
      </c>
      <c r="F62" s="47" t="str">
        <f t="shared" si="8"/>
        <v>C</v>
      </c>
      <c r="G62" s="47" t="str">
        <f t="shared" si="9"/>
        <v>CC</v>
      </c>
      <c r="I62" s="47">
        <f t="shared" si="10"/>
        <v>0</v>
      </c>
      <c r="J62" s="47">
        <f t="shared" si="11"/>
        <v>0</v>
      </c>
      <c r="K62" s="47">
        <f t="shared" si="12"/>
        <v>1</v>
      </c>
      <c r="L62" s="47">
        <f t="shared" si="13"/>
        <v>1</v>
      </c>
    </row>
    <row r="63" spans="1:12" x14ac:dyDescent="0.35">
      <c r="A63" s="46">
        <v>43231</v>
      </c>
      <c r="B63" s="47">
        <v>2018</v>
      </c>
      <c r="C63" s="47" t="s">
        <v>0</v>
      </c>
      <c r="D63" s="47" t="s">
        <v>5</v>
      </c>
      <c r="E63" s="47" t="s">
        <v>5</v>
      </c>
      <c r="F63" s="47" t="str">
        <f t="shared" si="8"/>
        <v>R</v>
      </c>
      <c r="G63" s="47" t="str">
        <f t="shared" si="9"/>
        <v>CR</v>
      </c>
      <c r="I63" s="47">
        <f t="shared" si="10"/>
        <v>0</v>
      </c>
      <c r="J63" s="47">
        <f t="shared" si="11"/>
        <v>0</v>
      </c>
      <c r="K63" s="47">
        <f t="shared" si="12"/>
        <v>1</v>
      </c>
      <c r="L63" s="47">
        <f t="shared" si="13"/>
        <v>0</v>
      </c>
    </row>
    <row r="64" spans="1:12" x14ac:dyDescent="0.35">
      <c r="A64" s="46">
        <v>43555</v>
      </c>
      <c r="B64" s="47">
        <v>2019</v>
      </c>
      <c r="C64" s="47" t="s">
        <v>0</v>
      </c>
      <c r="D64" s="47" t="s">
        <v>5</v>
      </c>
      <c r="E64" s="47" t="s">
        <v>0</v>
      </c>
      <c r="F64" s="47" t="str">
        <f t="shared" si="8"/>
        <v>C</v>
      </c>
      <c r="G64" s="47" t="str">
        <f t="shared" si="9"/>
        <v>RC</v>
      </c>
      <c r="I64" s="47">
        <f t="shared" si="10"/>
        <v>1</v>
      </c>
      <c r="J64" s="47">
        <f t="shared" si="11"/>
        <v>0</v>
      </c>
      <c r="K64" s="47">
        <f t="shared" si="12"/>
        <v>0</v>
      </c>
      <c r="L64" s="47">
        <f t="shared" si="13"/>
        <v>0</v>
      </c>
    </row>
    <row r="65" spans="1:12" x14ac:dyDescent="0.35">
      <c r="A65" s="46">
        <v>43566</v>
      </c>
      <c r="B65" s="47">
        <v>2019</v>
      </c>
      <c r="C65" s="47" t="s">
        <v>5</v>
      </c>
      <c r="D65" s="47" t="s">
        <v>0</v>
      </c>
      <c r="E65" s="47" t="s">
        <v>0</v>
      </c>
      <c r="F65" s="47" t="str">
        <f t="shared" si="8"/>
        <v>C</v>
      </c>
      <c r="G65" s="47" t="str">
        <f t="shared" si="9"/>
        <v>CC</v>
      </c>
      <c r="I65" s="47">
        <f t="shared" si="10"/>
        <v>0</v>
      </c>
      <c r="J65" s="47">
        <f t="shared" si="11"/>
        <v>0</v>
      </c>
      <c r="K65" s="47">
        <f t="shared" si="12"/>
        <v>1</v>
      </c>
      <c r="L65" s="47">
        <f t="shared" si="13"/>
        <v>1</v>
      </c>
    </row>
    <row r="66" spans="1:12" x14ac:dyDescent="0.35">
      <c r="A66" s="46">
        <v>44096</v>
      </c>
      <c r="B66" s="47">
        <v>2020</v>
      </c>
      <c r="C66" s="47" t="s">
        <v>5</v>
      </c>
      <c r="D66" s="47" t="s">
        <v>0</v>
      </c>
      <c r="E66" s="47" t="s">
        <v>5</v>
      </c>
      <c r="F66" s="47" t="str">
        <f t="shared" si="8"/>
        <v>R</v>
      </c>
      <c r="G66" s="47" t="str">
        <f t="shared" si="9"/>
        <v>CR</v>
      </c>
      <c r="I66" s="47">
        <f t="shared" si="10"/>
        <v>0</v>
      </c>
      <c r="J66" s="47">
        <f t="shared" si="11"/>
        <v>0</v>
      </c>
      <c r="K66" s="47">
        <f t="shared" si="12"/>
        <v>1</v>
      </c>
      <c r="L66" s="47">
        <f t="shared" si="13"/>
        <v>0</v>
      </c>
    </row>
    <row r="67" spans="1:12" x14ac:dyDescent="0.35">
      <c r="A67" s="46">
        <v>44123</v>
      </c>
      <c r="B67" s="47">
        <v>2020</v>
      </c>
      <c r="C67" s="47" t="s">
        <v>0</v>
      </c>
      <c r="D67" s="47" t="s">
        <v>5</v>
      </c>
      <c r="E67" s="47" t="s">
        <v>5</v>
      </c>
      <c r="F67" s="47" t="str">
        <f t="shared" si="8"/>
        <v>R</v>
      </c>
      <c r="G67" s="47" t="str">
        <f t="shared" si="9"/>
        <v>RR</v>
      </c>
      <c r="I67" s="47">
        <f t="shared" si="10"/>
        <v>1</v>
      </c>
      <c r="J67" s="47">
        <f t="shared" si="11"/>
        <v>1</v>
      </c>
      <c r="K67" s="47">
        <f t="shared" si="12"/>
        <v>0</v>
      </c>
      <c r="L67" s="47">
        <f t="shared" si="13"/>
        <v>0</v>
      </c>
    </row>
    <row r="68" spans="1:12" x14ac:dyDescent="0.35">
      <c r="A68" s="46">
        <v>44305</v>
      </c>
      <c r="B68" s="47">
        <v>2021</v>
      </c>
      <c r="C68" s="47" t="s">
        <v>0</v>
      </c>
      <c r="D68" s="47" t="s">
        <v>5</v>
      </c>
      <c r="E68" s="47" t="s">
        <v>0</v>
      </c>
      <c r="F68" s="47" t="str">
        <f t="shared" si="8"/>
        <v>C</v>
      </c>
      <c r="G68" s="47" t="str">
        <f t="shared" si="9"/>
        <v>RC</v>
      </c>
      <c r="I68" s="47">
        <f t="shared" si="10"/>
        <v>1</v>
      </c>
      <c r="J68" s="47">
        <f t="shared" si="11"/>
        <v>0</v>
      </c>
      <c r="K68" s="47">
        <f t="shared" si="12"/>
        <v>0</v>
      </c>
      <c r="L68" s="47">
        <f t="shared" si="13"/>
        <v>0</v>
      </c>
    </row>
    <row r="69" spans="1:12" x14ac:dyDescent="0.35">
      <c r="A69" s="46">
        <v>44471</v>
      </c>
      <c r="B69" s="47">
        <v>2021</v>
      </c>
      <c r="C69" s="47" t="s">
        <v>0</v>
      </c>
      <c r="D69" s="47" t="s">
        <v>5</v>
      </c>
      <c r="E69" s="47" t="s">
        <v>5</v>
      </c>
      <c r="F69" s="47" t="str">
        <f t="shared" si="8"/>
        <v>R</v>
      </c>
      <c r="G69" s="47" t="str">
        <f t="shared" si="9"/>
        <v>CR</v>
      </c>
      <c r="I69" s="47">
        <f t="shared" si="10"/>
        <v>0</v>
      </c>
      <c r="J69" s="47">
        <f t="shared" si="11"/>
        <v>0</v>
      </c>
      <c r="K69" s="47">
        <f t="shared" si="12"/>
        <v>1</v>
      </c>
      <c r="L69" s="47">
        <f t="shared" si="13"/>
        <v>0</v>
      </c>
    </row>
    <row r="70" spans="1:12" x14ac:dyDescent="0.35">
      <c r="A70" s="51"/>
    </row>
    <row r="71" spans="1:12" x14ac:dyDescent="0.35">
      <c r="A71" s="51"/>
      <c r="G71" s="40" t="s">
        <v>288</v>
      </c>
      <c r="I71" s="47">
        <f>SUM(I46:I69)</f>
        <v>9</v>
      </c>
      <c r="J71" s="47">
        <f>SUM(J46:J69)</f>
        <v>3</v>
      </c>
      <c r="K71" s="47">
        <f>SUM(K46:K69)</f>
        <v>15</v>
      </c>
      <c r="L71" s="47">
        <f>SUM(L46:L69)</f>
        <v>9</v>
      </c>
    </row>
    <row r="72" spans="1:12" x14ac:dyDescent="0.35">
      <c r="A72" s="51"/>
      <c r="G72" s="40" t="s">
        <v>289</v>
      </c>
      <c r="I72" s="40">
        <f>J71/I71</f>
        <v>0.33333333333333331</v>
      </c>
      <c r="J72" s="47"/>
      <c r="K72" s="40">
        <f>L71/K71</f>
        <v>0.6</v>
      </c>
      <c r="L72" s="47"/>
    </row>
    <row r="75" spans="1:12" x14ac:dyDescent="0.35">
      <c r="A75" s="40" t="s">
        <v>9</v>
      </c>
      <c r="B75" s="40" t="s">
        <v>284</v>
      </c>
      <c r="C75" s="40" t="s">
        <v>262</v>
      </c>
      <c r="D75" s="40" t="s">
        <v>263</v>
      </c>
      <c r="E75" s="40" t="s">
        <v>285</v>
      </c>
      <c r="F75" s="40" t="s">
        <v>286</v>
      </c>
      <c r="G75" s="40" t="s">
        <v>287</v>
      </c>
    </row>
    <row r="76" spans="1:12" x14ac:dyDescent="0.35">
      <c r="A76" s="46">
        <v>39569</v>
      </c>
      <c r="B76" s="47">
        <v>2008</v>
      </c>
      <c r="C76" s="47" t="s">
        <v>5</v>
      </c>
      <c r="D76" s="47" t="s">
        <v>2</v>
      </c>
      <c r="E76" s="47" t="s">
        <v>5</v>
      </c>
      <c r="F76" s="47" t="str">
        <f t="shared" ref="F76:F99" si="14">LEFT(E76,1)</f>
        <v>R</v>
      </c>
      <c r="G76" s="47" t="str">
        <f>CONCATENATE(F76)</f>
        <v>R</v>
      </c>
    </row>
    <row r="77" spans="1:12" x14ac:dyDescent="0.35">
      <c r="A77" s="46">
        <v>39588</v>
      </c>
      <c r="B77" s="47">
        <v>2008</v>
      </c>
      <c r="C77" s="47" t="s">
        <v>2</v>
      </c>
      <c r="D77" s="47" t="s">
        <v>5</v>
      </c>
      <c r="E77" s="47" t="s">
        <v>5</v>
      </c>
      <c r="F77" s="47" t="str">
        <f t="shared" si="14"/>
        <v>R</v>
      </c>
      <c r="G77" s="47" t="str">
        <f>CONCATENATE(F76,F77)</f>
        <v>RR</v>
      </c>
      <c r="I77" s="47">
        <f>IF(LEFT(G77,1)="R",1,0)</f>
        <v>1</v>
      </c>
      <c r="J77" s="47">
        <f>IF(G77="RR",1,0)</f>
        <v>1</v>
      </c>
      <c r="K77" s="47">
        <f>IF(LEFT(G77,1)="K",1,0)</f>
        <v>0</v>
      </c>
      <c r="L77" s="47">
        <f>IF(G77="KK",1,0)</f>
        <v>0</v>
      </c>
    </row>
    <row r="78" spans="1:12" x14ac:dyDescent="0.35">
      <c r="A78" s="46">
        <v>39926</v>
      </c>
      <c r="B78" s="47">
        <v>2009</v>
      </c>
      <c r="C78" s="47" t="s">
        <v>2</v>
      </c>
      <c r="D78" s="47" t="s">
        <v>5</v>
      </c>
      <c r="E78" s="47" t="s">
        <v>5</v>
      </c>
      <c r="F78" s="47" t="str">
        <f t="shared" si="14"/>
        <v>R</v>
      </c>
      <c r="G78" s="47" t="str">
        <f t="shared" ref="G78:G99" si="15">CONCATENATE(F77,F78)</f>
        <v>RR</v>
      </c>
      <c r="I78" s="47">
        <f t="shared" ref="I78:I99" si="16">IF(LEFT(G78,1)="R",1,0)</f>
        <v>1</v>
      </c>
      <c r="J78" s="47">
        <f t="shared" ref="J78:J99" si="17">IF(G78="RR",1,0)</f>
        <v>1</v>
      </c>
      <c r="K78" s="47">
        <f t="shared" ref="K78:K99" si="18">IF(LEFT(G78,1)="K",1,0)</f>
        <v>0</v>
      </c>
      <c r="L78" s="47">
        <f t="shared" ref="L78:L99" si="19">IF(G78="KK",1,0)</f>
        <v>0</v>
      </c>
    </row>
    <row r="79" spans="1:12" x14ac:dyDescent="0.35">
      <c r="A79" s="46">
        <v>39953</v>
      </c>
      <c r="B79" s="47">
        <v>2009</v>
      </c>
      <c r="C79" s="47" t="s">
        <v>2</v>
      </c>
      <c r="D79" s="47" t="s">
        <v>5</v>
      </c>
      <c r="E79" s="47" t="s">
        <v>2</v>
      </c>
      <c r="F79" s="47" t="str">
        <f t="shared" si="14"/>
        <v>K</v>
      </c>
      <c r="G79" s="47" t="str">
        <f t="shared" si="15"/>
        <v>RK</v>
      </c>
      <c r="I79" s="47">
        <f t="shared" si="16"/>
        <v>1</v>
      </c>
      <c r="J79" s="47">
        <f t="shared" si="17"/>
        <v>0</v>
      </c>
      <c r="K79" s="47">
        <f t="shared" si="18"/>
        <v>0</v>
      </c>
      <c r="L79" s="47">
        <f t="shared" si="19"/>
        <v>0</v>
      </c>
    </row>
    <row r="80" spans="1:12" x14ac:dyDescent="0.35">
      <c r="A80" s="46">
        <v>40257</v>
      </c>
      <c r="B80" s="47">
        <v>2010</v>
      </c>
      <c r="C80" s="47" t="s">
        <v>5</v>
      </c>
      <c r="D80" s="47" t="s">
        <v>2</v>
      </c>
      <c r="E80" s="47" t="s">
        <v>5</v>
      </c>
      <c r="F80" s="47" t="str">
        <f t="shared" si="14"/>
        <v>R</v>
      </c>
      <c r="G80" s="47" t="str">
        <f t="shared" si="15"/>
        <v>KR</v>
      </c>
      <c r="I80" s="47">
        <f t="shared" si="16"/>
        <v>0</v>
      </c>
      <c r="J80" s="47">
        <f t="shared" si="17"/>
        <v>0</v>
      </c>
      <c r="K80" s="47">
        <f t="shared" si="18"/>
        <v>1</v>
      </c>
      <c r="L80" s="47">
        <f t="shared" si="19"/>
        <v>0</v>
      </c>
    </row>
    <row r="81" spans="1:12" x14ac:dyDescent="0.35">
      <c r="A81" s="46">
        <v>40285</v>
      </c>
      <c r="B81" s="47">
        <v>2010</v>
      </c>
      <c r="C81" s="47" t="s">
        <v>2</v>
      </c>
      <c r="D81" s="47" t="s">
        <v>5</v>
      </c>
      <c r="E81" s="47" t="s">
        <v>2</v>
      </c>
      <c r="F81" s="47" t="str">
        <f t="shared" si="14"/>
        <v>K</v>
      </c>
      <c r="G81" s="47" t="str">
        <f t="shared" si="15"/>
        <v>RK</v>
      </c>
      <c r="I81" s="47">
        <f t="shared" si="16"/>
        <v>1</v>
      </c>
      <c r="J81" s="47">
        <f t="shared" si="17"/>
        <v>0</v>
      </c>
      <c r="K81" s="47">
        <f t="shared" si="18"/>
        <v>0</v>
      </c>
      <c r="L81" s="47">
        <f t="shared" si="19"/>
        <v>0</v>
      </c>
    </row>
    <row r="82" spans="1:12" x14ac:dyDescent="0.35">
      <c r="A82" s="46">
        <v>40648</v>
      </c>
      <c r="B82" s="47">
        <v>2011</v>
      </c>
      <c r="C82" s="47" t="s">
        <v>5</v>
      </c>
      <c r="D82" s="47" t="s">
        <v>2</v>
      </c>
      <c r="E82" s="47" t="s">
        <v>2</v>
      </c>
      <c r="F82" s="47" t="str">
        <f t="shared" si="14"/>
        <v>K</v>
      </c>
      <c r="G82" s="47" t="str">
        <f t="shared" si="15"/>
        <v>KK</v>
      </c>
      <c r="I82" s="47">
        <f t="shared" si="16"/>
        <v>0</v>
      </c>
      <c r="J82" s="47">
        <f t="shared" si="17"/>
        <v>0</v>
      </c>
      <c r="K82" s="47">
        <f t="shared" si="18"/>
        <v>1</v>
      </c>
      <c r="L82" s="47">
        <f t="shared" si="19"/>
        <v>1</v>
      </c>
    </row>
    <row r="83" spans="1:12" x14ac:dyDescent="0.35">
      <c r="A83" s="46">
        <v>40650</v>
      </c>
      <c r="B83" s="47">
        <v>2011</v>
      </c>
      <c r="C83" s="47" t="s">
        <v>2</v>
      </c>
      <c r="D83" s="47" t="s">
        <v>5</v>
      </c>
      <c r="E83" s="47" t="s">
        <v>2</v>
      </c>
      <c r="F83" s="47" t="str">
        <f t="shared" si="14"/>
        <v>K</v>
      </c>
      <c r="G83" s="47" t="str">
        <f t="shared" si="15"/>
        <v>KK</v>
      </c>
      <c r="I83" s="47">
        <f t="shared" si="16"/>
        <v>0</v>
      </c>
      <c r="J83" s="47">
        <f t="shared" si="17"/>
        <v>0</v>
      </c>
      <c r="K83" s="47">
        <f t="shared" si="18"/>
        <v>1</v>
      </c>
      <c r="L83" s="47">
        <f t="shared" si="19"/>
        <v>1</v>
      </c>
    </row>
    <row r="84" spans="1:12" x14ac:dyDescent="0.35">
      <c r="A84" s="46">
        <v>41007</v>
      </c>
      <c r="B84" s="47">
        <v>2012</v>
      </c>
      <c r="C84" s="47" t="s">
        <v>5</v>
      </c>
      <c r="D84" s="47" t="s">
        <v>2</v>
      </c>
      <c r="E84" s="47" t="s">
        <v>5</v>
      </c>
      <c r="F84" s="47" t="str">
        <f t="shared" si="14"/>
        <v>R</v>
      </c>
      <c r="G84" s="47" t="str">
        <f t="shared" si="15"/>
        <v>KR</v>
      </c>
      <c r="I84" s="47">
        <f t="shared" si="16"/>
        <v>0</v>
      </c>
      <c r="J84" s="47">
        <f t="shared" si="17"/>
        <v>0</v>
      </c>
      <c r="K84" s="47">
        <f t="shared" si="18"/>
        <v>1</v>
      </c>
      <c r="L84" s="47">
        <f t="shared" si="19"/>
        <v>0</v>
      </c>
    </row>
    <row r="85" spans="1:12" x14ac:dyDescent="0.35">
      <c r="A85" s="46">
        <v>41012</v>
      </c>
      <c r="B85" s="47">
        <v>2012</v>
      </c>
      <c r="C85" s="47" t="s">
        <v>2</v>
      </c>
      <c r="D85" s="47" t="s">
        <v>5</v>
      </c>
      <c r="E85" s="47" t="s">
        <v>2</v>
      </c>
      <c r="F85" s="47" t="str">
        <f t="shared" si="14"/>
        <v>K</v>
      </c>
      <c r="G85" s="47" t="str">
        <f t="shared" si="15"/>
        <v>RK</v>
      </c>
      <c r="I85" s="47">
        <f t="shared" si="16"/>
        <v>1</v>
      </c>
      <c r="J85" s="47">
        <f t="shared" si="17"/>
        <v>0</v>
      </c>
      <c r="K85" s="47">
        <f t="shared" si="18"/>
        <v>0</v>
      </c>
      <c r="L85" s="47">
        <f t="shared" si="19"/>
        <v>0</v>
      </c>
    </row>
    <row r="86" spans="1:12" x14ac:dyDescent="0.35">
      <c r="A86" s="46">
        <v>41372</v>
      </c>
      <c r="B86" s="47">
        <v>2013</v>
      </c>
      <c r="C86" s="47" t="s">
        <v>5</v>
      </c>
      <c r="D86" s="47" t="s">
        <v>2</v>
      </c>
      <c r="E86" s="47" t="s">
        <v>5</v>
      </c>
      <c r="F86" s="47" t="str">
        <f t="shared" si="14"/>
        <v>R</v>
      </c>
      <c r="G86" s="47" t="str">
        <f t="shared" si="15"/>
        <v>KR</v>
      </c>
      <c r="I86" s="47">
        <f t="shared" si="16"/>
        <v>0</v>
      </c>
      <c r="J86" s="47">
        <f t="shared" si="17"/>
        <v>0</v>
      </c>
      <c r="K86" s="47">
        <f t="shared" si="18"/>
        <v>1</v>
      </c>
      <c r="L86" s="47">
        <f t="shared" si="19"/>
        <v>0</v>
      </c>
    </row>
    <row r="87" spans="1:12" x14ac:dyDescent="0.35">
      <c r="A87" s="46">
        <v>41397</v>
      </c>
      <c r="B87" s="47">
        <v>2013</v>
      </c>
      <c r="C87" s="47" t="s">
        <v>2</v>
      </c>
      <c r="D87" s="47" t="s">
        <v>5</v>
      </c>
      <c r="E87" s="47" t="s">
        <v>2</v>
      </c>
      <c r="F87" s="47" t="str">
        <f t="shared" si="14"/>
        <v>K</v>
      </c>
      <c r="G87" s="47" t="str">
        <f t="shared" si="15"/>
        <v>RK</v>
      </c>
      <c r="I87" s="47">
        <f t="shared" si="16"/>
        <v>1</v>
      </c>
      <c r="J87" s="47">
        <f t="shared" si="17"/>
        <v>0</v>
      </c>
      <c r="K87" s="47">
        <f t="shared" si="18"/>
        <v>0</v>
      </c>
      <c r="L87" s="47">
        <f t="shared" si="19"/>
        <v>0</v>
      </c>
    </row>
    <row r="88" spans="1:12" x14ac:dyDescent="0.35">
      <c r="A88" s="46">
        <v>41758</v>
      </c>
      <c r="B88" s="47">
        <v>2014</v>
      </c>
      <c r="C88" s="47" t="s">
        <v>2</v>
      </c>
      <c r="D88" s="47" t="s">
        <v>5</v>
      </c>
      <c r="E88" s="47" t="s">
        <v>5</v>
      </c>
      <c r="F88" s="47" t="str">
        <f t="shared" si="14"/>
        <v>R</v>
      </c>
      <c r="G88" s="47" t="str">
        <f t="shared" si="15"/>
        <v>KR</v>
      </c>
      <c r="I88" s="47">
        <f t="shared" si="16"/>
        <v>0</v>
      </c>
      <c r="J88" s="47">
        <f t="shared" si="17"/>
        <v>0</v>
      </c>
      <c r="K88" s="47">
        <f t="shared" si="18"/>
        <v>1</v>
      </c>
      <c r="L88" s="47">
        <f t="shared" si="19"/>
        <v>0</v>
      </c>
    </row>
    <row r="89" spans="1:12" x14ac:dyDescent="0.35">
      <c r="A89" s="46">
        <v>41764</v>
      </c>
      <c r="B89" s="47">
        <v>2014</v>
      </c>
      <c r="C89" s="47" t="s">
        <v>5</v>
      </c>
      <c r="D89" s="47" t="s">
        <v>2</v>
      </c>
      <c r="E89" s="47" t="s">
        <v>5</v>
      </c>
      <c r="F89" s="47" t="str">
        <f t="shared" si="14"/>
        <v>R</v>
      </c>
      <c r="G89" s="47" t="str">
        <f t="shared" si="15"/>
        <v>RR</v>
      </c>
      <c r="I89" s="47">
        <f t="shared" si="16"/>
        <v>1</v>
      </c>
      <c r="J89" s="47">
        <f t="shared" si="17"/>
        <v>1</v>
      </c>
      <c r="K89" s="47">
        <f t="shared" si="18"/>
        <v>0</v>
      </c>
      <c r="L89" s="47">
        <f t="shared" si="19"/>
        <v>0</v>
      </c>
    </row>
    <row r="90" spans="1:12" x14ac:dyDescent="0.35">
      <c r="A90" s="46">
        <v>42140</v>
      </c>
      <c r="B90" s="47">
        <v>2015</v>
      </c>
      <c r="C90" s="47" t="s">
        <v>5</v>
      </c>
      <c r="D90" s="47" t="s">
        <v>2</v>
      </c>
      <c r="E90" s="47" t="s">
        <v>5</v>
      </c>
      <c r="F90" s="47" t="str">
        <f t="shared" si="14"/>
        <v>R</v>
      </c>
      <c r="G90" s="47" t="str">
        <f t="shared" si="15"/>
        <v>RR</v>
      </c>
      <c r="I90" s="47">
        <f t="shared" si="16"/>
        <v>1</v>
      </c>
      <c r="J90" s="47">
        <f t="shared" si="17"/>
        <v>1</v>
      </c>
      <c r="K90" s="47">
        <f t="shared" si="18"/>
        <v>0</v>
      </c>
      <c r="L90" s="47">
        <f t="shared" si="19"/>
        <v>0</v>
      </c>
    </row>
    <row r="91" spans="1:12" x14ac:dyDescent="0.35">
      <c r="A91" s="46">
        <v>43208</v>
      </c>
      <c r="B91" s="47">
        <v>2018</v>
      </c>
      <c r="C91" s="47" t="s">
        <v>5</v>
      </c>
      <c r="D91" s="47" t="s">
        <v>2</v>
      </c>
      <c r="E91" s="47" t="s">
        <v>2</v>
      </c>
      <c r="F91" s="47" t="str">
        <f t="shared" si="14"/>
        <v>K</v>
      </c>
      <c r="G91" s="47" t="str">
        <f t="shared" si="15"/>
        <v>RK</v>
      </c>
      <c r="I91" s="47">
        <f t="shared" si="16"/>
        <v>1</v>
      </c>
      <c r="J91" s="47">
        <f t="shared" si="17"/>
        <v>0</v>
      </c>
      <c r="K91" s="47">
        <f t="shared" si="18"/>
        <v>0</v>
      </c>
      <c r="L91" s="47">
        <f t="shared" si="19"/>
        <v>0</v>
      </c>
    </row>
    <row r="92" spans="1:12" x14ac:dyDescent="0.35">
      <c r="A92" s="46">
        <v>43235</v>
      </c>
      <c r="B92" s="47">
        <v>2018</v>
      </c>
      <c r="C92" s="47" t="s">
        <v>5</v>
      </c>
      <c r="D92" s="47" t="s">
        <v>2</v>
      </c>
      <c r="E92" s="47" t="s">
        <v>2</v>
      </c>
      <c r="F92" s="47" t="str">
        <f t="shared" si="14"/>
        <v>K</v>
      </c>
      <c r="G92" s="47" t="str">
        <f t="shared" si="15"/>
        <v>KK</v>
      </c>
      <c r="I92" s="47">
        <f t="shared" si="16"/>
        <v>0</v>
      </c>
      <c r="J92" s="47">
        <f t="shared" si="17"/>
        <v>0</v>
      </c>
      <c r="K92" s="47">
        <f t="shared" si="18"/>
        <v>1</v>
      </c>
      <c r="L92" s="47">
        <f t="shared" si="19"/>
        <v>1</v>
      </c>
    </row>
    <row r="93" spans="1:12" x14ac:dyDescent="0.35">
      <c r="A93" s="46">
        <v>43243</v>
      </c>
      <c r="B93" s="47">
        <v>2018</v>
      </c>
      <c r="C93" s="47" t="s">
        <v>2</v>
      </c>
      <c r="D93" s="47" t="s">
        <v>5</v>
      </c>
      <c r="E93" s="47" t="s">
        <v>2</v>
      </c>
      <c r="F93" s="47" t="str">
        <f t="shared" si="14"/>
        <v>K</v>
      </c>
      <c r="G93" s="47" t="str">
        <f t="shared" si="15"/>
        <v>KK</v>
      </c>
      <c r="I93" s="47">
        <f t="shared" si="16"/>
        <v>0</v>
      </c>
      <c r="J93" s="47">
        <f t="shared" si="17"/>
        <v>0</v>
      </c>
      <c r="K93" s="47">
        <f t="shared" si="18"/>
        <v>1</v>
      </c>
      <c r="L93" s="47">
        <f t="shared" si="19"/>
        <v>1</v>
      </c>
    </row>
    <row r="94" spans="1:12" x14ac:dyDescent="0.35">
      <c r="A94" s="46">
        <v>43562</v>
      </c>
      <c r="B94" s="47">
        <v>2019</v>
      </c>
      <c r="C94" s="47" t="s">
        <v>5</v>
      </c>
      <c r="D94" s="47" t="s">
        <v>2</v>
      </c>
      <c r="E94" s="47" t="s">
        <v>2</v>
      </c>
      <c r="F94" s="47" t="str">
        <f t="shared" si="14"/>
        <v>K</v>
      </c>
      <c r="G94" s="47" t="str">
        <f t="shared" si="15"/>
        <v>KK</v>
      </c>
      <c r="I94" s="47">
        <f t="shared" si="16"/>
        <v>0</v>
      </c>
      <c r="J94" s="47">
        <f t="shared" si="17"/>
        <v>0</v>
      </c>
      <c r="K94" s="47">
        <f t="shared" si="18"/>
        <v>1</v>
      </c>
      <c r="L94" s="47">
        <f t="shared" si="19"/>
        <v>1</v>
      </c>
    </row>
    <row r="95" spans="1:12" x14ac:dyDescent="0.35">
      <c r="A95" s="46">
        <v>43580</v>
      </c>
      <c r="B95" s="47">
        <v>2019</v>
      </c>
      <c r="C95" s="47" t="s">
        <v>2</v>
      </c>
      <c r="D95" s="47" t="s">
        <v>5</v>
      </c>
      <c r="E95" s="47" t="s">
        <v>5</v>
      </c>
      <c r="F95" s="47" t="str">
        <f t="shared" si="14"/>
        <v>R</v>
      </c>
      <c r="G95" s="47" t="str">
        <f t="shared" si="15"/>
        <v>KR</v>
      </c>
      <c r="I95" s="47">
        <f t="shared" si="16"/>
        <v>0</v>
      </c>
      <c r="J95" s="47">
        <f t="shared" si="17"/>
        <v>0</v>
      </c>
      <c r="K95" s="47">
        <f t="shared" si="18"/>
        <v>1</v>
      </c>
      <c r="L95" s="47">
        <f t="shared" si="19"/>
        <v>0</v>
      </c>
    </row>
    <row r="96" spans="1:12" x14ac:dyDescent="0.35">
      <c r="A96" s="46">
        <v>44104</v>
      </c>
      <c r="B96" s="47">
        <v>2020</v>
      </c>
      <c r="C96" s="47" t="s">
        <v>2</v>
      </c>
      <c r="D96" s="47" t="s">
        <v>5</v>
      </c>
      <c r="E96" s="47" t="s">
        <v>2</v>
      </c>
      <c r="F96" s="47" t="str">
        <f t="shared" si="14"/>
        <v>K</v>
      </c>
      <c r="G96" s="47" t="str">
        <f t="shared" si="15"/>
        <v>RK</v>
      </c>
      <c r="I96" s="47">
        <f t="shared" si="16"/>
        <v>1</v>
      </c>
      <c r="J96" s="47">
        <f t="shared" si="17"/>
        <v>0</v>
      </c>
      <c r="K96" s="47">
        <f t="shared" si="18"/>
        <v>0</v>
      </c>
      <c r="L96" s="47">
        <f t="shared" si="19"/>
        <v>0</v>
      </c>
    </row>
    <row r="97" spans="1:12" x14ac:dyDescent="0.35">
      <c r="A97" s="46">
        <v>44136</v>
      </c>
      <c r="B97" s="47">
        <v>2020</v>
      </c>
      <c r="C97" s="47" t="s">
        <v>2</v>
      </c>
      <c r="D97" s="47" t="s">
        <v>5</v>
      </c>
      <c r="E97" s="47" t="s">
        <v>2</v>
      </c>
      <c r="F97" s="47" t="str">
        <f t="shared" si="14"/>
        <v>K</v>
      </c>
      <c r="G97" s="47" t="str">
        <f t="shared" si="15"/>
        <v>KK</v>
      </c>
      <c r="I97" s="47">
        <f t="shared" si="16"/>
        <v>0</v>
      </c>
      <c r="J97" s="47">
        <f t="shared" si="17"/>
        <v>0</v>
      </c>
      <c r="K97" s="47">
        <f t="shared" si="18"/>
        <v>1</v>
      </c>
      <c r="L97" s="47">
        <f t="shared" si="19"/>
        <v>1</v>
      </c>
    </row>
    <row r="98" spans="1:12" x14ac:dyDescent="0.35">
      <c r="A98" s="46">
        <v>44310</v>
      </c>
      <c r="B98" s="47">
        <v>2021</v>
      </c>
      <c r="C98" s="47" t="s">
        <v>2</v>
      </c>
      <c r="D98" s="47" t="s">
        <v>5</v>
      </c>
      <c r="E98" s="47" t="s">
        <v>5</v>
      </c>
      <c r="F98" s="47" t="str">
        <f t="shared" si="14"/>
        <v>R</v>
      </c>
      <c r="G98" s="47" t="str">
        <f t="shared" si="15"/>
        <v>KR</v>
      </c>
      <c r="I98" s="47">
        <f t="shared" si="16"/>
        <v>0</v>
      </c>
      <c r="J98" s="47">
        <f t="shared" si="17"/>
        <v>0</v>
      </c>
      <c r="K98" s="47">
        <f t="shared" si="18"/>
        <v>1</v>
      </c>
      <c r="L98" s="47">
        <f t="shared" si="19"/>
        <v>0</v>
      </c>
    </row>
    <row r="99" spans="1:12" x14ac:dyDescent="0.35">
      <c r="A99" s="46">
        <v>44476</v>
      </c>
      <c r="B99" s="47">
        <v>2021</v>
      </c>
      <c r="C99" s="47" t="s">
        <v>2</v>
      </c>
      <c r="D99" s="47" t="s">
        <v>5</v>
      </c>
      <c r="E99" s="47" t="s">
        <v>2</v>
      </c>
      <c r="F99" s="47" t="str">
        <f t="shared" si="14"/>
        <v>K</v>
      </c>
      <c r="G99" s="47" t="str">
        <f t="shared" si="15"/>
        <v>RK</v>
      </c>
      <c r="I99" s="47">
        <f t="shared" si="16"/>
        <v>1</v>
      </c>
      <c r="J99" s="47">
        <f t="shared" si="17"/>
        <v>0</v>
      </c>
      <c r="K99" s="47">
        <f t="shared" si="18"/>
        <v>0</v>
      </c>
      <c r="L99" s="47">
        <f t="shared" si="19"/>
        <v>0</v>
      </c>
    </row>
    <row r="101" spans="1:12" x14ac:dyDescent="0.35">
      <c r="G101" s="40" t="s">
        <v>288</v>
      </c>
      <c r="I101" s="47">
        <f>SUM(I77:I99)</f>
        <v>11</v>
      </c>
      <c r="J101" s="47">
        <f>SUM(J77:J99)</f>
        <v>4</v>
      </c>
      <c r="K101" s="47">
        <f>SUM(K77:K99)</f>
        <v>12</v>
      </c>
      <c r="L101" s="47">
        <f>SUM(L77:L99)</f>
        <v>6</v>
      </c>
    </row>
    <row r="102" spans="1:12" x14ac:dyDescent="0.35">
      <c r="G102" s="40" t="s">
        <v>289</v>
      </c>
      <c r="I102" s="40">
        <f>J101/I101</f>
        <v>0.36363636363636365</v>
      </c>
      <c r="J102" s="47"/>
      <c r="K102" s="40">
        <f>L101/K101</f>
        <v>0.5</v>
      </c>
      <c r="L102" s="47"/>
    </row>
    <row r="105" spans="1:12" x14ac:dyDescent="0.35">
      <c r="A105" s="40" t="s">
        <v>9</v>
      </c>
      <c r="B105" s="40" t="s">
        <v>284</v>
      </c>
      <c r="C105" s="40" t="s">
        <v>262</v>
      </c>
      <c r="D105" s="40" t="s">
        <v>263</v>
      </c>
      <c r="E105" s="40" t="s">
        <v>285</v>
      </c>
      <c r="F105" s="40" t="s">
        <v>286</v>
      </c>
      <c r="G105" s="40" t="s">
        <v>287</v>
      </c>
    </row>
    <row r="106" spans="1:12" x14ac:dyDescent="0.35">
      <c r="A106" s="46">
        <v>39562</v>
      </c>
      <c r="B106" s="47">
        <v>2008</v>
      </c>
      <c r="C106" s="47" t="s">
        <v>290</v>
      </c>
      <c r="D106" s="47" t="s">
        <v>5</v>
      </c>
      <c r="E106" s="47" t="s">
        <v>5</v>
      </c>
      <c r="F106" s="47" t="str">
        <f t="shared" ref="F106:F129" si="20">LEFT(E106,1)</f>
        <v>R</v>
      </c>
      <c r="G106" s="47" t="str">
        <f>CONCATENATE(F106)</f>
        <v>R</v>
      </c>
    </row>
    <row r="107" spans="1:12" x14ac:dyDescent="0.35">
      <c r="A107" s="46">
        <v>39577</v>
      </c>
      <c r="B107" s="47">
        <v>2008</v>
      </c>
      <c r="C107" s="47" t="s">
        <v>5</v>
      </c>
      <c r="D107" s="47" t="s">
        <v>290</v>
      </c>
      <c r="E107" s="47" t="s">
        <v>5</v>
      </c>
      <c r="F107" s="47" t="str">
        <f t="shared" si="20"/>
        <v>R</v>
      </c>
      <c r="G107" s="47" t="str">
        <f>CONCATENATE(F106,F107)</f>
        <v>RR</v>
      </c>
      <c r="I107" s="47">
        <f>IF(LEFT(G107,1)="R",1,0)</f>
        <v>1</v>
      </c>
      <c r="J107" s="47">
        <f>IF(G107="RR",1,0)</f>
        <v>1</v>
      </c>
      <c r="K107" s="47">
        <f>IF(LEFT(G107,1)="S",1,0)</f>
        <v>0</v>
      </c>
      <c r="L107" s="47">
        <f>IF(G107="SS",1,0)</f>
        <v>0</v>
      </c>
    </row>
    <row r="108" spans="1:12" x14ac:dyDescent="0.35">
      <c r="A108" s="46">
        <v>39935</v>
      </c>
      <c r="B108" s="47">
        <v>2009</v>
      </c>
      <c r="C108" s="47" t="s">
        <v>290</v>
      </c>
      <c r="D108" s="47" t="s">
        <v>5</v>
      </c>
      <c r="E108" s="47" t="s">
        <v>5</v>
      </c>
      <c r="F108" s="47" t="str">
        <f t="shared" si="20"/>
        <v>R</v>
      </c>
      <c r="G108" s="47" t="str">
        <f t="shared" ref="G108:G129" si="21">CONCATENATE(F107,F108)</f>
        <v>RR</v>
      </c>
      <c r="I108" s="47">
        <f t="shared" ref="I108:I129" si="22">IF(LEFT(G108,1)="R",1,0)</f>
        <v>1</v>
      </c>
      <c r="J108" s="47">
        <f t="shared" ref="J108:J129" si="23">IF(G108="RR",1,0)</f>
        <v>1</v>
      </c>
      <c r="K108" s="47">
        <f t="shared" ref="K108:K129" si="24">IF(LEFT(G108,1)="S",1,0)</f>
        <v>0</v>
      </c>
      <c r="L108" s="47">
        <f t="shared" ref="L108:L129" si="25">IF(G108="SS",1,0)</f>
        <v>0</v>
      </c>
    </row>
    <row r="109" spans="1:12" x14ac:dyDescent="0.35">
      <c r="A109" s="46">
        <v>39944</v>
      </c>
      <c r="B109" s="47">
        <v>2009</v>
      </c>
      <c r="C109" s="47" t="s">
        <v>290</v>
      </c>
      <c r="D109" s="47" t="s">
        <v>5</v>
      </c>
      <c r="E109" s="47" t="s">
        <v>290</v>
      </c>
      <c r="F109" s="47" t="str">
        <f t="shared" si="20"/>
        <v>S</v>
      </c>
      <c r="G109" s="47" t="str">
        <f t="shared" si="21"/>
        <v>RS</v>
      </c>
      <c r="I109" s="47">
        <f t="shared" si="22"/>
        <v>1</v>
      </c>
      <c r="J109" s="47">
        <f t="shared" si="23"/>
        <v>0</v>
      </c>
      <c r="K109" s="47">
        <f t="shared" si="24"/>
        <v>0</v>
      </c>
      <c r="L109" s="47">
        <f t="shared" si="25"/>
        <v>0</v>
      </c>
    </row>
    <row r="110" spans="1:12" x14ac:dyDescent="0.35">
      <c r="A110" s="46">
        <v>40263</v>
      </c>
      <c r="B110" s="47">
        <v>2010</v>
      </c>
      <c r="C110" s="47" t="s">
        <v>5</v>
      </c>
      <c r="D110" s="47" t="s">
        <v>290</v>
      </c>
      <c r="E110" s="47" t="s">
        <v>5</v>
      </c>
      <c r="F110" s="47" t="str">
        <f t="shared" si="20"/>
        <v>R</v>
      </c>
      <c r="G110" s="47" t="str">
        <f t="shared" si="21"/>
        <v>SR</v>
      </c>
      <c r="I110" s="47">
        <f t="shared" si="22"/>
        <v>0</v>
      </c>
      <c r="J110" s="47">
        <f t="shared" si="23"/>
        <v>0</v>
      </c>
      <c r="K110" s="47">
        <f t="shared" si="24"/>
        <v>1</v>
      </c>
      <c r="L110" s="47">
        <f t="shared" si="25"/>
        <v>0</v>
      </c>
    </row>
    <row r="111" spans="1:12" x14ac:dyDescent="0.35">
      <c r="A111" s="46">
        <v>40273</v>
      </c>
      <c r="B111" s="47">
        <v>2010</v>
      </c>
      <c r="C111" s="47" t="s">
        <v>290</v>
      </c>
      <c r="D111" s="47" t="s">
        <v>5</v>
      </c>
      <c r="E111" s="47" t="s">
        <v>5</v>
      </c>
      <c r="F111" s="47" t="str">
        <f t="shared" si="20"/>
        <v>R</v>
      </c>
      <c r="G111" s="47" t="str">
        <f t="shared" si="21"/>
        <v>RR</v>
      </c>
      <c r="I111" s="47">
        <f t="shared" si="22"/>
        <v>1</v>
      </c>
      <c r="J111" s="47">
        <f t="shared" si="23"/>
        <v>1</v>
      </c>
      <c r="K111" s="47">
        <f t="shared" si="24"/>
        <v>0</v>
      </c>
      <c r="L111" s="47">
        <f t="shared" si="25"/>
        <v>0</v>
      </c>
    </row>
    <row r="112" spans="1:12" x14ac:dyDescent="0.35">
      <c r="A112" s="46">
        <v>40642</v>
      </c>
      <c r="B112" s="47">
        <v>2011</v>
      </c>
      <c r="C112" s="47" t="s">
        <v>290</v>
      </c>
      <c r="D112" s="47" t="s">
        <v>5</v>
      </c>
      <c r="E112" s="47" t="s">
        <v>5</v>
      </c>
      <c r="F112" s="47" t="str">
        <f t="shared" si="20"/>
        <v>R</v>
      </c>
      <c r="G112" s="47" t="str">
        <f t="shared" si="21"/>
        <v>RR</v>
      </c>
      <c r="I112" s="47">
        <f t="shared" si="22"/>
        <v>1</v>
      </c>
      <c r="J112" s="47">
        <f t="shared" si="23"/>
        <v>1</v>
      </c>
      <c r="K112" s="47">
        <f t="shared" si="24"/>
        <v>0</v>
      </c>
      <c r="L112" s="47">
        <f t="shared" si="25"/>
        <v>0</v>
      </c>
    </row>
    <row r="113" spans="1:12" x14ac:dyDescent="0.35">
      <c r="A113" s="46">
        <v>41016</v>
      </c>
      <c r="B113" s="47">
        <v>2012</v>
      </c>
      <c r="C113" s="47" t="s">
        <v>5</v>
      </c>
      <c r="D113" s="47" t="s">
        <v>290</v>
      </c>
      <c r="E113" s="47" t="s">
        <v>5</v>
      </c>
      <c r="F113" s="47" t="str">
        <f t="shared" si="20"/>
        <v>R</v>
      </c>
      <c r="G113" s="47" t="str">
        <f t="shared" si="21"/>
        <v>RR</v>
      </c>
      <c r="I113" s="47">
        <f t="shared" si="22"/>
        <v>1</v>
      </c>
      <c r="J113" s="47">
        <f t="shared" si="23"/>
        <v>1</v>
      </c>
      <c r="K113" s="47">
        <f t="shared" si="24"/>
        <v>0</v>
      </c>
      <c r="L113" s="47">
        <f t="shared" si="25"/>
        <v>0</v>
      </c>
    </row>
    <row r="114" spans="1:12" x14ac:dyDescent="0.35">
      <c r="A114" s="46">
        <v>41047</v>
      </c>
      <c r="B114" s="47">
        <v>2012</v>
      </c>
      <c r="C114" s="47" t="s">
        <v>290</v>
      </c>
      <c r="D114" s="47" t="s">
        <v>5</v>
      </c>
      <c r="E114" s="47" t="s">
        <v>290</v>
      </c>
      <c r="F114" s="47" t="str">
        <f t="shared" si="20"/>
        <v>S</v>
      </c>
      <c r="G114" s="47" t="str">
        <f t="shared" si="21"/>
        <v>RS</v>
      </c>
      <c r="I114" s="47">
        <f t="shared" si="22"/>
        <v>1</v>
      </c>
      <c r="J114" s="47">
        <f t="shared" si="23"/>
        <v>0</v>
      </c>
      <c r="K114" s="47">
        <f t="shared" si="24"/>
        <v>0</v>
      </c>
      <c r="L114" s="47">
        <f t="shared" si="25"/>
        <v>0</v>
      </c>
    </row>
    <row r="115" spans="1:12" x14ac:dyDescent="0.35">
      <c r="A115" s="46">
        <v>41391</v>
      </c>
      <c r="B115" s="47">
        <v>2013</v>
      </c>
      <c r="C115" s="47" t="s">
        <v>5</v>
      </c>
      <c r="D115" s="47" t="s">
        <v>290</v>
      </c>
      <c r="E115" s="47" t="s">
        <v>5</v>
      </c>
      <c r="F115" s="47" t="str">
        <f t="shared" si="20"/>
        <v>R</v>
      </c>
      <c r="G115" s="47" t="str">
        <f t="shared" si="21"/>
        <v>SR</v>
      </c>
      <c r="I115" s="47">
        <f t="shared" si="22"/>
        <v>0</v>
      </c>
      <c r="J115" s="47">
        <f t="shared" si="23"/>
        <v>0</v>
      </c>
      <c r="K115" s="47">
        <f t="shared" si="24"/>
        <v>1</v>
      </c>
      <c r="L115" s="47">
        <f t="shared" si="25"/>
        <v>0</v>
      </c>
    </row>
    <row r="116" spans="1:12" x14ac:dyDescent="0.35">
      <c r="A116" s="46">
        <v>41411</v>
      </c>
      <c r="B116" s="47">
        <v>2013</v>
      </c>
      <c r="C116" s="47" t="s">
        <v>290</v>
      </c>
      <c r="D116" s="47" t="s">
        <v>5</v>
      </c>
      <c r="E116" s="47" t="s">
        <v>290</v>
      </c>
      <c r="F116" s="47" t="str">
        <f t="shared" si="20"/>
        <v>S</v>
      </c>
      <c r="G116" s="47" t="str">
        <f t="shared" si="21"/>
        <v>RS</v>
      </c>
      <c r="I116" s="47">
        <f t="shared" si="22"/>
        <v>1</v>
      </c>
      <c r="J116" s="47">
        <f t="shared" si="23"/>
        <v>0</v>
      </c>
      <c r="K116" s="47">
        <f t="shared" si="24"/>
        <v>0</v>
      </c>
      <c r="L116" s="47">
        <f t="shared" si="25"/>
        <v>0</v>
      </c>
    </row>
    <row r="117" spans="1:12" x14ac:dyDescent="0.35">
      <c r="A117" s="46">
        <v>41416</v>
      </c>
      <c r="B117" s="47">
        <v>2013</v>
      </c>
      <c r="C117" s="47" t="s">
        <v>5</v>
      </c>
      <c r="D117" s="47" t="s">
        <v>290</v>
      </c>
      <c r="E117" s="47" t="s">
        <v>5</v>
      </c>
      <c r="F117" s="47" t="str">
        <f t="shared" si="20"/>
        <v>R</v>
      </c>
      <c r="G117" s="47" t="str">
        <f t="shared" si="21"/>
        <v>SR</v>
      </c>
      <c r="I117" s="47">
        <f t="shared" si="22"/>
        <v>0</v>
      </c>
      <c r="J117" s="47">
        <f t="shared" si="23"/>
        <v>0</v>
      </c>
      <c r="K117" s="47">
        <f t="shared" si="24"/>
        <v>1</v>
      </c>
      <c r="L117" s="47">
        <f t="shared" si="25"/>
        <v>0</v>
      </c>
    </row>
    <row r="118" spans="1:12" x14ac:dyDescent="0.35">
      <c r="A118" s="46">
        <v>41747</v>
      </c>
      <c r="B118" s="47">
        <v>2014</v>
      </c>
      <c r="C118" s="47" t="s">
        <v>290</v>
      </c>
      <c r="D118" s="47" t="s">
        <v>5</v>
      </c>
      <c r="E118" s="47" t="s">
        <v>5</v>
      </c>
      <c r="F118" s="47" t="str">
        <f t="shared" si="20"/>
        <v>R</v>
      </c>
      <c r="G118" s="47" t="str">
        <f t="shared" si="21"/>
        <v>RR</v>
      </c>
      <c r="I118" s="47">
        <f t="shared" si="22"/>
        <v>1</v>
      </c>
      <c r="J118" s="47">
        <f t="shared" si="23"/>
        <v>1</v>
      </c>
      <c r="K118" s="47">
        <f t="shared" si="24"/>
        <v>0</v>
      </c>
      <c r="L118" s="47">
        <f t="shared" si="25"/>
        <v>0</v>
      </c>
    </row>
    <row r="119" spans="1:12" x14ac:dyDescent="0.35">
      <c r="A119" s="46">
        <v>41767</v>
      </c>
      <c r="B119" s="47">
        <v>2014</v>
      </c>
      <c r="C119" s="47" t="s">
        <v>5</v>
      </c>
      <c r="D119" s="47" t="s">
        <v>290</v>
      </c>
      <c r="E119" s="47" t="s">
        <v>290</v>
      </c>
      <c r="F119" s="47" t="str">
        <f t="shared" si="20"/>
        <v>S</v>
      </c>
      <c r="G119" s="47" t="str">
        <f t="shared" si="21"/>
        <v>RS</v>
      </c>
      <c r="I119" s="47">
        <f t="shared" si="22"/>
        <v>1</v>
      </c>
      <c r="J119" s="47">
        <f t="shared" si="23"/>
        <v>0</v>
      </c>
      <c r="K119" s="47">
        <f t="shared" si="24"/>
        <v>0</v>
      </c>
      <c r="L119" s="47">
        <f t="shared" si="25"/>
        <v>0</v>
      </c>
    </row>
    <row r="120" spans="1:12" x14ac:dyDescent="0.35">
      <c r="A120" s="46">
        <v>42110</v>
      </c>
      <c r="B120" s="47">
        <v>2015</v>
      </c>
      <c r="C120" s="47" t="s">
        <v>290</v>
      </c>
      <c r="D120" s="47" t="s">
        <v>5</v>
      </c>
      <c r="E120" s="47" t="s">
        <v>5</v>
      </c>
      <c r="F120" s="47" t="str">
        <f t="shared" si="20"/>
        <v>R</v>
      </c>
      <c r="G120" s="47" t="str">
        <f t="shared" si="21"/>
        <v>SR</v>
      </c>
      <c r="I120" s="47">
        <f t="shared" si="22"/>
        <v>0</v>
      </c>
      <c r="J120" s="47">
        <f t="shared" si="23"/>
        <v>0</v>
      </c>
      <c r="K120" s="47">
        <f t="shared" si="24"/>
        <v>1</v>
      </c>
      <c r="L120" s="47">
        <f t="shared" si="25"/>
        <v>0</v>
      </c>
    </row>
    <row r="121" spans="1:12" x14ac:dyDescent="0.35">
      <c r="A121" s="46">
        <v>42131</v>
      </c>
      <c r="B121" s="47">
        <v>2015</v>
      </c>
      <c r="C121" s="47" t="s">
        <v>5</v>
      </c>
      <c r="D121" s="47" t="s">
        <v>290</v>
      </c>
      <c r="E121" s="47" t="s">
        <v>290</v>
      </c>
      <c r="F121" s="47" t="str">
        <f t="shared" si="20"/>
        <v>S</v>
      </c>
      <c r="G121" s="47" t="str">
        <f t="shared" si="21"/>
        <v>RS</v>
      </c>
      <c r="I121" s="47">
        <f t="shared" si="22"/>
        <v>1</v>
      </c>
      <c r="J121" s="47">
        <f t="shared" si="23"/>
        <v>0</v>
      </c>
      <c r="K121" s="47">
        <f t="shared" si="24"/>
        <v>0</v>
      </c>
      <c r="L121" s="47">
        <f t="shared" si="25"/>
        <v>0</v>
      </c>
    </row>
    <row r="122" spans="1:12" x14ac:dyDescent="0.35">
      <c r="A122" s="46">
        <v>43199</v>
      </c>
      <c r="B122" s="47">
        <v>2018</v>
      </c>
      <c r="C122" s="47" t="s">
        <v>5</v>
      </c>
      <c r="D122" s="47" t="s">
        <v>290</v>
      </c>
      <c r="E122" s="47" t="s">
        <v>290</v>
      </c>
      <c r="F122" s="47" t="str">
        <f t="shared" si="20"/>
        <v>S</v>
      </c>
      <c r="G122" s="47" t="str">
        <f t="shared" si="21"/>
        <v>SS</v>
      </c>
      <c r="I122" s="47">
        <f t="shared" si="22"/>
        <v>0</v>
      </c>
      <c r="J122" s="47">
        <f t="shared" si="23"/>
        <v>0</v>
      </c>
      <c r="K122" s="47">
        <f t="shared" si="24"/>
        <v>1</v>
      </c>
      <c r="L122" s="47">
        <f t="shared" si="25"/>
        <v>1</v>
      </c>
    </row>
    <row r="123" spans="1:12" x14ac:dyDescent="0.35">
      <c r="A123" s="46">
        <v>43219</v>
      </c>
      <c r="B123" s="47">
        <v>2018</v>
      </c>
      <c r="C123" s="47" t="s">
        <v>290</v>
      </c>
      <c r="D123" s="47" t="s">
        <v>5</v>
      </c>
      <c r="E123" s="47" t="s">
        <v>290</v>
      </c>
      <c r="F123" s="47" t="str">
        <f t="shared" si="20"/>
        <v>S</v>
      </c>
      <c r="G123" s="47" t="str">
        <f t="shared" si="21"/>
        <v>SS</v>
      </c>
      <c r="I123" s="47">
        <f t="shared" si="22"/>
        <v>0</v>
      </c>
      <c r="J123" s="47">
        <f t="shared" si="23"/>
        <v>0</v>
      </c>
      <c r="K123" s="47">
        <f t="shared" si="24"/>
        <v>1</v>
      </c>
      <c r="L123" s="47">
        <f t="shared" si="25"/>
        <v>1</v>
      </c>
    </row>
    <row r="124" spans="1:12" x14ac:dyDescent="0.35">
      <c r="A124" s="46">
        <v>43553</v>
      </c>
      <c r="B124" s="47">
        <v>2019</v>
      </c>
      <c r="C124" s="47" t="s">
        <v>5</v>
      </c>
      <c r="D124" s="47" t="s">
        <v>290</v>
      </c>
      <c r="E124" s="47" t="s">
        <v>290</v>
      </c>
      <c r="F124" s="47" t="str">
        <f t="shared" si="20"/>
        <v>S</v>
      </c>
      <c r="G124" s="47" t="str">
        <f t="shared" si="21"/>
        <v>SS</v>
      </c>
      <c r="I124" s="47">
        <f t="shared" si="22"/>
        <v>0</v>
      </c>
      <c r="J124" s="47">
        <f t="shared" si="23"/>
        <v>0</v>
      </c>
      <c r="K124" s="47">
        <f t="shared" si="24"/>
        <v>1</v>
      </c>
      <c r="L124" s="47">
        <f t="shared" si="25"/>
        <v>1</v>
      </c>
    </row>
    <row r="125" spans="1:12" x14ac:dyDescent="0.35">
      <c r="A125" s="46">
        <v>43582</v>
      </c>
      <c r="B125" s="47">
        <v>2019</v>
      </c>
      <c r="C125" s="47" t="s">
        <v>290</v>
      </c>
      <c r="D125" s="47" t="s">
        <v>5</v>
      </c>
      <c r="E125" s="47" t="s">
        <v>5</v>
      </c>
      <c r="F125" s="47" t="str">
        <f t="shared" si="20"/>
        <v>R</v>
      </c>
      <c r="G125" s="47" t="str">
        <f t="shared" si="21"/>
        <v>SR</v>
      </c>
      <c r="I125" s="47">
        <f t="shared" si="22"/>
        <v>0</v>
      </c>
      <c r="J125" s="47">
        <f t="shared" si="23"/>
        <v>0</v>
      </c>
      <c r="K125" s="47">
        <f t="shared" si="24"/>
        <v>1</v>
      </c>
      <c r="L125" s="47">
        <f t="shared" si="25"/>
        <v>0</v>
      </c>
    </row>
    <row r="126" spans="1:12" x14ac:dyDescent="0.35">
      <c r="A126" s="46">
        <v>44115</v>
      </c>
      <c r="B126" s="47">
        <v>2020</v>
      </c>
      <c r="C126" s="47" t="s">
        <v>290</v>
      </c>
      <c r="D126" s="47" t="s">
        <v>5</v>
      </c>
      <c r="E126" s="47" t="s">
        <v>5</v>
      </c>
      <c r="F126" s="47" t="str">
        <f t="shared" si="20"/>
        <v>R</v>
      </c>
      <c r="G126" s="47" t="str">
        <f t="shared" si="21"/>
        <v>RR</v>
      </c>
      <c r="I126" s="47">
        <f t="shared" si="22"/>
        <v>1</v>
      </c>
      <c r="J126" s="47">
        <f t="shared" si="23"/>
        <v>1</v>
      </c>
      <c r="K126" s="47">
        <f t="shared" si="24"/>
        <v>0</v>
      </c>
      <c r="L126" s="47">
        <f t="shared" si="25"/>
        <v>0</v>
      </c>
    </row>
    <row r="127" spans="1:12" x14ac:dyDescent="0.35">
      <c r="A127" s="46">
        <v>44126</v>
      </c>
      <c r="B127" s="47">
        <v>2020</v>
      </c>
      <c r="C127" s="47" t="s">
        <v>5</v>
      </c>
      <c r="D127" s="47" t="s">
        <v>290</v>
      </c>
      <c r="E127" s="47" t="s">
        <v>290</v>
      </c>
      <c r="F127" s="47" t="str">
        <f t="shared" si="20"/>
        <v>S</v>
      </c>
      <c r="G127" s="47" t="str">
        <f t="shared" si="21"/>
        <v>RS</v>
      </c>
      <c r="I127" s="47">
        <f t="shared" si="22"/>
        <v>1</v>
      </c>
      <c r="J127" s="47">
        <f t="shared" si="23"/>
        <v>0</v>
      </c>
      <c r="K127" s="47">
        <f t="shared" si="24"/>
        <v>0</v>
      </c>
      <c r="L127" s="47">
        <f t="shared" si="25"/>
        <v>0</v>
      </c>
    </row>
    <row r="128" spans="1:12" x14ac:dyDescent="0.35">
      <c r="A128" s="46">
        <v>44318</v>
      </c>
      <c r="B128" s="47">
        <v>2021</v>
      </c>
      <c r="C128" s="47" t="s">
        <v>5</v>
      </c>
      <c r="D128" s="47" t="s">
        <v>290</v>
      </c>
      <c r="E128" s="47" t="s">
        <v>5</v>
      </c>
      <c r="F128" s="47" t="str">
        <f t="shared" si="20"/>
        <v>R</v>
      </c>
      <c r="G128" s="47" t="str">
        <f t="shared" si="21"/>
        <v>SR</v>
      </c>
      <c r="I128" s="47">
        <f t="shared" si="22"/>
        <v>0</v>
      </c>
      <c r="J128" s="47">
        <f t="shared" si="23"/>
        <v>0</v>
      </c>
      <c r="K128" s="47">
        <f t="shared" si="24"/>
        <v>1</v>
      </c>
      <c r="L128" s="47">
        <f t="shared" si="25"/>
        <v>0</v>
      </c>
    </row>
    <row r="129" spans="1:12" x14ac:dyDescent="0.35">
      <c r="A129" s="46">
        <v>44466</v>
      </c>
      <c r="B129" s="47">
        <v>2021</v>
      </c>
      <c r="C129" s="47" t="s">
        <v>5</v>
      </c>
      <c r="D129" s="47" t="s">
        <v>290</v>
      </c>
      <c r="E129" s="47" t="s">
        <v>290</v>
      </c>
      <c r="F129" s="47" t="str">
        <f t="shared" si="20"/>
        <v>S</v>
      </c>
      <c r="G129" s="47" t="str">
        <f t="shared" si="21"/>
        <v>RS</v>
      </c>
      <c r="I129" s="47">
        <f t="shared" si="22"/>
        <v>1</v>
      </c>
      <c r="J129" s="47">
        <f t="shared" si="23"/>
        <v>0</v>
      </c>
      <c r="K129" s="47">
        <f t="shared" si="24"/>
        <v>0</v>
      </c>
      <c r="L129" s="47">
        <f t="shared" si="25"/>
        <v>0</v>
      </c>
    </row>
    <row r="131" spans="1:12" x14ac:dyDescent="0.35">
      <c r="G131" s="40" t="s">
        <v>288</v>
      </c>
      <c r="I131" s="47">
        <f>SUM(I107:I129)</f>
        <v>14</v>
      </c>
      <c r="J131" s="47">
        <f>SUM(J107:J129)</f>
        <v>7</v>
      </c>
      <c r="K131" s="47">
        <f>SUM(K107:K129)</f>
        <v>9</v>
      </c>
      <c r="L131" s="47">
        <f>SUM(L107:L129)</f>
        <v>3</v>
      </c>
    </row>
    <row r="132" spans="1:12" x14ac:dyDescent="0.35">
      <c r="G132" s="40" t="s">
        <v>289</v>
      </c>
      <c r="I132" s="40">
        <f>J131/I131</f>
        <v>0.5</v>
      </c>
      <c r="J132" s="47"/>
      <c r="K132" s="40">
        <f>L131/K131</f>
        <v>0.33333333333333331</v>
      </c>
      <c r="L132" s="47"/>
    </row>
    <row r="135" spans="1:12" x14ac:dyDescent="0.35">
      <c r="A135" s="40" t="s">
        <v>9</v>
      </c>
      <c r="B135" s="40" t="s">
        <v>284</v>
      </c>
      <c r="C135" s="40" t="s">
        <v>262</v>
      </c>
      <c r="D135" s="40" t="s">
        <v>263</v>
      </c>
      <c r="E135" s="40" t="s">
        <v>285</v>
      </c>
      <c r="F135" s="40" t="s">
        <v>286</v>
      </c>
      <c r="G135" s="40" t="s">
        <v>287</v>
      </c>
    </row>
    <row r="136" spans="1:12" x14ac:dyDescent="0.35">
      <c r="A136" s="46">
        <v>39559</v>
      </c>
      <c r="B136" s="47">
        <v>2008</v>
      </c>
      <c r="C136" s="47" t="s">
        <v>5</v>
      </c>
      <c r="D136" s="47" t="s">
        <v>260</v>
      </c>
      <c r="E136" s="47" t="s">
        <v>5</v>
      </c>
      <c r="F136" s="47" t="str">
        <f t="shared" ref="F136:F158" si="26">LEFT(E136,1)</f>
        <v>R</v>
      </c>
      <c r="G136" s="47" t="str">
        <f>CONCATENATE(F136)</f>
        <v>R</v>
      </c>
    </row>
    <row r="137" spans="1:12" x14ac:dyDescent="0.35">
      <c r="A137" s="46">
        <v>39596</v>
      </c>
      <c r="B137" s="47">
        <v>2008</v>
      </c>
      <c r="C137" s="47" t="s">
        <v>260</v>
      </c>
      <c r="D137" s="47" t="s">
        <v>5</v>
      </c>
      <c r="E137" s="47" t="s">
        <v>260</v>
      </c>
      <c r="F137" s="47" t="str">
        <f t="shared" si="26"/>
        <v>P</v>
      </c>
      <c r="G137" s="47" t="str">
        <f>CONCATENATE(F136,F137)</f>
        <v>RP</v>
      </c>
      <c r="I137" s="47">
        <f>IF(LEFT(G137,1)="R",1,0)</f>
        <v>1</v>
      </c>
      <c r="J137" s="47">
        <f>IF(G137="RR",1,0)</f>
        <v>0</v>
      </c>
      <c r="K137" s="47">
        <f>IF(LEFT(G137,1)="P",1,0)</f>
        <v>0</v>
      </c>
      <c r="L137" s="47">
        <f>IF(G137="PP",1,0)</f>
        <v>0</v>
      </c>
    </row>
    <row r="138" spans="1:12" x14ac:dyDescent="0.35">
      <c r="A138" s="46">
        <v>39929</v>
      </c>
      <c r="B138" s="47">
        <v>2009</v>
      </c>
      <c r="C138" s="47" t="s">
        <v>260</v>
      </c>
      <c r="D138" s="47" t="s">
        <v>5</v>
      </c>
      <c r="E138" s="47" t="s">
        <v>260</v>
      </c>
      <c r="F138" s="47" t="str">
        <f t="shared" si="26"/>
        <v>P</v>
      </c>
      <c r="G138" s="47" t="str">
        <f t="shared" ref="G138:G158" si="27">CONCATENATE(F137,F138)</f>
        <v>PP</v>
      </c>
      <c r="I138" s="47">
        <f t="shared" ref="I138:I158" si="28">IF(LEFT(G138,1)="R",1,0)</f>
        <v>0</v>
      </c>
      <c r="J138" s="47">
        <f t="shared" ref="J138:J158" si="29">IF(G138="RR",1,0)</f>
        <v>0</v>
      </c>
      <c r="K138" s="47">
        <f t="shared" ref="K138:K158" si="30">IF(LEFT(G138,1)="P",1,0)</f>
        <v>1</v>
      </c>
      <c r="L138" s="47">
        <f t="shared" ref="L138:L158" si="31">IF(G138="PP",1,0)</f>
        <v>1</v>
      </c>
    </row>
    <row r="139" spans="1:12" x14ac:dyDescent="0.35">
      <c r="A139" s="46">
        <v>39938</v>
      </c>
      <c r="B139" s="47">
        <v>2009</v>
      </c>
      <c r="C139" s="47" t="s">
        <v>260</v>
      </c>
      <c r="D139" s="47" t="s">
        <v>5</v>
      </c>
      <c r="E139" s="47" t="s">
        <v>5</v>
      </c>
      <c r="F139" s="47" t="str">
        <f t="shared" si="26"/>
        <v>R</v>
      </c>
      <c r="G139" s="47" t="str">
        <f t="shared" si="27"/>
        <v>PR</v>
      </c>
      <c r="I139" s="47">
        <f t="shared" si="28"/>
        <v>0</v>
      </c>
      <c r="J139" s="47">
        <f t="shared" si="29"/>
        <v>0</v>
      </c>
      <c r="K139" s="47">
        <f t="shared" si="30"/>
        <v>1</v>
      </c>
      <c r="L139" s="47">
        <f t="shared" si="31"/>
        <v>0</v>
      </c>
    </row>
    <row r="140" spans="1:12" x14ac:dyDescent="0.35">
      <c r="A140" s="46">
        <v>40261</v>
      </c>
      <c r="B140" s="47">
        <v>2010</v>
      </c>
      <c r="C140" s="47" t="s">
        <v>260</v>
      </c>
      <c r="D140" s="47" t="s">
        <v>5</v>
      </c>
      <c r="E140" s="47" t="s">
        <v>5</v>
      </c>
      <c r="F140" s="47" t="str">
        <f t="shared" si="26"/>
        <v>R</v>
      </c>
      <c r="G140" s="47" t="str">
        <f t="shared" si="27"/>
        <v>RR</v>
      </c>
      <c r="I140" s="47">
        <f t="shared" si="28"/>
        <v>1</v>
      </c>
      <c r="J140" s="47">
        <f t="shared" si="29"/>
        <v>1</v>
      </c>
      <c r="K140" s="47">
        <f t="shared" si="30"/>
        <v>0</v>
      </c>
      <c r="L140" s="47">
        <f t="shared" si="31"/>
        <v>0</v>
      </c>
    </row>
    <row r="141" spans="1:12" x14ac:dyDescent="0.35">
      <c r="A141" s="46">
        <v>40275</v>
      </c>
      <c r="B141" s="47">
        <v>2010</v>
      </c>
      <c r="C141" s="47" t="s">
        <v>5</v>
      </c>
      <c r="D141" s="47" t="s">
        <v>260</v>
      </c>
      <c r="E141" s="47" t="s">
        <v>5</v>
      </c>
      <c r="F141" s="47" t="str">
        <f t="shared" si="26"/>
        <v>R</v>
      </c>
      <c r="G141" s="47" t="str">
        <f t="shared" si="27"/>
        <v>RR</v>
      </c>
      <c r="I141" s="47">
        <f t="shared" si="28"/>
        <v>1</v>
      </c>
      <c r="J141" s="47">
        <f t="shared" si="29"/>
        <v>1</v>
      </c>
      <c r="K141" s="47">
        <f t="shared" si="30"/>
        <v>0</v>
      </c>
      <c r="L141" s="47">
        <f t="shared" si="31"/>
        <v>0</v>
      </c>
    </row>
    <row r="142" spans="1:12" x14ac:dyDescent="0.35">
      <c r="A142" s="46">
        <v>40654</v>
      </c>
      <c r="B142" s="47">
        <v>2011</v>
      </c>
      <c r="C142" s="47" t="s">
        <v>260</v>
      </c>
      <c r="D142" s="47" t="s">
        <v>5</v>
      </c>
      <c r="E142" s="47" t="s">
        <v>260</v>
      </c>
      <c r="F142" s="47" t="str">
        <f t="shared" si="26"/>
        <v>P</v>
      </c>
      <c r="G142" s="47" t="str">
        <f t="shared" si="27"/>
        <v>RP</v>
      </c>
      <c r="I142" s="47">
        <f t="shared" si="28"/>
        <v>1</v>
      </c>
      <c r="J142" s="47">
        <f t="shared" si="29"/>
        <v>0</v>
      </c>
      <c r="K142" s="47">
        <f t="shared" si="30"/>
        <v>0</v>
      </c>
      <c r="L142" s="47">
        <f t="shared" si="31"/>
        <v>0</v>
      </c>
    </row>
    <row r="143" spans="1:12" x14ac:dyDescent="0.35">
      <c r="A143" s="46">
        <v>41005</v>
      </c>
      <c r="B143" s="47">
        <v>2012</v>
      </c>
      <c r="C143" s="47" t="s">
        <v>5</v>
      </c>
      <c r="D143" s="47" t="s">
        <v>260</v>
      </c>
      <c r="E143" s="47" t="s">
        <v>5</v>
      </c>
      <c r="F143" s="47" t="str">
        <f t="shared" si="26"/>
        <v>R</v>
      </c>
      <c r="G143" s="47" t="str">
        <f t="shared" si="27"/>
        <v>PR</v>
      </c>
      <c r="I143" s="47">
        <f t="shared" si="28"/>
        <v>0</v>
      </c>
      <c r="J143" s="47">
        <f t="shared" si="29"/>
        <v>0</v>
      </c>
      <c r="K143" s="47">
        <f t="shared" si="30"/>
        <v>1</v>
      </c>
      <c r="L143" s="47">
        <f t="shared" si="31"/>
        <v>0</v>
      </c>
    </row>
    <row r="144" spans="1:12" x14ac:dyDescent="0.35">
      <c r="A144" s="46">
        <v>41034</v>
      </c>
      <c r="B144" s="47">
        <v>2012</v>
      </c>
      <c r="C144" s="47" t="s">
        <v>260</v>
      </c>
      <c r="D144" s="47" t="s">
        <v>5</v>
      </c>
      <c r="E144" s="47" t="s">
        <v>5</v>
      </c>
      <c r="F144" s="47" t="str">
        <f t="shared" si="26"/>
        <v>R</v>
      </c>
      <c r="G144" s="47" t="str">
        <f t="shared" si="27"/>
        <v>RR</v>
      </c>
      <c r="I144" s="47">
        <f t="shared" si="28"/>
        <v>1</v>
      </c>
      <c r="J144" s="47">
        <f t="shared" si="29"/>
        <v>1</v>
      </c>
      <c r="K144" s="47">
        <f t="shared" si="30"/>
        <v>0</v>
      </c>
      <c r="L144" s="47">
        <f t="shared" si="31"/>
        <v>0</v>
      </c>
    </row>
    <row r="145" spans="1:12" x14ac:dyDescent="0.35">
      <c r="A145" s="46">
        <v>41378</v>
      </c>
      <c r="B145" s="47">
        <v>2013</v>
      </c>
      <c r="C145" s="47" t="s">
        <v>5</v>
      </c>
      <c r="D145" s="47" t="s">
        <v>260</v>
      </c>
      <c r="E145" s="47" t="s">
        <v>5</v>
      </c>
      <c r="F145" s="47" t="str">
        <f t="shared" si="26"/>
        <v>R</v>
      </c>
      <c r="G145" s="47" t="str">
        <f t="shared" si="27"/>
        <v>RR</v>
      </c>
      <c r="I145" s="47">
        <f t="shared" si="28"/>
        <v>1</v>
      </c>
      <c r="J145" s="47">
        <f t="shared" si="29"/>
        <v>1</v>
      </c>
      <c r="K145" s="47">
        <f t="shared" si="30"/>
        <v>0</v>
      </c>
      <c r="L145" s="47">
        <f t="shared" si="31"/>
        <v>0</v>
      </c>
    </row>
    <row r="146" spans="1:12" x14ac:dyDescent="0.35">
      <c r="A146" s="46">
        <v>41403</v>
      </c>
      <c r="B146" s="47">
        <v>2013</v>
      </c>
      <c r="C146" s="47" t="s">
        <v>260</v>
      </c>
      <c r="D146" s="47" t="s">
        <v>5</v>
      </c>
      <c r="E146" s="47" t="s">
        <v>5</v>
      </c>
      <c r="F146" s="47" t="str">
        <f t="shared" si="26"/>
        <v>R</v>
      </c>
      <c r="G146" s="47" t="str">
        <f t="shared" si="27"/>
        <v>RR</v>
      </c>
      <c r="I146" s="47">
        <f t="shared" si="28"/>
        <v>1</v>
      </c>
      <c r="J146" s="47">
        <f t="shared" si="29"/>
        <v>1</v>
      </c>
      <c r="K146" s="47">
        <f t="shared" si="30"/>
        <v>0</v>
      </c>
      <c r="L146" s="47">
        <f t="shared" si="31"/>
        <v>0</v>
      </c>
    </row>
    <row r="147" spans="1:12" x14ac:dyDescent="0.35">
      <c r="A147" s="46">
        <v>41749</v>
      </c>
      <c r="B147" s="47">
        <v>2014</v>
      </c>
      <c r="C147" s="47" t="s">
        <v>5</v>
      </c>
      <c r="D147" s="47" t="s">
        <v>260</v>
      </c>
      <c r="E147" s="47" t="s">
        <v>260</v>
      </c>
      <c r="F147" s="47" t="str">
        <f t="shared" si="26"/>
        <v>P</v>
      </c>
      <c r="G147" s="47" t="str">
        <f t="shared" si="27"/>
        <v>RP</v>
      </c>
      <c r="I147" s="47">
        <f t="shared" si="28"/>
        <v>1</v>
      </c>
      <c r="J147" s="47">
        <f t="shared" si="29"/>
        <v>0</v>
      </c>
      <c r="K147" s="47">
        <f t="shared" si="30"/>
        <v>0</v>
      </c>
      <c r="L147" s="47">
        <f t="shared" si="31"/>
        <v>0</v>
      </c>
    </row>
    <row r="148" spans="1:12" x14ac:dyDescent="0.35">
      <c r="A148" s="46">
        <v>41782</v>
      </c>
      <c r="B148" s="47">
        <v>2014</v>
      </c>
      <c r="C148" s="47" t="s">
        <v>260</v>
      </c>
      <c r="D148" s="47" t="s">
        <v>5</v>
      </c>
      <c r="E148" s="47" t="s">
        <v>260</v>
      </c>
      <c r="F148" s="47" t="str">
        <f t="shared" si="26"/>
        <v>P</v>
      </c>
      <c r="G148" s="47" t="str">
        <f t="shared" si="27"/>
        <v>PP</v>
      </c>
      <c r="I148" s="47">
        <f t="shared" si="28"/>
        <v>0</v>
      </c>
      <c r="J148" s="47">
        <f t="shared" si="29"/>
        <v>0</v>
      </c>
      <c r="K148" s="47">
        <f t="shared" si="30"/>
        <v>1</v>
      </c>
      <c r="L148" s="47">
        <f t="shared" si="31"/>
        <v>1</v>
      </c>
    </row>
    <row r="149" spans="1:12" x14ac:dyDescent="0.35">
      <c r="A149" s="46">
        <v>42104</v>
      </c>
      <c r="B149" s="47">
        <v>2015</v>
      </c>
      <c r="C149" s="47" t="s">
        <v>260</v>
      </c>
      <c r="D149" s="47" t="s">
        <v>5</v>
      </c>
      <c r="E149" s="47" t="s">
        <v>5</v>
      </c>
      <c r="F149" s="47" t="str">
        <f t="shared" si="26"/>
        <v>R</v>
      </c>
      <c r="G149" s="47" t="str">
        <f t="shared" si="27"/>
        <v>PR</v>
      </c>
      <c r="I149" s="47">
        <f t="shared" si="28"/>
        <v>0</v>
      </c>
      <c r="J149" s="47">
        <f t="shared" si="29"/>
        <v>0</v>
      </c>
      <c r="K149" s="47">
        <f t="shared" si="30"/>
        <v>1</v>
      </c>
      <c r="L149" s="47">
        <f t="shared" si="31"/>
        <v>0</v>
      </c>
    </row>
    <row r="150" spans="1:12" x14ac:dyDescent="0.35">
      <c r="A150" s="46">
        <v>42115</v>
      </c>
      <c r="B150" s="47">
        <v>2015</v>
      </c>
      <c r="C150" s="47" t="s">
        <v>5</v>
      </c>
      <c r="D150" s="47" t="s">
        <v>260</v>
      </c>
      <c r="E150" s="47" t="s">
        <v>260</v>
      </c>
      <c r="F150" s="47" t="str">
        <f t="shared" si="26"/>
        <v>P</v>
      </c>
      <c r="G150" s="47" t="str">
        <f t="shared" si="27"/>
        <v>RP</v>
      </c>
      <c r="I150" s="47">
        <f t="shared" si="28"/>
        <v>1</v>
      </c>
      <c r="J150" s="47">
        <f t="shared" si="29"/>
        <v>0</v>
      </c>
      <c r="K150" s="47">
        <f t="shared" si="30"/>
        <v>0</v>
      </c>
      <c r="L150" s="47">
        <f t="shared" si="31"/>
        <v>0</v>
      </c>
    </row>
    <row r="151" spans="1:12" x14ac:dyDescent="0.35">
      <c r="A151" s="46">
        <v>43226</v>
      </c>
      <c r="B151" s="47">
        <v>2018</v>
      </c>
      <c r="C151" s="47" t="s">
        <v>5</v>
      </c>
      <c r="D151" s="47" t="s">
        <v>260</v>
      </c>
      <c r="E151" s="47" t="s">
        <v>260</v>
      </c>
      <c r="F151" s="47" t="str">
        <f t="shared" si="26"/>
        <v>P</v>
      </c>
      <c r="G151" s="47" t="str">
        <f t="shared" si="27"/>
        <v>PP</v>
      </c>
      <c r="I151" s="47">
        <f t="shared" si="28"/>
        <v>0</v>
      </c>
      <c r="J151" s="47">
        <f t="shared" si="29"/>
        <v>0</v>
      </c>
      <c r="K151" s="47">
        <f t="shared" si="30"/>
        <v>1</v>
      </c>
      <c r="L151" s="47">
        <f t="shared" si="31"/>
        <v>1</v>
      </c>
    </row>
    <row r="152" spans="1:12" x14ac:dyDescent="0.35">
      <c r="A152" s="46">
        <v>43228</v>
      </c>
      <c r="B152" s="47">
        <v>2018</v>
      </c>
      <c r="C152" s="47" t="s">
        <v>5</v>
      </c>
      <c r="D152" s="47" t="s">
        <v>260</v>
      </c>
      <c r="E152" s="47" t="s">
        <v>5</v>
      </c>
      <c r="F152" s="47" t="str">
        <f t="shared" si="26"/>
        <v>R</v>
      </c>
      <c r="G152" s="47" t="str">
        <f t="shared" si="27"/>
        <v>PR</v>
      </c>
      <c r="I152" s="47">
        <f t="shared" si="28"/>
        <v>0</v>
      </c>
      <c r="J152" s="47">
        <f t="shared" si="29"/>
        <v>0</v>
      </c>
      <c r="K152" s="47">
        <f t="shared" si="30"/>
        <v>1</v>
      </c>
      <c r="L152" s="47">
        <f t="shared" si="31"/>
        <v>0</v>
      </c>
    </row>
    <row r="153" spans="1:12" x14ac:dyDescent="0.35">
      <c r="A153" s="46">
        <v>43549</v>
      </c>
      <c r="B153" s="47">
        <v>2019</v>
      </c>
      <c r="C153" s="47" t="s">
        <v>260</v>
      </c>
      <c r="D153" s="47" t="s">
        <v>5</v>
      </c>
      <c r="E153" s="47" t="s">
        <v>260</v>
      </c>
      <c r="F153" s="47" t="str">
        <f t="shared" si="26"/>
        <v>P</v>
      </c>
      <c r="G153" s="47" t="str">
        <f t="shared" si="27"/>
        <v>RP</v>
      </c>
      <c r="I153" s="47">
        <f t="shared" si="28"/>
        <v>1</v>
      </c>
      <c r="J153" s="47">
        <f t="shared" si="29"/>
        <v>0</v>
      </c>
      <c r="K153" s="47">
        <f t="shared" si="30"/>
        <v>0</v>
      </c>
      <c r="L153" s="47">
        <f t="shared" si="31"/>
        <v>0</v>
      </c>
    </row>
    <row r="154" spans="1:12" x14ac:dyDescent="0.35">
      <c r="A154" s="46">
        <v>43571</v>
      </c>
      <c r="B154" s="47">
        <v>2019</v>
      </c>
      <c r="C154" s="47" t="s">
        <v>260</v>
      </c>
      <c r="D154" s="47" t="s">
        <v>5</v>
      </c>
      <c r="E154" s="47" t="s">
        <v>260</v>
      </c>
      <c r="F154" s="47" t="str">
        <f t="shared" si="26"/>
        <v>P</v>
      </c>
      <c r="G154" s="47" t="str">
        <f t="shared" si="27"/>
        <v>PP</v>
      </c>
      <c r="I154" s="47">
        <f t="shared" si="28"/>
        <v>0</v>
      </c>
      <c r="J154" s="47">
        <f t="shared" si="29"/>
        <v>0</v>
      </c>
      <c r="K154" s="47">
        <f t="shared" si="30"/>
        <v>1</v>
      </c>
      <c r="L154" s="47">
        <f t="shared" si="31"/>
        <v>1</v>
      </c>
    </row>
    <row r="155" spans="1:12" x14ac:dyDescent="0.35">
      <c r="A155" s="46">
        <v>44101</v>
      </c>
      <c r="B155" s="47">
        <v>2020</v>
      </c>
      <c r="C155" s="47" t="s">
        <v>260</v>
      </c>
      <c r="D155" s="47" t="s">
        <v>5</v>
      </c>
      <c r="E155" s="47" t="s">
        <v>5</v>
      </c>
      <c r="F155" s="47" t="str">
        <f t="shared" si="26"/>
        <v>R</v>
      </c>
      <c r="G155" s="47" t="str">
        <f t="shared" si="27"/>
        <v>PR</v>
      </c>
      <c r="I155" s="47">
        <f t="shared" si="28"/>
        <v>0</v>
      </c>
      <c r="J155" s="47">
        <f t="shared" si="29"/>
        <v>0</v>
      </c>
      <c r="K155" s="47">
        <f t="shared" si="30"/>
        <v>1</v>
      </c>
      <c r="L155" s="47">
        <f t="shared" si="31"/>
        <v>0</v>
      </c>
    </row>
    <row r="156" spans="1:12" x14ac:dyDescent="0.35">
      <c r="A156" s="46">
        <v>44134</v>
      </c>
      <c r="B156" s="47">
        <v>2020</v>
      </c>
      <c r="C156" s="47" t="s">
        <v>260</v>
      </c>
      <c r="D156" s="47" t="s">
        <v>5</v>
      </c>
      <c r="E156" s="47" t="s">
        <v>5</v>
      </c>
      <c r="F156" s="47" t="str">
        <f t="shared" si="26"/>
        <v>R</v>
      </c>
      <c r="G156" s="47" t="str">
        <f t="shared" si="27"/>
        <v>RR</v>
      </c>
      <c r="I156" s="47">
        <f t="shared" si="28"/>
        <v>1</v>
      </c>
      <c r="J156" s="47">
        <f t="shared" si="29"/>
        <v>1</v>
      </c>
      <c r="K156" s="47">
        <f t="shared" si="30"/>
        <v>0</v>
      </c>
      <c r="L156" s="47">
        <f t="shared" si="31"/>
        <v>0</v>
      </c>
    </row>
    <row r="157" spans="1:12" x14ac:dyDescent="0.35">
      <c r="A157" s="46">
        <v>44298</v>
      </c>
      <c r="B157" s="47">
        <v>2021</v>
      </c>
      <c r="C157" s="47" t="s">
        <v>260</v>
      </c>
      <c r="D157" s="47" t="s">
        <v>5</v>
      </c>
      <c r="E157" s="47" t="s">
        <v>260</v>
      </c>
      <c r="F157" s="47" t="str">
        <f t="shared" si="26"/>
        <v>P</v>
      </c>
      <c r="G157" s="47" t="str">
        <f t="shared" si="27"/>
        <v>RP</v>
      </c>
      <c r="I157" s="47">
        <f t="shared" si="28"/>
        <v>1</v>
      </c>
      <c r="J157" s="47">
        <f t="shared" si="29"/>
        <v>0</v>
      </c>
      <c r="K157" s="47">
        <f t="shared" si="30"/>
        <v>0</v>
      </c>
      <c r="L157" s="47">
        <f t="shared" si="31"/>
        <v>0</v>
      </c>
    </row>
    <row r="158" spans="1:12" x14ac:dyDescent="0.35">
      <c r="A158" s="46">
        <v>44460</v>
      </c>
      <c r="B158" s="47">
        <v>2021</v>
      </c>
      <c r="C158" s="47" t="s">
        <v>5</v>
      </c>
      <c r="D158" s="47" t="s">
        <v>260</v>
      </c>
      <c r="E158" s="47" t="s">
        <v>5</v>
      </c>
      <c r="F158" s="47" t="str">
        <f t="shared" si="26"/>
        <v>R</v>
      </c>
      <c r="G158" s="47" t="str">
        <f t="shared" si="27"/>
        <v>PR</v>
      </c>
      <c r="I158" s="47">
        <f t="shared" si="28"/>
        <v>0</v>
      </c>
      <c r="J158" s="47">
        <f t="shared" si="29"/>
        <v>0</v>
      </c>
      <c r="K158" s="47">
        <f t="shared" si="30"/>
        <v>1</v>
      </c>
      <c r="L158" s="47">
        <f t="shared" si="31"/>
        <v>0</v>
      </c>
    </row>
    <row r="160" spans="1:12" x14ac:dyDescent="0.35">
      <c r="G160" s="40" t="s">
        <v>288</v>
      </c>
      <c r="I160" s="47">
        <f>SUM(I137:I158)</f>
        <v>12</v>
      </c>
      <c r="J160" s="47">
        <f>SUM(J137:J158)</f>
        <v>6</v>
      </c>
      <c r="K160" s="47">
        <f>SUM(K137:K158)</f>
        <v>10</v>
      </c>
      <c r="L160" s="47">
        <f>SUM(L137:L158)</f>
        <v>4</v>
      </c>
    </row>
    <row r="161" spans="1:12" x14ac:dyDescent="0.35">
      <c r="G161" s="40" t="s">
        <v>289</v>
      </c>
      <c r="I161" s="40">
        <f>J160/I160</f>
        <v>0.5</v>
      </c>
      <c r="J161" s="47"/>
      <c r="K161" s="40">
        <f>L160/K160</f>
        <v>0.4</v>
      </c>
      <c r="L161" s="47"/>
    </row>
    <row r="164" spans="1:12" x14ac:dyDescent="0.35">
      <c r="A164" s="40" t="s">
        <v>9</v>
      </c>
      <c r="B164" s="40" t="s">
        <v>284</v>
      </c>
      <c r="C164" s="40" t="s">
        <v>262</v>
      </c>
      <c r="D164" s="40" t="s">
        <v>263</v>
      </c>
      <c r="E164" s="40" t="s">
        <v>285</v>
      </c>
      <c r="F164" s="40" t="s">
        <v>286</v>
      </c>
      <c r="G164" s="40" t="s">
        <v>287</v>
      </c>
    </row>
    <row r="165" spans="1:12" x14ac:dyDescent="0.35">
      <c r="A165" s="46">
        <v>39564</v>
      </c>
      <c r="B165" s="47">
        <v>2008</v>
      </c>
      <c r="C165" s="47" t="s">
        <v>291</v>
      </c>
      <c r="D165" s="47" t="s">
        <v>5</v>
      </c>
      <c r="E165" s="47" t="s">
        <v>5</v>
      </c>
      <c r="F165" s="47" t="str">
        <f>LEFT(E165,2)</f>
        <v>Ra</v>
      </c>
      <c r="G165" s="47" t="str">
        <f>CONCATENATE(F165)</f>
        <v>Ra</v>
      </c>
    </row>
    <row r="166" spans="1:12" x14ac:dyDescent="0.35">
      <c r="A166" s="46">
        <v>39585</v>
      </c>
      <c r="B166" s="47">
        <v>2008</v>
      </c>
      <c r="C166" s="47" t="s">
        <v>5</v>
      </c>
      <c r="D166" s="47" t="s">
        <v>291</v>
      </c>
      <c r="E166" s="47" t="s">
        <v>5</v>
      </c>
      <c r="F166" s="47" t="str">
        <f t="shared" ref="F166:F186" si="32">LEFT(E166,2)</f>
        <v>Ra</v>
      </c>
      <c r="G166" s="47" t="str">
        <f t="shared" ref="G166:G186" si="33">CONCATENATE(F165,F166)</f>
        <v>RaRa</v>
      </c>
      <c r="I166" s="47">
        <f>IF(LEFT(G166,2)="Ra",1,0)</f>
        <v>1</v>
      </c>
      <c r="J166" s="47">
        <f>IF(G166="RaRa",1,0)</f>
        <v>1</v>
      </c>
      <c r="K166" s="47">
        <f>IF(LEFT(G166,2)="Ro",1,0)</f>
        <v>0</v>
      </c>
      <c r="L166" s="47">
        <f>IF(G166="RoRo",1,0)</f>
        <v>0</v>
      </c>
    </row>
    <row r="167" spans="1:12" x14ac:dyDescent="0.35">
      <c r="A167" s="46">
        <v>39921</v>
      </c>
      <c r="B167" s="47">
        <v>2009</v>
      </c>
      <c r="C167" s="47" t="s">
        <v>291</v>
      </c>
      <c r="D167" s="47" t="s">
        <v>5</v>
      </c>
      <c r="E167" s="47" t="s">
        <v>291</v>
      </c>
      <c r="F167" s="47" t="str">
        <f t="shared" si="32"/>
        <v>Ro</v>
      </c>
      <c r="G167" s="47" t="str">
        <f t="shared" si="33"/>
        <v>RaRo</v>
      </c>
      <c r="I167" s="47">
        <f t="shared" ref="I167:I186" si="34">IF(LEFT(G167,2)="Ra",1,0)</f>
        <v>1</v>
      </c>
      <c r="J167" s="47">
        <f t="shared" ref="J167:J186" si="35">IF(G167="RaRa",1,0)</f>
        <v>0</v>
      </c>
      <c r="K167" s="47">
        <f t="shared" ref="K167:K186" si="36">IF(LEFT(G167,2)="Ro",1,0)</f>
        <v>0</v>
      </c>
      <c r="L167" s="47">
        <f t="shared" ref="L167:L186" si="37">IF(G167="RoRo",1,0)</f>
        <v>0</v>
      </c>
    </row>
    <row r="168" spans="1:12" x14ac:dyDescent="0.35">
      <c r="A168" s="46">
        <v>39940</v>
      </c>
      <c r="B168" s="47">
        <v>2009</v>
      </c>
      <c r="C168" s="47" t="s">
        <v>291</v>
      </c>
      <c r="D168" s="47" t="s">
        <v>5</v>
      </c>
      <c r="E168" s="47" t="s">
        <v>5</v>
      </c>
      <c r="F168" s="47" t="str">
        <f t="shared" si="32"/>
        <v>Ra</v>
      </c>
      <c r="G168" s="47" t="str">
        <f t="shared" si="33"/>
        <v>RoRa</v>
      </c>
      <c r="I168" s="47">
        <f t="shared" si="34"/>
        <v>0</v>
      </c>
      <c r="J168" s="47">
        <f t="shared" si="35"/>
        <v>0</v>
      </c>
      <c r="K168" s="47">
        <f t="shared" si="36"/>
        <v>1</v>
      </c>
      <c r="L168" s="47">
        <f t="shared" si="37"/>
        <v>0</v>
      </c>
    </row>
    <row r="169" spans="1:12" x14ac:dyDescent="0.35">
      <c r="A169" s="46">
        <v>40255</v>
      </c>
      <c r="B169" s="47">
        <v>2010</v>
      </c>
      <c r="C169" s="47" t="s">
        <v>291</v>
      </c>
      <c r="D169" s="47" t="s">
        <v>5</v>
      </c>
      <c r="E169" s="47" t="s">
        <v>291</v>
      </c>
      <c r="F169" s="47" t="str">
        <f t="shared" si="32"/>
        <v>Ro</v>
      </c>
      <c r="G169" s="47" t="str">
        <f t="shared" si="33"/>
        <v>RaRo</v>
      </c>
      <c r="I169" s="47">
        <f t="shared" si="34"/>
        <v>1</v>
      </c>
      <c r="J169" s="47">
        <f t="shared" si="35"/>
        <v>0</v>
      </c>
      <c r="K169" s="47">
        <f t="shared" si="36"/>
        <v>0</v>
      </c>
      <c r="L169" s="47">
        <f t="shared" si="37"/>
        <v>0</v>
      </c>
    </row>
    <row r="170" spans="1:12" x14ac:dyDescent="0.35">
      <c r="A170" s="46">
        <v>40282</v>
      </c>
      <c r="B170" s="47">
        <v>2010</v>
      </c>
      <c r="C170" s="47" t="s">
        <v>5</v>
      </c>
      <c r="D170" s="47" t="s">
        <v>291</v>
      </c>
      <c r="E170" s="47" t="s">
        <v>291</v>
      </c>
      <c r="F170" s="47" t="str">
        <f t="shared" si="32"/>
        <v>Ro</v>
      </c>
      <c r="G170" s="47" t="str">
        <f t="shared" si="33"/>
        <v>RoRo</v>
      </c>
      <c r="I170" s="47">
        <f t="shared" si="34"/>
        <v>0</v>
      </c>
      <c r="J170" s="47">
        <f t="shared" si="35"/>
        <v>0</v>
      </c>
      <c r="K170" s="47">
        <f t="shared" si="36"/>
        <v>1</v>
      </c>
      <c r="L170" s="47">
        <f t="shared" si="37"/>
        <v>1</v>
      </c>
    </row>
    <row r="171" spans="1:12" x14ac:dyDescent="0.35">
      <c r="A171" s="46">
        <v>40674</v>
      </c>
      <c r="B171" s="47">
        <v>2011</v>
      </c>
      <c r="C171" s="47" t="s">
        <v>5</v>
      </c>
      <c r="D171" s="47" t="s">
        <v>291</v>
      </c>
      <c r="E171" s="47" t="s">
        <v>291</v>
      </c>
      <c r="F171" s="47" t="str">
        <f t="shared" si="32"/>
        <v>Ro</v>
      </c>
      <c r="G171" s="47" t="str">
        <f t="shared" si="33"/>
        <v>RoRo</v>
      </c>
      <c r="I171" s="47">
        <f t="shared" si="34"/>
        <v>0</v>
      </c>
      <c r="J171" s="47">
        <f t="shared" si="35"/>
        <v>0</v>
      </c>
      <c r="K171" s="47">
        <f t="shared" si="36"/>
        <v>1</v>
      </c>
      <c r="L171" s="47">
        <f t="shared" si="37"/>
        <v>1</v>
      </c>
    </row>
    <row r="172" spans="1:12" x14ac:dyDescent="0.35">
      <c r="A172" s="46">
        <v>41014</v>
      </c>
      <c r="B172" s="47">
        <v>2012</v>
      </c>
      <c r="C172" s="47" t="s">
        <v>291</v>
      </c>
      <c r="D172" s="47" t="s">
        <v>5</v>
      </c>
      <c r="E172" s="47" t="s">
        <v>5</v>
      </c>
      <c r="F172" s="47" t="str">
        <f t="shared" si="32"/>
        <v>Ra</v>
      </c>
      <c r="G172" s="47" t="str">
        <f t="shared" si="33"/>
        <v>RoRa</v>
      </c>
      <c r="I172" s="47">
        <f t="shared" si="34"/>
        <v>0</v>
      </c>
      <c r="J172" s="47">
        <f t="shared" si="35"/>
        <v>0</v>
      </c>
      <c r="K172" s="47">
        <f t="shared" si="36"/>
        <v>1</v>
      </c>
      <c r="L172" s="47">
        <f t="shared" si="37"/>
        <v>0</v>
      </c>
    </row>
    <row r="173" spans="1:12" x14ac:dyDescent="0.35">
      <c r="A173" s="46">
        <v>41022</v>
      </c>
      <c r="B173" s="47">
        <v>2012</v>
      </c>
      <c r="C173" s="47" t="s">
        <v>5</v>
      </c>
      <c r="D173" s="47" t="s">
        <v>291</v>
      </c>
      <c r="E173" s="47" t="s">
        <v>291</v>
      </c>
      <c r="F173" s="47" t="str">
        <f t="shared" si="32"/>
        <v>Ro</v>
      </c>
      <c r="G173" s="47" t="str">
        <f t="shared" si="33"/>
        <v>RaRo</v>
      </c>
      <c r="I173" s="47">
        <f t="shared" si="34"/>
        <v>1</v>
      </c>
      <c r="J173" s="47">
        <f t="shared" si="35"/>
        <v>0</v>
      </c>
      <c r="K173" s="47">
        <f t="shared" si="36"/>
        <v>0</v>
      </c>
      <c r="L173" s="47">
        <f t="shared" si="37"/>
        <v>0</v>
      </c>
    </row>
    <row r="174" spans="1:12" x14ac:dyDescent="0.35">
      <c r="A174" s="46">
        <v>41384</v>
      </c>
      <c r="B174" s="47">
        <v>2013</v>
      </c>
      <c r="C174" s="47" t="s">
        <v>291</v>
      </c>
      <c r="D174" s="47" t="s">
        <v>5</v>
      </c>
      <c r="E174" s="47" t="s">
        <v>291</v>
      </c>
      <c r="F174" s="47" t="str">
        <f t="shared" si="32"/>
        <v>Ro</v>
      </c>
      <c r="G174" s="47" t="str">
        <f t="shared" si="33"/>
        <v>RoRo</v>
      </c>
      <c r="I174" s="47">
        <f t="shared" si="34"/>
        <v>0</v>
      </c>
      <c r="J174" s="47">
        <f t="shared" si="35"/>
        <v>0</v>
      </c>
      <c r="K174" s="47">
        <f t="shared" si="36"/>
        <v>1</v>
      </c>
      <c r="L174" s="47">
        <f t="shared" si="37"/>
        <v>1</v>
      </c>
    </row>
    <row r="175" spans="1:12" x14ac:dyDescent="0.35">
      <c r="A175" s="46">
        <v>41393</v>
      </c>
      <c r="B175" s="47">
        <v>2013</v>
      </c>
      <c r="C175" s="47" t="s">
        <v>5</v>
      </c>
      <c r="D175" s="47" t="s">
        <v>291</v>
      </c>
      <c r="E175" s="47" t="s">
        <v>5</v>
      </c>
      <c r="F175" s="47" t="str">
        <f t="shared" si="32"/>
        <v>Ra</v>
      </c>
      <c r="G175" s="47" t="str">
        <f t="shared" si="33"/>
        <v>RoRa</v>
      </c>
      <c r="I175" s="47">
        <f t="shared" si="34"/>
        <v>0</v>
      </c>
      <c r="J175" s="47">
        <f t="shared" si="35"/>
        <v>0</v>
      </c>
      <c r="K175" s="47">
        <f t="shared" si="36"/>
        <v>1</v>
      </c>
      <c r="L175" s="47">
        <f t="shared" si="37"/>
        <v>0</v>
      </c>
    </row>
    <row r="176" spans="1:12" x14ac:dyDescent="0.35">
      <c r="A176" s="46">
        <v>41755</v>
      </c>
      <c r="B176" s="47">
        <v>2014</v>
      </c>
      <c r="C176" s="47" t="s">
        <v>5</v>
      </c>
      <c r="D176" s="47" t="s">
        <v>291</v>
      </c>
      <c r="E176" s="47" t="s">
        <v>5</v>
      </c>
      <c r="F176" s="47" t="str">
        <f t="shared" si="32"/>
        <v>Ra</v>
      </c>
      <c r="G176" s="47" t="str">
        <f t="shared" si="33"/>
        <v>RaRa</v>
      </c>
      <c r="I176" s="47">
        <f t="shared" si="34"/>
        <v>1</v>
      </c>
      <c r="J176" s="47">
        <f t="shared" si="35"/>
        <v>1</v>
      </c>
      <c r="K176" s="47">
        <f t="shared" si="36"/>
        <v>0</v>
      </c>
      <c r="L176" s="47">
        <f t="shared" si="37"/>
        <v>0</v>
      </c>
    </row>
    <row r="177" spans="1:12" x14ac:dyDescent="0.35">
      <c r="A177" s="46">
        <v>41770</v>
      </c>
      <c r="B177" s="47">
        <v>2014</v>
      </c>
      <c r="C177" s="47" t="s">
        <v>291</v>
      </c>
      <c r="D177" s="47" t="s">
        <v>5</v>
      </c>
      <c r="E177" s="47" t="s">
        <v>5</v>
      </c>
      <c r="F177" s="47" t="str">
        <f t="shared" si="32"/>
        <v>Ra</v>
      </c>
      <c r="G177" s="47" t="str">
        <f t="shared" si="33"/>
        <v>RaRa</v>
      </c>
      <c r="I177" s="47">
        <f t="shared" si="34"/>
        <v>1</v>
      </c>
      <c r="J177" s="47">
        <f t="shared" si="35"/>
        <v>1</v>
      </c>
      <c r="K177" s="47">
        <f t="shared" si="36"/>
        <v>0</v>
      </c>
      <c r="L177" s="47">
        <f t="shared" si="37"/>
        <v>0</v>
      </c>
    </row>
    <row r="178" spans="1:12" x14ac:dyDescent="0.35">
      <c r="A178" s="46">
        <v>42118</v>
      </c>
      <c r="B178" s="47">
        <v>2015</v>
      </c>
      <c r="C178" s="47" t="s">
        <v>5</v>
      </c>
      <c r="D178" s="47" t="s">
        <v>291</v>
      </c>
      <c r="E178" s="47" t="s">
        <v>291</v>
      </c>
      <c r="F178" s="47" t="str">
        <f t="shared" si="32"/>
        <v>Ro</v>
      </c>
      <c r="G178" s="47" t="str">
        <f t="shared" si="33"/>
        <v>RaRo</v>
      </c>
      <c r="I178" s="47">
        <f t="shared" si="34"/>
        <v>1</v>
      </c>
      <c r="J178" s="47">
        <f t="shared" si="35"/>
        <v>0</v>
      </c>
      <c r="K178" s="47">
        <f t="shared" si="36"/>
        <v>0</v>
      </c>
      <c r="L178" s="47">
        <f t="shared" si="37"/>
        <v>0</v>
      </c>
    </row>
    <row r="179" spans="1:12" x14ac:dyDescent="0.35">
      <c r="A179" s="46">
        <v>42144</v>
      </c>
      <c r="B179" s="47">
        <v>2015</v>
      </c>
      <c r="C179" s="47" t="s">
        <v>291</v>
      </c>
      <c r="D179" s="47" t="s">
        <v>5</v>
      </c>
      <c r="E179" s="47" t="s">
        <v>291</v>
      </c>
      <c r="F179" s="47" t="str">
        <f t="shared" si="32"/>
        <v>Ro</v>
      </c>
      <c r="G179" s="47" t="str">
        <f t="shared" si="33"/>
        <v>RoRo</v>
      </c>
      <c r="I179" s="47">
        <f t="shared" si="34"/>
        <v>0</v>
      </c>
      <c r="J179" s="47">
        <f t="shared" si="35"/>
        <v>0</v>
      </c>
      <c r="K179" s="47">
        <f t="shared" si="36"/>
        <v>1</v>
      </c>
      <c r="L179" s="47">
        <f t="shared" si="37"/>
        <v>1</v>
      </c>
    </row>
    <row r="180" spans="1:12" x14ac:dyDescent="0.35">
      <c r="A180" s="46">
        <v>43205</v>
      </c>
      <c r="B180" s="47">
        <v>2018</v>
      </c>
      <c r="C180" s="47" t="s">
        <v>5</v>
      </c>
      <c r="D180" s="47" t="s">
        <v>291</v>
      </c>
      <c r="E180" s="47" t="s">
        <v>5</v>
      </c>
      <c r="F180" s="47" t="str">
        <f t="shared" si="32"/>
        <v>Ra</v>
      </c>
      <c r="G180" s="47" t="str">
        <f t="shared" si="33"/>
        <v>RoRa</v>
      </c>
      <c r="I180" s="47">
        <f t="shared" si="34"/>
        <v>0</v>
      </c>
      <c r="J180" s="47">
        <f t="shared" si="35"/>
        <v>0</v>
      </c>
      <c r="K180" s="47">
        <f t="shared" si="36"/>
        <v>1</v>
      </c>
      <c r="L180" s="47">
        <f t="shared" si="37"/>
        <v>0</v>
      </c>
    </row>
    <row r="181" spans="1:12" x14ac:dyDescent="0.35">
      <c r="A181" s="46">
        <v>43239</v>
      </c>
      <c r="B181" s="47">
        <v>2018</v>
      </c>
      <c r="C181" s="47" t="s">
        <v>5</v>
      </c>
      <c r="D181" s="47" t="s">
        <v>291</v>
      </c>
      <c r="E181" s="47" t="s">
        <v>5</v>
      </c>
      <c r="F181" s="47" t="str">
        <f t="shared" si="32"/>
        <v>Ra</v>
      </c>
      <c r="G181" s="47" t="str">
        <f t="shared" si="33"/>
        <v>RaRa</v>
      </c>
      <c r="I181" s="47">
        <f t="shared" si="34"/>
        <v>1</v>
      </c>
      <c r="J181" s="47">
        <f t="shared" si="35"/>
        <v>1</v>
      </c>
      <c r="K181" s="47">
        <f t="shared" si="36"/>
        <v>0</v>
      </c>
      <c r="L181" s="47">
        <f t="shared" si="37"/>
        <v>0</v>
      </c>
    </row>
    <row r="182" spans="1:12" x14ac:dyDescent="0.35">
      <c r="A182" s="46">
        <v>43557</v>
      </c>
      <c r="B182" s="47">
        <v>2019</v>
      </c>
      <c r="C182" s="47" t="s">
        <v>291</v>
      </c>
      <c r="D182" s="47" t="s">
        <v>5</v>
      </c>
      <c r="E182" s="47" t="s">
        <v>5</v>
      </c>
      <c r="F182" s="47" t="str">
        <f t="shared" si="32"/>
        <v>Ra</v>
      </c>
      <c r="G182" s="47" t="str">
        <f t="shared" si="33"/>
        <v>RaRa</v>
      </c>
      <c r="I182" s="47">
        <f t="shared" si="34"/>
        <v>1</v>
      </c>
      <c r="J182" s="47">
        <f t="shared" si="35"/>
        <v>1</v>
      </c>
      <c r="K182" s="47">
        <f t="shared" si="36"/>
        <v>0</v>
      </c>
      <c r="L182" s="47">
        <f t="shared" si="37"/>
        <v>0</v>
      </c>
    </row>
    <row r="183" spans="1:12" x14ac:dyDescent="0.35">
      <c r="A183" s="46">
        <v>44107</v>
      </c>
      <c r="B183" s="47">
        <v>2020</v>
      </c>
      <c r="C183" s="47" t="s">
        <v>5</v>
      </c>
      <c r="D183" s="47" t="s">
        <v>291</v>
      </c>
      <c r="E183" s="47" t="s">
        <v>291</v>
      </c>
      <c r="F183" s="47" t="str">
        <f t="shared" si="32"/>
        <v>Ro</v>
      </c>
      <c r="G183" s="47" t="str">
        <f t="shared" si="33"/>
        <v>RaRo</v>
      </c>
      <c r="I183" s="47">
        <f t="shared" si="34"/>
        <v>1</v>
      </c>
      <c r="J183" s="47">
        <f t="shared" si="35"/>
        <v>0</v>
      </c>
      <c r="K183" s="47">
        <f t="shared" si="36"/>
        <v>0</v>
      </c>
      <c r="L183" s="47">
        <f t="shared" si="37"/>
        <v>0</v>
      </c>
    </row>
    <row r="184" spans="1:12" x14ac:dyDescent="0.35">
      <c r="A184" s="46">
        <v>44121</v>
      </c>
      <c r="B184" s="47">
        <v>2020</v>
      </c>
      <c r="C184" s="47" t="s">
        <v>5</v>
      </c>
      <c r="D184" s="47" t="s">
        <v>291</v>
      </c>
      <c r="E184" s="47" t="s">
        <v>291</v>
      </c>
      <c r="F184" s="47" t="str">
        <f t="shared" si="32"/>
        <v>Ro</v>
      </c>
      <c r="G184" s="47" t="str">
        <f t="shared" si="33"/>
        <v>RoRo</v>
      </c>
      <c r="I184" s="47">
        <f t="shared" si="34"/>
        <v>0</v>
      </c>
      <c r="J184" s="47">
        <f t="shared" si="35"/>
        <v>0</v>
      </c>
      <c r="K184" s="47">
        <f t="shared" si="36"/>
        <v>1</v>
      </c>
      <c r="L184" s="47">
        <f t="shared" si="37"/>
        <v>1</v>
      </c>
    </row>
    <row r="185" spans="1:12" x14ac:dyDescent="0.35">
      <c r="A185" s="46">
        <v>44308</v>
      </c>
      <c r="B185" s="47">
        <v>2021</v>
      </c>
      <c r="C185" s="47" t="s">
        <v>5</v>
      </c>
      <c r="D185" s="47" t="s">
        <v>291</v>
      </c>
      <c r="E185" s="47" t="s">
        <v>291</v>
      </c>
      <c r="F185" s="47" t="str">
        <f t="shared" si="32"/>
        <v>Ro</v>
      </c>
      <c r="G185" s="47" t="str">
        <f t="shared" si="33"/>
        <v>RoRo</v>
      </c>
      <c r="I185" s="47">
        <f t="shared" si="34"/>
        <v>0</v>
      </c>
      <c r="J185" s="47">
        <f t="shared" si="35"/>
        <v>0</v>
      </c>
      <c r="K185" s="47">
        <f t="shared" si="36"/>
        <v>1</v>
      </c>
      <c r="L185" s="47">
        <f t="shared" si="37"/>
        <v>1</v>
      </c>
    </row>
    <row r="186" spans="1:12" x14ac:dyDescent="0.35">
      <c r="A186" s="46">
        <v>44468</v>
      </c>
      <c r="B186" s="47">
        <v>2021</v>
      </c>
      <c r="C186" s="47" t="s">
        <v>5</v>
      </c>
      <c r="D186" s="47" t="s">
        <v>291</v>
      </c>
      <c r="E186" s="47" t="s">
        <v>291</v>
      </c>
      <c r="F186" s="47" t="str">
        <f t="shared" si="32"/>
        <v>Ro</v>
      </c>
      <c r="G186" s="47" t="str">
        <f t="shared" si="33"/>
        <v>RoRo</v>
      </c>
      <c r="I186" s="47">
        <f t="shared" si="34"/>
        <v>0</v>
      </c>
      <c r="J186" s="47">
        <f t="shared" si="35"/>
        <v>0</v>
      </c>
      <c r="K186" s="47">
        <f t="shared" si="36"/>
        <v>1</v>
      </c>
      <c r="L186" s="47">
        <f t="shared" si="37"/>
        <v>1</v>
      </c>
    </row>
    <row r="188" spans="1:12" x14ac:dyDescent="0.35">
      <c r="G188" s="40" t="s">
        <v>288</v>
      </c>
      <c r="I188" s="47">
        <f>SUM(I166:I186)</f>
        <v>10</v>
      </c>
      <c r="J188" s="47">
        <f>SUM(J166:J186)</f>
        <v>5</v>
      </c>
      <c r="K188" s="47">
        <f>SUM(K166:K186)</f>
        <v>11</v>
      </c>
      <c r="L188" s="47">
        <f>SUM(L166:L186)</f>
        <v>7</v>
      </c>
    </row>
    <row r="189" spans="1:12" x14ac:dyDescent="0.35">
      <c r="G189" s="40" t="s">
        <v>289</v>
      </c>
      <c r="I189" s="40">
        <f>J188/I188</f>
        <v>0.5</v>
      </c>
      <c r="J189" s="47"/>
      <c r="K189" s="40">
        <f>L188/K188</f>
        <v>0.63636363636363635</v>
      </c>
      <c r="L189" s="47"/>
    </row>
    <row r="192" spans="1:12" x14ac:dyDescent="0.35">
      <c r="A192" s="40" t="s">
        <v>9</v>
      </c>
      <c r="B192" s="40" t="s">
        <v>284</v>
      </c>
      <c r="C192" s="40" t="s">
        <v>262</v>
      </c>
      <c r="D192" s="40" t="s">
        <v>263</v>
      </c>
      <c r="E192" s="40" t="s">
        <v>285</v>
      </c>
      <c r="F192" s="40" t="s">
        <v>286</v>
      </c>
      <c r="G192" s="40" t="s">
        <v>287</v>
      </c>
    </row>
    <row r="193" spans="1:12" x14ac:dyDescent="0.35">
      <c r="A193" s="46">
        <v>39557</v>
      </c>
      <c r="B193" s="47">
        <v>2008</v>
      </c>
      <c r="C193" s="47" t="s">
        <v>292</v>
      </c>
      <c r="D193" s="47" t="s">
        <v>5</v>
      </c>
      <c r="E193" s="47" t="s">
        <v>292</v>
      </c>
      <c r="F193" s="47" t="str">
        <f t="shared" ref="F193:F216" si="38">LEFT(E193,1)</f>
        <v>D</v>
      </c>
      <c r="G193" s="47" t="str">
        <f>CONCATENATE(F193)</f>
        <v>D</v>
      </c>
    </row>
    <row r="194" spans="1:12" x14ac:dyDescent="0.35">
      <c r="A194" s="46">
        <v>39579</v>
      </c>
      <c r="B194" s="47">
        <v>2008</v>
      </c>
      <c r="C194" s="47" t="s">
        <v>5</v>
      </c>
      <c r="D194" s="47" t="s">
        <v>292</v>
      </c>
      <c r="E194" s="47" t="s">
        <v>5</v>
      </c>
      <c r="F194" s="47" t="str">
        <f t="shared" si="38"/>
        <v>R</v>
      </c>
      <c r="G194" s="47" t="str">
        <f>CONCATENATE(F193,F194)</f>
        <v>DR</v>
      </c>
      <c r="I194" s="47">
        <f>IF(LEFT(G194,1)="R",1,0)</f>
        <v>0</v>
      </c>
      <c r="J194" s="47">
        <f>IF(G194="RR",1,0)</f>
        <v>0</v>
      </c>
      <c r="K194" s="47">
        <f>IF(LEFT(G194,1)="D",1,0)</f>
        <v>1</v>
      </c>
      <c r="L194" s="47">
        <f t="shared" ref="L194:L216" si="39">IF(G194="DD",1,0)</f>
        <v>0</v>
      </c>
    </row>
    <row r="195" spans="1:12" x14ac:dyDescent="0.35">
      <c r="A195" s="46">
        <v>39598</v>
      </c>
      <c r="B195" s="47">
        <v>2008</v>
      </c>
      <c r="C195" s="47" t="s">
        <v>292</v>
      </c>
      <c r="D195" s="47" t="s">
        <v>5</v>
      </c>
      <c r="E195" s="47" t="s">
        <v>5</v>
      </c>
      <c r="F195" s="47" t="str">
        <f t="shared" si="38"/>
        <v>R</v>
      </c>
      <c r="G195" s="47" t="str">
        <f t="shared" ref="G195:G216" si="40">CONCATENATE(F194,F195)</f>
        <v>RR</v>
      </c>
      <c r="I195" s="47">
        <f t="shared" ref="I195:I216" si="41">IF(LEFT(G195,1)="R",1,0)</f>
        <v>1</v>
      </c>
      <c r="J195" s="47">
        <f t="shared" ref="J195:J216" si="42">IF(G195="RR",1,0)</f>
        <v>1</v>
      </c>
      <c r="K195" s="47">
        <f t="shared" ref="K195:K216" si="43">IF(LEFT(G195,1)="D",1,0)</f>
        <v>0</v>
      </c>
      <c r="L195" s="47">
        <f t="shared" si="39"/>
        <v>0</v>
      </c>
    </row>
    <row r="196" spans="1:12" x14ac:dyDescent="0.35">
      <c r="A196" s="46">
        <v>39931</v>
      </c>
      <c r="B196" s="47">
        <v>2009</v>
      </c>
      <c r="C196" s="47" t="s">
        <v>292</v>
      </c>
      <c r="D196" s="47" t="s">
        <v>5</v>
      </c>
      <c r="E196" s="47" t="s">
        <v>5</v>
      </c>
      <c r="F196" s="47" t="str">
        <f t="shared" si="38"/>
        <v>R</v>
      </c>
      <c r="G196" s="47" t="str">
        <f t="shared" si="40"/>
        <v>RR</v>
      </c>
      <c r="I196" s="47">
        <f t="shared" si="41"/>
        <v>1</v>
      </c>
      <c r="J196" s="47">
        <f t="shared" si="42"/>
        <v>1</v>
      </c>
      <c r="K196" s="47">
        <f t="shared" si="43"/>
        <v>0</v>
      </c>
      <c r="L196" s="47">
        <f t="shared" si="39"/>
        <v>0</v>
      </c>
    </row>
    <row r="197" spans="1:12" x14ac:dyDescent="0.35">
      <c r="A197" s="46">
        <v>39950</v>
      </c>
      <c r="B197" s="47">
        <v>2009</v>
      </c>
      <c r="C197" s="47" t="s">
        <v>292</v>
      </c>
      <c r="D197" s="47" t="s">
        <v>5</v>
      </c>
      <c r="E197" s="47" t="s">
        <v>292</v>
      </c>
      <c r="F197" s="47" t="str">
        <f t="shared" si="38"/>
        <v>D</v>
      </c>
      <c r="G197" s="47" t="str">
        <f t="shared" si="40"/>
        <v>RD</v>
      </c>
      <c r="I197" s="47">
        <f t="shared" si="41"/>
        <v>1</v>
      </c>
      <c r="J197" s="47">
        <f t="shared" si="42"/>
        <v>0</v>
      </c>
      <c r="K197" s="47">
        <f t="shared" si="43"/>
        <v>0</v>
      </c>
      <c r="L197" s="47">
        <f t="shared" si="39"/>
        <v>0</v>
      </c>
    </row>
    <row r="198" spans="1:12" x14ac:dyDescent="0.35">
      <c r="A198" s="46">
        <v>40252</v>
      </c>
      <c r="B198" s="47">
        <v>2010</v>
      </c>
      <c r="C198" s="47" t="s">
        <v>5</v>
      </c>
      <c r="D198" s="47" t="s">
        <v>292</v>
      </c>
      <c r="E198" s="47" t="s">
        <v>292</v>
      </c>
      <c r="F198" s="47" t="str">
        <f t="shared" si="38"/>
        <v>D</v>
      </c>
      <c r="G198" s="47" t="str">
        <f t="shared" si="40"/>
        <v>DD</v>
      </c>
      <c r="I198" s="47">
        <f t="shared" si="41"/>
        <v>0</v>
      </c>
      <c r="J198" s="47">
        <f t="shared" si="42"/>
        <v>0</v>
      </c>
      <c r="K198" s="47">
        <f t="shared" si="43"/>
        <v>1</v>
      </c>
      <c r="L198" s="47">
        <f t="shared" si="39"/>
        <v>1</v>
      </c>
    </row>
    <row r="199" spans="1:12" x14ac:dyDescent="0.35">
      <c r="A199" s="46">
        <v>40268</v>
      </c>
      <c r="B199" s="47">
        <v>2010</v>
      </c>
      <c r="C199" s="47" t="s">
        <v>292</v>
      </c>
      <c r="D199" s="47" t="s">
        <v>5</v>
      </c>
      <c r="E199" s="47" t="s">
        <v>292</v>
      </c>
      <c r="F199" s="47" t="str">
        <f t="shared" si="38"/>
        <v>D</v>
      </c>
      <c r="G199" s="47" t="str">
        <f t="shared" si="40"/>
        <v>DD</v>
      </c>
      <c r="I199" s="47">
        <f t="shared" si="41"/>
        <v>0</v>
      </c>
      <c r="J199" s="47">
        <f t="shared" si="42"/>
        <v>0</v>
      </c>
      <c r="K199" s="47">
        <f t="shared" si="43"/>
        <v>1</v>
      </c>
      <c r="L199" s="47">
        <f t="shared" si="39"/>
        <v>1</v>
      </c>
    </row>
    <row r="200" spans="1:12" x14ac:dyDescent="0.35">
      <c r="A200" s="46">
        <v>40645</v>
      </c>
      <c r="B200" s="47">
        <v>2011</v>
      </c>
      <c r="C200" s="47" t="s">
        <v>5</v>
      </c>
      <c r="D200" s="47" t="s">
        <v>292</v>
      </c>
      <c r="E200" s="47" t="s">
        <v>5</v>
      </c>
      <c r="F200" s="47" t="str">
        <f t="shared" si="38"/>
        <v>R</v>
      </c>
      <c r="G200" s="47" t="str">
        <f t="shared" si="40"/>
        <v>DR</v>
      </c>
      <c r="I200" s="47">
        <f t="shared" si="41"/>
        <v>0</v>
      </c>
      <c r="J200" s="47">
        <f t="shared" si="42"/>
        <v>0</v>
      </c>
      <c r="K200" s="47">
        <f t="shared" si="43"/>
        <v>1</v>
      </c>
      <c r="L200" s="47">
        <f t="shared" si="39"/>
        <v>0</v>
      </c>
    </row>
    <row r="201" spans="1:12" x14ac:dyDescent="0.35">
      <c r="A201" s="46">
        <v>41028</v>
      </c>
      <c r="B201" s="47">
        <v>2012</v>
      </c>
      <c r="C201" s="47" t="s">
        <v>292</v>
      </c>
      <c r="D201" s="47" t="s">
        <v>5</v>
      </c>
      <c r="E201" s="47" t="s">
        <v>292</v>
      </c>
      <c r="F201" s="47" t="str">
        <f t="shared" si="38"/>
        <v>D</v>
      </c>
      <c r="G201" s="47" t="str">
        <f t="shared" si="40"/>
        <v>RD</v>
      </c>
      <c r="I201" s="47">
        <f t="shared" si="41"/>
        <v>1</v>
      </c>
      <c r="J201" s="47">
        <f t="shared" si="42"/>
        <v>0</v>
      </c>
      <c r="K201" s="47">
        <f t="shared" si="43"/>
        <v>0</v>
      </c>
      <c r="L201" s="47">
        <f t="shared" si="39"/>
        <v>0</v>
      </c>
    </row>
    <row r="202" spans="1:12" x14ac:dyDescent="0.35">
      <c r="A202" s="46">
        <v>41030</v>
      </c>
      <c r="B202" s="47">
        <v>2012</v>
      </c>
      <c r="C202" s="47" t="s">
        <v>5</v>
      </c>
      <c r="D202" s="47" t="s">
        <v>292</v>
      </c>
      <c r="E202" s="47" t="s">
        <v>292</v>
      </c>
      <c r="F202" s="47" t="str">
        <f t="shared" si="38"/>
        <v>D</v>
      </c>
      <c r="G202" s="47" t="str">
        <f t="shared" si="40"/>
        <v>DD</v>
      </c>
      <c r="I202" s="47">
        <f t="shared" si="41"/>
        <v>0</v>
      </c>
      <c r="J202" s="47">
        <f t="shared" si="42"/>
        <v>0</v>
      </c>
      <c r="K202" s="47">
        <f t="shared" si="43"/>
        <v>1</v>
      </c>
      <c r="L202" s="47">
        <f t="shared" si="39"/>
        <v>1</v>
      </c>
    </row>
    <row r="203" spans="1:12" x14ac:dyDescent="0.35">
      <c r="A203" s="46">
        <v>41370</v>
      </c>
      <c r="B203" s="47">
        <v>2013</v>
      </c>
      <c r="C203" s="47" t="s">
        <v>292</v>
      </c>
      <c r="D203" s="47" t="s">
        <v>5</v>
      </c>
      <c r="E203" s="47" t="s">
        <v>5</v>
      </c>
      <c r="F203" s="47" t="str">
        <f t="shared" si="38"/>
        <v>R</v>
      </c>
      <c r="G203" s="47" t="str">
        <f t="shared" si="40"/>
        <v>DR</v>
      </c>
      <c r="I203" s="47">
        <f t="shared" si="41"/>
        <v>0</v>
      </c>
      <c r="J203" s="47">
        <f t="shared" si="42"/>
        <v>0</v>
      </c>
      <c r="K203" s="47">
        <f t="shared" si="43"/>
        <v>1</v>
      </c>
      <c r="L203" s="47">
        <f t="shared" si="39"/>
        <v>0</v>
      </c>
    </row>
    <row r="204" spans="1:12" x14ac:dyDescent="0.35">
      <c r="A204" s="46">
        <v>41401</v>
      </c>
      <c r="B204" s="47">
        <v>2013</v>
      </c>
      <c r="C204" s="47" t="s">
        <v>5</v>
      </c>
      <c r="D204" s="47" t="s">
        <v>292</v>
      </c>
      <c r="E204" s="47" t="s">
        <v>5</v>
      </c>
      <c r="F204" s="47" t="str">
        <f t="shared" si="38"/>
        <v>R</v>
      </c>
      <c r="G204" s="47" t="str">
        <f t="shared" si="40"/>
        <v>RR</v>
      </c>
      <c r="I204" s="47">
        <f t="shared" si="41"/>
        <v>1</v>
      </c>
      <c r="J204" s="47">
        <f t="shared" si="42"/>
        <v>1</v>
      </c>
      <c r="K204" s="47">
        <f t="shared" si="43"/>
        <v>0</v>
      </c>
      <c r="L204" s="47">
        <f t="shared" si="39"/>
        <v>0</v>
      </c>
    </row>
    <row r="205" spans="1:12" x14ac:dyDescent="0.35">
      <c r="A205" s="46">
        <v>41762</v>
      </c>
      <c r="B205" s="47">
        <v>2014</v>
      </c>
      <c r="C205" s="47" t="s">
        <v>292</v>
      </c>
      <c r="D205" s="47" t="s">
        <v>5</v>
      </c>
      <c r="E205" s="47" t="s">
        <v>5</v>
      </c>
      <c r="F205" s="47" t="str">
        <f t="shared" si="38"/>
        <v>R</v>
      </c>
      <c r="G205" s="47" t="str">
        <f t="shared" si="40"/>
        <v>RR</v>
      </c>
      <c r="I205" s="47">
        <f t="shared" si="41"/>
        <v>1</v>
      </c>
      <c r="J205" s="47">
        <f t="shared" si="42"/>
        <v>1</v>
      </c>
      <c r="K205" s="47">
        <f t="shared" si="43"/>
        <v>0</v>
      </c>
      <c r="L205" s="47">
        <f t="shared" si="39"/>
        <v>0</v>
      </c>
    </row>
    <row r="206" spans="1:12" x14ac:dyDescent="0.35">
      <c r="A206" s="46">
        <v>41774</v>
      </c>
      <c r="B206" s="47">
        <v>2014</v>
      </c>
      <c r="C206" s="47" t="s">
        <v>5</v>
      </c>
      <c r="D206" s="47" t="s">
        <v>292</v>
      </c>
      <c r="E206" s="47" t="s">
        <v>5</v>
      </c>
      <c r="F206" s="47" t="str">
        <f t="shared" si="38"/>
        <v>R</v>
      </c>
      <c r="G206" s="47" t="str">
        <f t="shared" si="40"/>
        <v>RR</v>
      </c>
      <c r="I206" s="47">
        <f t="shared" si="41"/>
        <v>1</v>
      </c>
      <c r="J206" s="47">
        <f t="shared" si="42"/>
        <v>1</v>
      </c>
      <c r="K206" s="47">
        <f t="shared" si="43"/>
        <v>0</v>
      </c>
      <c r="L206" s="47">
        <f t="shared" si="39"/>
        <v>0</v>
      </c>
    </row>
    <row r="207" spans="1:12" x14ac:dyDescent="0.35">
      <c r="A207" s="46">
        <v>42106</v>
      </c>
      <c r="B207" s="47">
        <v>2015</v>
      </c>
      <c r="C207" s="47" t="s">
        <v>292</v>
      </c>
      <c r="D207" s="47" t="s">
        <v>5</v>
      </c>
      <c r="E207" s="47" t="s">
        <v>5</v>
      </c>
      <c r="F207" s="47" t="str">
        <f t="shared" si="38"/>
        <v>R</v>
      </c>
      <c r="G207" s="47" t="str">
        <f t="shared" si="40"/>
        <v>RR</v>
      </c>
      <c r="I207" s="47">
        <f t="shared" si="41"/>
        <v>1</v>
      </c>
      <c r="J207" s="47">
        <f t="shared" si="42"/>
        <v>1</v>
      </c>
      <c r="K207" s="47">
        <f t="shared" si="43"/>
        <v>0</v>
      </c>
      <c r="L207" s="47">
        <f t="shared" si="39"/>
        <v>0</v>
      </c>
    </row>
    <row r="208" spans="1:12" x14ac:dyDescent="0.35">
      <c r="A208" s="46">
        <v>42127</v>
      </c>
      <c r="B208" s="47">
        <v>2015</v>
      </c>
      <c r="C208" s="47" t="s">
        <v>5</v>
      </c>
      <c r="D208" s="47" t="s">
        <v>292</v>
      </c>
      <c r="E208" s="47" t="s">
        <v>5</v>
      </c>
      <c r="F208" s="47" t="str">
        <f t="shared" si="38"/>
        <v>R</v>
      </c>
      <c r="G208" s="47" t="str">
        <f t="shared" si="40"/>
        <v>RR</v>
      </c>
      <c r="I208" s="47">
        <f t="shared" si="41"/>
        <v>1</v>
      </c>
      <c r="J208" s="47">
        <f t="shared" si="42"/>
        <v>1</v>
      </c>
      <c r="K208" s="47">
        <f t="shared" si="43"/>
        <v>0</v>
      </c>
      <c r="L208" s="47">
        <f t="shared" si="39"/>
        <v>0</v>
      </c>
    </row>
    <row r="209" spans="1:12" x14ac:dyDescent="0.35">
      <c r="A209" s="46">
        <v>43201</v>
      </c>
      <c r="B209" s="47">
        <v>2018</v>
      </c>
      <c r="C209" s="47" t="s">
        <v>5</v>
      </c>
      <c r="D209" s="47" t="s">
        <v>292</v>
      </c>
      <c r="E209" s="47" t="s">
        <v>5</v>
      </c>
      <c r="F209" s="47" t="str">
        <f t="shared" si="38"/>
        <v>R</v>
      </c>
      <c r="G209" s="47" t="str">
        <f t="shared" si="40"/>
        <v>RR</v>
      </c>
      <c r="I209" s="47">
        <f t="shared" si="41"/>
        <v>1</v>
      </c>
      <c r="J209" s="47">
        <f t="shared" si="42"/>
        <v>1</v>
      </c>
      <c r="K209" s="47">
        <f t="shared" si="43"/>
        <v>0</v>
      </c>
      <c r="L209" s="47">
        <f t="shared" si="39"/>
        <v>0</v>
      </c>
    </row>
    <row r="210" spans="1:12" x14ac:dyDescent="0.35">
      <c r="A210" s="46">
        <v>43222</v>
      </c>
      <c r="B210" s="47">
        <v>2018</v>
      </c>
      <c r="C210" s="47" t="s">
        <v>292</v>
      </c>
      <c r="D210" s="47" t="s">
        <v>5</v>
      </c>
      <c r="E210" s="47" t="s">
        <v>292</v>
      </c>
      <c r="F210" s="47" t="str">
        <f t="shared" si="38"/>
        <v>D</v>
      </c>
      <c r="G210" s="47" t="str">
        <f t="shared" si="40"/>
        <v>RD</v>
      </c>
      <c r="I210" s="47">
        <f t="shared" si="41"/>
        <v>1</v>
      </c>
      <c r="J210" s="47">
        <f t="shared" si="42"/>
        <v>0</v>
      </c>
      <c r="K210" s="47">
        <f t="shared" si="43"/>
        <v>0</v>
      </c>
      <c r="L210" s="47">
        <f t="shared" si="39"/>
        <v>0</v>
      </c>
    </row>
    <row r="211" spans="1:12" x14ac:dyDescent="0.35">
      <c r="A211" s="46">
        <v>43577</v>
      </c>
      <c r="B211" s="47">
        <v>2019</v>
      </c>
      <c r="C211" s="47" t="s">
        <v>5</v>
      </c>
      <c r="D211" s="47" t="s">
        <v>292</v>
      </c>
      <c r="E211" s="47" t="s">
        <v>292</v>
      </c>
      <c r="F211" s="47" t="str">
        <f t="shared" si="38"/>
        <v>D</v>
      </c>
      <c r="G211" s="47" t="str">
        <f t="shared" si="40"/>
        <v>DD</v>
      </c>
      <c r="I211" s="47">
        <f t="shared" si="41"/>
        <v>0</v>
      </c>
      <c r="J211" s="47">
        <f t="shared" si="42"/>
        <v>0</v>
      </c>
      <c r="K211" s="47">
        <f t="shared" si="43"/>
        <v>1</v>
      </c>
      <c r="L211" s="47">
        <f t="shared" si="39"/>
        <v>1</v>
      </c>
    </row>
    <row r="212" spans="1:12" x14ac:dyDescent="0.35">
      <c r="A212" s="46">
        <v>43589</v>
      </c>
      <c r="B212" s="47">
        <v>2019</v>
      </c>
      <c r="C212" s="47" t="s">
        <v>5</v>
      </c>
      <c r="D212" s="47" t="s">
        <v>292</v>
      </c>
      <c r="E212" s="47" t="s">
        <v>292</v>
      </c>
      <c r="F212" s="47" t="str">
        <f t="shared" si="38"/>
        <v>D</v>
      </c>
      <c r="G212" s="47" t="str">
        <f t="shared" si="40"/>
        <v>DD</v>
      </c>
      <c r="I212" s="47">
        <f t="shared" si="41"/>
        <v>0</v>
      </c>
      <c r="J212" s="47">
        <f t="shared" si="42"/>
        <v>0</v>
      </c>
      <c r="K212" s="47">
        <f t="shared" si="43"/>
        <v>1</v>
      </c>
      <c r="L212" s="47">
        <f t="shared" si="39"/>
        <v>1</v>
      </c>
    </row>
    <row r="213" spans="1:12" x14ac:dyDescent="0.35">
      <c r="A213" s="46">
        <v>44113</v>
      </c>
      <c r="B213" s="47">
        <v>2020</v>
      </c>
      <c r="C213" s="47" t="s">
        <v>292</v>
      </c>
      <c r="D213" s="47" t="s">
        <v>5</v>
      </c>
      <c r="E213" s="47" t="s">
        <v>292</v>
      </c>
      <c r="F213" s="47" t="str">
        <f t="shared" si="38"/>
        <v>D</v>
      </c>
      <c r="G213" s="47" t="str">
        <f t="shared" si="40"/>
        <v>DD</v>
      </c>
      <c r="I213" s="47">
        <f t="shared" si="41"/>
        <v>0</v>
      </c>
      <c r="J213" s="47">
        <f t="shared" si="42"/>
        <v>0</v>
      </c>
      <c r="K213" s="47">
        <f t="shared" si="43"/>
        <v>1</v>
      </c>
      <c r="L213" s="47">
        <f t="shared" si="39"/>
        <v>1</v>
      </c>
    </row>
    <row r="214" spans="1:12" x14ac:dyDescent="0.35">
      <c r="A214" s="46">
        <v>44118</v>
      </c>
      <c r="B214" s="47">
        <v>2020</v>
      </c>
      <c r="C214" s="47" t="s">
        <v>292</v>
      </c>
      <c r="D214" s="47" t="s">
        <v>5</v>
      </c>
      <c r="E214" s="47" t="s">
        <v>292</v>
      </c>
      <c r="F214" s="47" t="str">
        <f t="shared" si="38"/>
        <v>D</v>
      </c>
      <c r="G214" s="47" t="str">
        <f t="shared" si="40"/>
        <v>DD</v>
      </c>
      <c r="I214" s="47">
        <f t="shared" si="41"/>
        <v>0</v>
      </c>
      <c r="J214" s="47">
        <f t="shared" si="42"/>
        <v>0</v>
      </c>
      <c r="K214" s="47">
        <f t="shared" si="43"/>
        <v>1</v>
      </c>
      <c r="L214" s="47">
        <f t="shared" si="39"/>
        <v>1</v>
      </c>
    </row>
    <row r="215" spans="1:12" x14ac:dyDescent="0.35">
      <c r="A215" s="46">
        <v>44301</v>
      </c>
      <c r="B215" s="47">
        <v>2021</v>
      </c>
      <c r="C215" s="47" t="s">
        <v>292</v>
      </c>
      <c r="D215" s="47" t="s">
        <v>5</v>
      </c>
      <c r="E215" s="47" t="s">
        <v>5</v>
      </c>
      <c r="F215" s="47" t="str">
        <f t="shared" si="38"/>
        <v>R</v>
      </c>
      <c r="G215" s="47" t="str">
        <f t="shared" si="40"/>
        <v>DR</v>
      </c>
      <c r="I215" s="47">
        <f t="shared" si="41"/>
        <v>0</v>
      </c>
      <c r="J215" s="47">
        <f t="shared" si="42"/>
        <v>0</v>
      </c>
      <c r="K215" s="47">
        <f t="shared" si="43"/>
        <v>1</v>
      </c>
      <c r="L215" s="47">
        <f t="shared" si="39"/>
        <v>0</v>
      </c>
    </row>
    <row r="216" spans="1:12" x14ac:dyDescent="0.35">
      <c r="A216" s="46">
        <v>44464</v>
      </c>
      <c r="B216" s="47">
        <v>2021</v>
      </c>
      <c r="C216" s="47" t="s">
        <v>292</v>
      </c>
      <c r="D216" s="47" t="s">
        <v>5</v>
      </c>
      <c r="E216" s="47" t="s">
        <v>292</v>
      </c>
      <c r="F216" s="47" t="str">
        <f t="shared" si="38"/>
        <v>D</v>
      </c>
      <c r="G216" s="47" t="str">
        <f t="shared" si="40"/>
        <v>RD</v>
      </c>
      <c r="I216" s="47">
        <f t="shared" si="41"/>
        <v>1</v>
      </c>
      <c r="J216" s="47">
        <f t="shared" si="42"/>
        <v>0</v>
      </c>
      <c r="K216" s="47">
        <f t="shared" si="43"/>
        <v>0</v>
      </c>
      <c r="L216" s="47">
        <f t="shared" si="39"/>
        <v>0</v>
      </c>
    </row>
    <row r="218" spans="1:12" x14ac:dyDescent="0.35">
      <c r="G218" s="40" t="s">
        <v>288</v>
      </c>
      <c r="I218" s="47">
        <f>SUM(I194:I216)</f>
        <v>12</v>
      </c>
      <c r="J218" s="47">
        <f>SUM(J194:J216)</f>
        <v>8</v>
      </c>
      <c r="K218" s="47">
        <f>SUM(K194:K216)</f>
        <v>11</v>
      </c>
      <c r="L218" s="47">
        <f>SUM(L194:L216)</f>
        <v>7</v>
      </c>
    </row>
    <row r="219" spans="1:12" x14ac:dyDescent="0.35">
      <c r="G219" s="40" t="s">
        <v>289</v>
      </c>
      <c r="I219" s="40">
        <f>J218/I218</f>
        <v>0.66666666666666663</v>
      </c>
      <c r="J219" s="47"/>
      <c r="K219" s="40">
        <f>L218/K218</f>
        <v>0.63636363636363635</v>
      </c>
      <c r="L219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Group Mmbers &amp; Assumptions Made</vt:lpstr>
      <vt:lpstr>IPL Points Table</vt:lpstr>
      <vt:lpstr>Data Sheet 2</vt:lpstr>
      <vt:lpstr>Individual Match Data </vt:lpstr>
      <vt:lpstr>Probabilities - MI</vt:lpstr>
      <vt:lpstr>Probabilities - CSK</vt:lpstr>
      <vt:lpstr>Probabilities - KKR</vt:lpstr>
      <vt:lpstr>Probabilities - SRH</vt:lpstr>
      <vt:lpstr>Probabilities - RR</vt:lpstr>
      <vt:lpstr>Probabilities - PSK</vt:lpstr>
      <vt:lpstr>Probabilities - RCB</vt:lpstr>
      <vt:lpstr>Probabilities - DC</vt:lpstr>
      <vt:lpstr>Consolidated Future Probability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ANSH JAIN</dc:creator>
  <cp:lastModifiedBy>Rachita</cp:lastModifiedBy>
  <dcterms:created xsi:type="dcterms:W3CDTF">2022-05-02T05:44:59Z</dcterms:created>
  <dcterms:modified xsi:type="dcterms:W3CDTF">2022-05-03T18:25:45Z</dcterms:modified>
</cp:coreProperties>
</file>