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hidePivotFieldList="1" defaultThemeVersion="124226"/>
  <mc:AlternateContent xmlns:mc="http://schemas.openxmlformats.org/markup-compatibility/2006">
    <mc:Choice Requires="x15">
      <x15ac:absPath xmlns:x15ac="http://schemas.microsoft.com/office/spreadsheetml/2010/11/ac" url="https://d.docs.live.net/f9e908dbd7b462b0/Desktop/"/>
    </mc:Choice>
  </mc:AlternateContent>
  <xr:revisionPtr revIDLastSave="0" documentId="8_{983498A8-8E79-4B88-BD4A-473B5391E3F6}" xr6:coauthVersionLast="47" xr6:coauthVersionMax="47" xr10:uidLastSave="{00000000-0000-0000-0000-000000000000}"/>
  <workbookProtection workbookAlgorithmName="SHA-512" workbookHashValue="tqTszjFqeVZiEZYrZ0vmi7GHM7w5YdBzc2wODbKmjK+kippJCQx7cW12rQGOQJKKb1rUBdLlEKvG4fMpnjabCg==" workbookSaltValue="F5I6v8JA6M3asuqzDF8/GA==" workbookSpinCount="100000" lockStructure="1"/>
  <bookViews>
    <workbookView xWindow="-108" yWindow="-108" windowWidth="23256" windowHeight="13176" activeTab="10"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_Rates">'Q3'!$C$21</definedName>
    <definedName name="DirectedBy">'Q9'!#REF!</definedName>
    <definedName name="Film_Title">'Q9'!$B$5:$B$14</definedName>
    <definedName name="_xlnm.Print_Area" localSheetId="0">'Q1'!$A$1:$J$37</definedName>
    <definedName name="_xlnm.Print_Titles" localSheetId="0">'Q1'!$3:$3</definedName>
    <definedName name="rates">'Q3'!$C$21:$L$21</definedName>
    <definedName name="result">'Q8'!$C$3:$C$20</definedName>
    <definedName name="Sales">'Q3'!$B$22:$B$28</definedName>
  </definedNames>
  <calcPr calcId="191029"/>
  <pivotCaches>
    <pivotCache cacheId="15" r:id="rId12"/>
    <pivotCache cacheId="27"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 i="30" l="1"/>
  <c r="E10" i="30"/>
  <c r="E11" i="30"/>
  <c r="E12" i="30"/>
  <c r="E13" i="30"/>
  <c r="E14" i="30"/>
  <c r="E15" i="30"/>
  <c r="E16" i="30"/>
  <c r="E17" i="30"/>
  <c r="E8" i="30"/>
  <c r="D9" i="30"/>
  <c r="D10" i="30"/>
  <c r="D11" i="30"/>
  <c r="D12" i="30"/>
  <c r="D13" i="30"/>
  <c r="D14" i="30"/>
  <c r="D15" i="30"/>
  <c r="D16" i="30"/>
  <c r="D17" i="30"/>
  <c r="D8" i="30"/>
  <c r="B28" i="31"/>
  <c r="B27" i="31"/>
  <c r="B26" i="31"/>
  <c r="J14" i="32"/>
  <c r="J13" i="32"/>
  <c r="J12" i="32"/>
  <c r="J11" i="32"/>
  <c r="J10" i="32"/>
  <c r="C4" i="28"/>
  <c r="D4" i="28" s="1"/>
  <c r="D5" i="28"/>
  <c r="D6" i="28"/>
  <c r="D7" i="28"/>
  <c r="D8" i="28"/>
  <c r="D9" i="28"/>
  <c r="D10" i="28"/>
  <c r="D11" i="28"/>
  <c r="D12" i="28"/>
  <c r="D13" i="28"/>
  <c r="D14" i="28"/>
  <c r="D15" i="28"/>
  <c r="D16" i="28"/>
  <c r="D17" i="28"/>
  <c r="D18" i="28"/>
  <c r="D19" i="28"/>
  <c r="D20" i="28"/>
  <c r="C5" i="28"/>
  <c r="C6" i="28"/>
  <c r="C7" i="28"/>
  <c r="C8" i="28"/>
  <c r="C9" i="28"/>
  <c r="C10" i="28"/>
  <c r="C11" i="28"/>
  <c r="C12" i="28"/>
  <c r="C13" i="28"/>
  <c r="C14" i="28"/>
  <c r="C15" i="28"/>
  <c r="C16" i="28"/>
  <c r="C17" i="28"/>
  <c r="C18" i="28"/>
  <c r="C19" i="28"/>
  <c r="C20" i="28"/>
  <c r="E22" i="24"/>
  <c r="F22" i="24"/>
  <c r="G22" i="24"/>
  <c r="H22" i="24"/>
  <c r="I22" i="24"/>
  <c r="J22" i="24"/>
  <c r="K22" i="24"/>
  <c r="L22" i="24"/>
  <c r="E23" i="24"/>
  <c r="F23" i="24"/>
  <c r="G23" i="24"/>
  <c r="H23" i="24"/>
  <c r="I23" i="24"/>
  <c r="J23" i="24"/>
  <c r="K23" i="24"/>
  <c r="L23" i="24"/>
  <c r="E24" i="24"/>
  <c r="F24" i="24"/>
  <c r="G24" i="24"/>
  <c r="H24" i="24"/>
  <c r="I24" i="24"/>
  <c r="J24" i="24"/>
  <c r="K24" i="24"/>
  <c r="L24" i="24"/>
  <c r="E25" i="24"/>
  <c r="F25" i="24"/>
  <c r="G25" i="24"/>
  <c r="H25" i="24"/>
  <c r="I25" i="24"/>
  <c r="J25" i="24"/>
  <c r="K25" i="24"/>
  <c r="L25" i="24"/>
  <c r="E26" i="24"/>
  <c r="F26" i="24"/>
  <c r="G26" i="24"/>
  <c r="H26" i="24"/>
  <c r="I26" i="24"/>
  <c r="J26" i="24"/>
  <c r="K26" i="24"/>
  <c r="L26" i="24"/>
  <c r="E27" i="24"/>
  <c r="F27" i="24"/>
  <c r="G27" i="24"/>
  <c r="H27" i="24"/>
  <c r="I27" i="24"/>
  <c r="J27" i="24"/>
  <c r="K27" i="24"/>
  <c r="L27" i="24"/>
  <c r="E28" i="24"/>
  <c r="F28" i="24"/>
  <c r="G28" i="24"/>
  <c r="H28" i="24"/>
  <c r="I28" i="24"/>
  <c r="J28" i="24"/>
  <c r="K28" i="24"/>
  <c r="L28" i="24"/>
  <c r="C23" i="24"/>
  <c r="D23" i="24"/>
  <c r="C24" i="24"/>
  <c r="D24" i="24"/>
  <c r="C25" i="24"/>
  <c r="D25" i="24"/>
  <c r="C26" i="24"/>
  <c r="D26" i="24"/>
  <c r="C27" i="24"/>
  <c r="D27" i="24"/>
  <c r="C28" i="24"/>
  <c r="D28" i="24"/>
  <c r="D22" i="24"/>
  <c r="C22" i="24"/>
  <c r="L16" i="24"/>
  <c r="K16" i="24"/>
  <c r="J16" i="24"/>
  <c r="I16" i="24"/>
  <c r="H16" i="24"/>
  <c r="G16" i="24"/>
  <c r="L15" i="24"/>
  <c r="K15" i="24"/>
  <c r="J15" i="24"/>
  <c r="I15" i="24"/>
  <c r="H15" i="24"/>
  <c r="G15" i="24"/>
  <c r="L14" i="24"/>
  <c r="K14" i="24"/>
  <c r="J14" i="24"/>
  <c r="I14" i="24"/>
  <c r="H14" i="24"/>
  <c r="G14" i="24"/>
  <c r="L13" i="24"/>
  <c r="K13" i="24"/>
  <c r="J13" i="24"/>
  <c r="I13" i="24"/>
  <c r="H13" i="24"/>
  <c r="G13" i="24"/>
  <c r="L12" i="24"/>
  <c r="K12" i="24"/>
  <c r="J12" i="24"/>
  <c r="I12" i="24"/>
  <c r="H12" i="24"/>
  <c r="G12" i="24"/>
  <c r="L11" i="24"/>
  <c r="K11" i="24"/>
  <c r="J11" i="24"/>
  <c r="I11" i="24"/>
  <c r="H11" i="24"/>
  <c r="G11" i="24"/>
  <c r="L10" i="24"/>
  <c r="K10" i="24"/>
  <c r="J10" i="24"/>
  <c r="I10" i="24"/>
  <c r="H10" i="24"/>
  <c r="G10" i="24"/>
  <c r="F11" i="24"/>
  <c r="F12" i="24"/>
  <c r="F13" i="24"/>
  <c r="F14" i="24"/>
  <c r="F15" i="24"/>
  <c r="F16" i="24"/>
  <c r="F10" i="24"/>
  <c r="D10" i="24"/>
  <c r="E10" i="24"/>
  <c r="D11" i="24"/>
  <c r="D12" i="24"/>
  <c r="D13" i="24"/>
  <c r="D14" i="24"/>
  <c r="D15" i="24"/>
  <c r="D16" i="24"/>
  <c r="E11" i="24"/>
  <c r="E12" i="24"/>
  <c r="E13" i="24"/>
  <c r="E14" i="24"/>
  <c r="E15" i="24"/>
  <c r="E16" i="24"/>
  <c r="C10" i="24"/>
  <c r="C11" i="24"/>
  <c r="C12" i="24"/>
  <c r="C13" i="24"/>
  <c r="C14" i="24"/>
  <c r="C15" i="24"/>
  <c r="C16" i="24"/>
  <c r="F20" i="31"/>
  <c r="F19" i="31"/>
  <c r="F18" i="31"/>
  <c r="F17" i="31"/>
  <c r="F16" i="31"/>
  <c r="F15" i="31"/>
  <c r="F14" i="31"/>
  <c r="F13" i="31"/>
  <c r="F12" i="31"/>
  <c r="F11" i="31"/>
  <c r="F10" i="31"/>
  <c r="F9" i="31"/>
  <c r="I6" i="31"/>
  <c r="G9" i="31" s="1"/>
  <c r="G18" i="31" l="1"/>
  <c r="G19" i="31"/>
  <c r="G11" i="31"/>
  <c r="G10" i="31"/>
  <c r="G17" i="31"/>
  <c r="G16" i="31"/>
  <c r="G15" i="31"/>
  <c r="G14" i="31"/>
  <c r="G13" i="31"/>
  <c r="G20" i="31"/>
  <c r="B29" i="31" s="1"/>
  <c r="G12" i="31"/>
  <c r="B21" i="28" l="1"/>
  <c r="F7" i="22" l="1"/>
  <c r="F14" i="22"/>
  <c r="F13" i="22"/>
  <c r="F12" i="22"/>
  <c r="F11" i="22"/>
  <c r="F10" i="22"/>
  <c r="F9" i="22"/>
  <c r="F8" i="22"/>
</calcChain>
</file>

<file path=xl/sharedStrings.xml><?xml version="1.0" encoding="utf-8"?>
<sst xmlns="http://schemas.openxmlformats.org/spreadsheetml/2006/main" count="1359" uniqueCount="489">
  <si>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</si>
  <si>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</si>
  <si>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</si>
  <si>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</si>
  <si>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</si>
  <si>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</si>
  <si>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</si>
  <si>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</si>
  <si>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</si>
  <si>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</si>
  <si>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</si>
  <si>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</si>
  <si>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</si>
  <si>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</si>
  <si>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</si>
  <si>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</si>
  <si>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</si>
  <si>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</si>
  <si>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</si>
  <si>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</si>
  <si>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</si>
  <si>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</si>
  <si>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</si>
  <si>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</si>
  <si>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</si>
  <si>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</si>
  <si>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</si>
  <si>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</si>
  <si>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</si>
  <si>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</si>
  <si>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</si>
  <si>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</si>
  <si>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</si>
  <si>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</si>
  <si>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</si>
  <si>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</si>
  <si>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</si>
  <si>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</si>
  <si>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</si>
  <si>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</si>
  <si>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</si>
  <si>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</si>
  <si>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</si>
  <si>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</si>
  <si>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</si>
  <si>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</si>
  <si>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</si>
  <si>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</si>
  <si>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</si>
  <si>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</si>
  <si>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</si>
  <si>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</si>
  <si>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</si>
  <si>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</si>
  <si>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</si>
  <si>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</si>
  <si>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</si>
  <si>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</si>
  <si>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</si>
  <si>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</si>
  <si>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</si>
  <si>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</si>
  <si>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</si>
  <si>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</si>
  <si>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</si>
  <si>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</si>
  <si>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</si>
  <si>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</si>
  <si>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</si>
  <si>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</si>
  <si>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</si>
  <si>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</si>
  <si>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</si>
  <si>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</si>
  <si>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</si>
  <si>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</si>
  <si>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</si>
  <si>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</si>
  <si>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</si>
  <si>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</si>
  <si>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</si>
  <si>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</si>
  <si>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</si>
  <si>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</si>
  <si>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</si>
  <si>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</si>
  <si>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</si>
  <si>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</si>
  <si>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</si>
  <si>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</si>
  <si>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</si>
  <si>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</si>
  <si>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</si>
  <si>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</si>
  <si>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</si>
  <si>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</si>
  <si>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</si>
  <si>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</si>
  <si>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</si>
  <si>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</si>
  <si>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</si>
  <si>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</si>
  <si>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</si>
  <si>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</si>
  <si>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</si>
  <si>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</si>
  <si>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</si>
  <si>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</si>
  <si>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</si>
  <si>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</si>
  <si>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</si>
  <si>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</si>
  <si>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</si>
  <si>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</si>
  <si>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</si>
  <si>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</si>
  <si>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</si>
  <si>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</si>
  <si>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</si>
  <si>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</si>
  <si>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</si>
  <si>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</si>
  <si>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</si>
  <si>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</si>
  <si>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</si>
  <si>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</si>
  <si>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</si>
  <si>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</si>
  <si>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</si>
  <si>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</si>
  <si>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</si>
  <si>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</si>
  <si>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</si>
  <si>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</si>
  <si>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</si>
  <si>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</si>
  <si>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</si>
  <si>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</si>
  <si>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</si>
  <si>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</si>
  <si>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</si>
  <si>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</si>
  <si>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</si>
  <si>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</si>
  <si>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</si>
  <si>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</si>
  <si>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</si>
  <si>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</si>
  <si>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</si>
  <si>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</si>
  <si>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</si>
  <si>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</si>
  <si>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</si>
  <si>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</si>
  <si>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</si>
  <si>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</si>
  <si>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</si>
  <si>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</si>
  <si>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</si>
  <si>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</si>
  <si>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</si>
  <si>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</si>
  <si>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</si>
  <si>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</si>
  <si>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</si>
  <si>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</si>
  <si>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</si>
  <si>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</si>
  <si>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</si>
  <si>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</si>
  <si>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</si>
  <si>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</si>
  <si>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</si>
  <si>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</si>
  <si>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</si>
  <si>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</si>
  <si>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</si>
  <si>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</si>
  <si>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</si>
  <si>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</si>
  <si>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</si>
  <si>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</si>
  <si>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</si>
  <si>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</si>
  <si>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</si>
  <si>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</si>
  <si>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</si>
  <si>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</si>
  <si>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</si>
  <si>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</si>
  <si>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</si>
  <si>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</si>
  <si>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</si>
  <si>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</si>
  <si>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</si>
  <si>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</si>
  <si>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</si>
  <si>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</si>
  <si>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</si>
  <si>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</si>
  <si>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</si>
  <si>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</si>
  <si>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</si>
  <si>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</si>
  <si>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</si>
  <si>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</si>
  <si>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</si>
  <si>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</si>
  <si>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</si>
  <si>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</si>
  <si>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</si>
  <si>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</si>
  <si>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</si>
  <si>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</si>
  <si>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</si>
  <si>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</si>
  <si>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</si>
  <si>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</si>
  <si>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</si>
  <si>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</si>
  <si>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</si>
  <si>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</si>
  <si>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</si>
  <si>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</si>
  <si>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</si>
  <si>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</si>
  <si>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</si>
  <si>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</si>
  <si>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</si>
  <si>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</si>
  <si>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</si>
  <si>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</si>
  <si>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</si>
  <si>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</si>
  <si>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</si>
  <si>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</si>
  <si>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</si>
  <si>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</si>
  <si>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</si>
  <si>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</si>
  <si>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</si>
  <si>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</si>
  <si>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</si>
  <si>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</si>
  <si>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</si>
  <si>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</si>
  <si>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</si>
  <si>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</si>
  <si>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</si>
  <si>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</si>
  <si>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</si>
  <si>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</si>
  <si>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</si>
  <si>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</si>
  <si>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</si>
  <si>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</si>
  <si>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</si>
  <si>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</si>
  <si>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</si>
  <si>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</si>
  <si>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</si>
  <si>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</si>
  <si>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</si>
  <si>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</si>
  <si>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</si>
  <si>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</si>
  <si>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</si>
  <si>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</si>
  <si>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</si>
  <si>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</si>
  <si>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</si>
  <si>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</si>
  <si>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</si>
  <si>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</si>
  <si>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</si>
  <si>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</si>
  <si>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</si>
  <si>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</si>
  <si>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</si>
  <si>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</si>
  <si>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</si>
  <si>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</si>
  <si>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</si>
  <si>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</si>
  <si>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</si>
  <si>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</si>
  <si>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</si>
  <si>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</si>
  <si>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</si>
  <si>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</si>
  <si>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</si>
  <si>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</si>
  <si>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</si>
  <si>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</si>
  <si>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</si>
  <si>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</si>
  <si>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</si>
  <si>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</si>
  <si>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</si>
  <si>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</si>
  <si>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</si>
  <si>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</si>
  <si>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</si>
  <si>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</si>
  <si>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</si>
  <si>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</si>
  <si>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</si>
  <si>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</si>
  <si>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</si>
  <si>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</si>
  <si>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</si>
  <si>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</si>
  <si>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</si>
  <si>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</si>
  <si>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</si>
  <si>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</si>
  <si>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</si>
  <si>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</si>
  <si>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</si>
  <si>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</si>
  <si>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</si>
  <si>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</si>
  <si>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</si>
  <si>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</si>
  <si>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</si>
  <si>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</si>
  <si>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</si>
  <si>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</si>
  <si>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</si>
  <si>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</si>
  <si>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</si>
  <si>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</si>
  <si>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</si>
  <si>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</si>
  <si>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</si>
  <si>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</si>
  <si>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</si>
  <si>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</si>
  <si>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</si>
  <si>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</si>
  <si>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</si>
  <si>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</si>
  <si>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</si>
  <si>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</si>
  <si>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</si>
  <si>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</si>
  <si>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</si>
  <si>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</si>
  <si>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</si>
  <si>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</si>
  <si>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</si>
  <si>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</si>
  <si>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</si>
  <si>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</si>
  <si>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</si>
  <si>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</si>
  <si>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</si>
  <si>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</si>
  <si>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</si>
  <si>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</si>
  <si>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</si>
  <si>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</si>
  <si>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</si>
  <si>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</si>
  <si>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</si>
  <si>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</si>
  <si>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</si>
  <si>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</si>
  <si>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</si>
  <si>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</si>
  <si>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</si>
  <si>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</si>
  <si>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</si>
  <si>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</si>
  <si>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</si>
  <si>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</si>
  <si>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</si>
  <si>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</si>
  <si>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</si>
  <si>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</si>
  <si>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</si>
  <si>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</si>
  <si>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</si>
  <si>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</si>
  <si>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</si>
  <si>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</si>
  <si>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</si>
  <si>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</si>
  <si>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</si>
  <si>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</si>
  <si>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</si>
  <si>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</si>
  <si>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</si>
  <si>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</si>
  <si>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</si>
  <si>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</si>
  <si>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</si>
  <si>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</si>
  <si>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</si>
  <si>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</si>
  <si>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</si>
  <si>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</si>
  <si>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</si>
  <si>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</si>
  <si>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</si>
  <si>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</si>
  <si>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</si>
  <si>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</si>
  <si>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</si>
  <si>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</si>
  <si>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</si>
  <si>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</si>
  <si>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</si>
  <si>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</si>
  <si>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</si>
  <si>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</si>
  <si>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</si>
  <si>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</si>
  <si>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</si>
  <si>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</si>
  <si>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</si>
  <si>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</si>
  <si>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</si>
  <si>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</si>
  <si>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</si>
  <si>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</si>
  <si>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</si>
  <si>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</si>
  <si>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</si>
  <si>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</si>
  <si>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</si>
  <si>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</si>
  <si>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</si>
  <si>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</si>
  <si>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</si>
  <si>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</si>
  <si>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</si>
  <si>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</si>
  <si>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</si>
  <si>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</si>
  <si>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</si>
  <si>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</si>
  <si>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</si>
  <si>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</si>
  <si>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</si>
  <si>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</si>
  <si>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</si>
  <si>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</si>
  <si>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</si>
  <si>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</si>
  <si>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</si>
  <si>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</si>
  <si>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</si>
  <si>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</si>
  <si>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</si>
  <si>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</si>
  <si>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</si>
  <si>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</si>
  <si>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</si>
  <si>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</si>
  <si>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</si>
  <si>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</si>
  <si>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</si>
  <si>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</si>
  <si>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</si>
  <si>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</si>
  <si>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</si>
  <si>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</si>
  <si>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</si>
  <si>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</si>
  <si>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</si>
  <si>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</si>
  <si>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</si>
  <si>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</si>
  <si>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</si>
  <si>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</si>
  <si>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</si>
  <si>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</si>
  <si>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</si>
  <si>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</si>
  <si>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</si>
  <si>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</si>
  <si>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</si>
  <si>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</si>
  <si>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</si>
  <si>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Column Labels</t>
  </si>
  <si>
    <t>Average of Speed ( mph )</t>
  </si>
  <si>
    <t>(All)</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</si>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</sst>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0" xfId="0" pivotButton="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0" borderId="0" xfId="0" applyAlignment="1">
      <alignment horizontal="left" indent="1"/>
    </xf>
    <xf numFmtId="0" fontId="0" fillId="0" borderId="0" xfId="0" applyAlignment="1">
      <alignment horizontal="left"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[IT HW Arpit Chowdhary.xlsx]Q5-7 Pivot!PivotTable5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'Q5-7 Pivot'!$F$10:$F$11</c:f>
              <c:strCache>
                <c:ptCount val="1"/>
                <c:pt idx="0">
                  <c:v>Countryside</c:v>
                </c:pt>
              </c:strCache>
            </c:strRef>
          </c:tx>
          <c:spPr>
            <a:solidFill>
              <a:schemeClr val="accent1"/>
            </a:solidFill>
            <a:ln>
              <a:noFill/>
            </a:ln>
            <a:effectLst/>
          </c:spPr>
          <c:invertIfNegative val="0"/>
          <c:cat>
            <c:strRef>
              <c:f>'Q5-7 Pivot'!$E$12:$E$14</c:f>
              <c:strCache>
                <c:ptCount val="2"/>
                <c:pt idx="0">
                  <c:v>Detatched</c:v>
                </c:pt>
                <c:pt idx="1">
                  <c:v>Semi-detatched</c:v>
                </c:pt>
              </c:strCache>
            </c:strRef>
          </c:cat>
          <c:val>
            <c:numRef>
              <c:f>'Q5-7 Pivot'!$F$12:$F$14</c:f>
              <c:numCache>
                <c:formatCode>General</c:formatCode>
                <c:ptCount val="2"/>
                <c:pt idx="1">
                  <c:v>2080000</c:v>
                </c:pt>
              </c:numCache>
            </c:numRef>
          </c:val>
          <c:extLst>
            <c:ext xmlns:c16="http://schemas.microsoft.com/office/drawing/2014/chart" uri="{C3380CC4-5D6E-409C-BE32-E72D297353CC}">
              <c16:uniqueId val="{00000000-9B36-4D55-A2F2-F993B9C5751B}"/>
            </c:ext>
          </c:extLst>
        </c:ser>
        <c:ser>
          <c:idx val="1"/>
          <c:order val="1"/>
          <c:tx>
            <c:strRef>
              <c:f>'Q5-7 Pivot'!$G$10:$G$11</c:f>
              <c:strCache>
                <c:ptCount val="1"/>
                <c:pt idx="0">
                  <c:v>Town</c:v>
                </c:pt>
              </c:strCache>
            </c:strRef>
          </c:tx>
          <c:spPr>
            <a:solidFill>
              <a:schemeClr val="accent2"/>
            </a:solidFill>
            <a:ln>
              <a:noFill/>
            </a:ln>
            <a:effectLst/>
          </c:spPr>
          <c:invertIfNegative val="0"/>
          <c:cat>
            <c:strRef>
              <c:f>'Q5-7 Pivot'!$E$12:$E$14</c:f>
              <c:strCache>
                <c:ptCount val="2"/>
                <c:pt idx="0">
                  <c:v>Detatched</c:v>
                </c:pt>
                <c:pt idx="1">
                  <c:v>Semi-detatched</c:v>
                </c:pt>
              </c:strCache>
            </c:strRef>
          </c:cat>
          <c:val>
            <c:numRef>
              <c:f>'Q5-7 Pivot'!$G$12:$G$14</c:f>
              <c:numCache>
                <c:formatCode>General</c:formatCode>
                <c:ptCount val="2"/>
                <c:pt idx="0">
                  <c:v>309500</c:v>
                </c:pt>
                <c:pt idx="1">
                  <c:v>1435500</c:v>
                </c:pt>
              </c:numCache>
            </c:numRef>
          </c:val>
          <c:extLst>
            <c:ext xmlns:c16="http://schemas.microsoft.com/office/drawing/2014/chart" uri="{C3380CC4-5D6E-409C-BE32-E72D297353CC}">
              <c16:uniqueId val="{00000001-9B36-4D55-A2F2-F993B9C5751B}"/>
            </c:ext>
          </c:extLst>
        </c:ser>
        <c:dLbls>
          <c:showLegendKey val="0"/>
          <c:showVal val="0"/>
          <c:showCatName val="0"/>
          <c:showSerName val="0"/>
          <c:showPercent val="0"/>
          <c:showBubbleSize val="0"/>
        </c:dLbls>
        <c:gapWidth val="219"/>
        <c:overlap val="-27"/>
        <c:axId val="1018878864"/>
        <c:axId val="1018876784"/>
      </c:barChart>
      <c:catAx>
        <c:axId val="101887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6784"/>
        <c:crosses val="autoZero"/>
        <c:auto val="1"/>
        <c:lblAlgn val="ctr"/>
        <c:lblOffset val="100"/>
        <c:noMultiLvlLbl val="0"/>
      </c:catAx>
      <c:valAx>
        <c:axId val="101887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8878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144780</xdr:rowOff>
    </xdr:from>
    <xdr:to>
      <xdr:col>16</xdr:col>
      <xdr:colOff>175260</xdr:colOff>
      <xdr:row>15</xdr:row>
      <xdr:rowOff>144780</xdr:rowOff>
    </xdr:to>
    <xdr:graphicFrame macro="">
      <xdr:nvGraphicFramePr>
        <xdr:cNvPr id="2" name="Chart 1">
          <a:extLst>
            <a:ext uri="{FF2B5EF4-FFF2-40B4-BE49-F238E27FC236}">
              <a16:creationId xmlns:a16="http://schemas.microsoft.com/office/drawing/2014/main" id="{6814FF6C-3E9E-4907-8E9D-1F1118AC2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45854976855" createdVersion="7" refreshedVersion="7" minRefreshableVersion="3" recordCount="50" xr:uid="{F0B1F079-170E-4EC4-A4C5-0A3FE746C5C6}">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541.856535763887" createdVersion="7" refreshedVersion="7" minRefreshableVersion="3" recordCount="56" xr:uid="{87DE4A95-9F29-441D-AF3E-89F33C919E59}">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x v="0"/>
    <n v="2002"/>
    <x v="0"/>
  </r>
  <r>
    <s v="Boomerang"/>
    <x v="1"/>
    <x v="0"/>
    <x v="1"/>
    <x v="0"/>
    <n v="1993"/>
    <x v="1"/>
  </r>
  <r>
    <s v="Cobra"/>
    <x v="2"/>
    <x v="0"/>
    <x v="1"/>
    <x v="0"/>
    <n v="2006"/>
    <x v="2"/>
  </r>
  <r>
    <s v="Colossus"/>
    <x v="3"/>
    <x v="0"/>
    <x v="1"/>
    <x v="0"/>
    <n v="2002"/>
    <x v="3"/>
  </r>
  <r>
    <s v="Corkscrew"/>
    <x v="0"/>
    <x v="0"/>
    <x v="1"/>
    <x v="0"/>
    <n v="1980"/>
    <x v="4"/>
  </r>
  <r>
    <s v="Corkscrew"/>
    <x v="4"/>
    <x v="0"/>
    <x v="1"/>
    <x v="0"/>
    <n v="1983"/>
    <x v="4"/>
  </r>
  <r>
    <s v="Crazy Mouse"/>
    <x v="5"/>
    <x v="0"/>
    <x v="1"/>
    <x v="0"/>
    <n v="1998"/>
    <x v="5"/>
  </r>
  <r>
    <s v="Crazy Mouse"/>
    <x v="6"/>
    <x v="0"/>
    <x v="1"/>
    <x v="0"/>
    <n v="2000"/>
    <x v="5"/>
  </r>
  <r>
    <s v="Enigma"/>
    <x v="7"/>
    <x v="0"/>
    <x v="1"/>
    <x v="0"/>
    <n v="1995"/>
    <x v="6"/>
  </r>
  <r>
    <s v="Express"/>
    <x v="8"/>
    <x v="0"/>
    <x v="1"/>
    <x v="0"/>
    <n v="2006"/>
    <x v="7"/>
  </r>
  <r>
    <s v="Fantasy Mouse"/>
    <x v="9"/>
    <x v="0"/>
    <x v="1"/>
    <x v="0"/>
    <n v="2000"/>
    <x v="5"/>
  </r>
  <r>
    <s v="G Force"/>
    <x v="10"/>
    <x v="0"/>
    <x v="1"/>
    <x v="0"/>
    <n v="2005"/>
    <x v="8"/>
  </r>
  <r>
    <s v="Grand National"/>
    <x v="11"/>
    <x v="1"/>
    <x v="1"/>
    <x v="0"/>
    <n v="1935"/>
    <x v="4"/>
  </r>
  <r>
    <s v="Infusion"/>
    <x v="11"/>
    <x v="0"/>
    <x v="2"/>
    <x v="0"/>
    <n v="2007"/>
    <x v="9"/>
  </r>
  <r>
    <s v="Irn-Bru Revolution"/>
    <x v="11"/>
    <x v="0"/>
    <x v="1"/>
    <x v="0"/>
    <n v="1979"/>
    <x v="3"/>
  </r>
  <r>
    <s v="Jubilee Odyssey"/>
    <x v="9"/>
    <x v="0"/>
    <x v="2"/>
    <x v="0"/>
    <n v="2002"/>
    <x v="10"/>
  </r>
  <r>
    <s v="Jungle Coaster"/>
    <x v="12"/>
    <x v="0"/>
    <x v="1"/>
    <x v="0"/>
    <n v="2004"/>
    <x v="11"/>
  </r>
  <r>
    <s v="Knightmare"/>
    <x v="13"/>
    <x v="0"/>
    <x v="1"/>
    <x v="0"/>
    <n v="2007"/>
    <x v="8"/>
  </r>
  <r>
    <s v="Kumali"/>
    <x v="4"/>
    <x v="0"/>
    <x v="2"/>
    <x v="0"/>
    <n v="2006"/>
    <x v="12"/>
  </r>
  <r>
    <s v="Magic Mouse"/>
    <x v="14"/>
    <x v="0"/>
    <x v="1"/>
    <x v="0"/>
    <n v="2007"/>
    <x v="5"/>
  </r>
  <r>
    <s v="Megafobia"/>
    <x v="15"/>
    <x v="1"/>
    <x v="1"/>
    <x v="0"/>
    <n v="1996"/>
    <x v="13"/>
  </r>
  <r>
    <s v="Millennium Roller Coaster"/>
    <x v="9"/>
    <x v="0"/>
    <x v="1"/>
    <x v="0"/>
    <n v="1999"/>
    <x v="14"/>
  </r>
  <r>
    <s v="Nemesis"/>
    <x v="0"/>
    <x v="0"/>
    <x v="2"/>
    <x v="0"/>
    <n v="1994"/>
    <x v="15"/>
  </r>
  <r>
    <s v="Nemesis Inferno"/>
    <x v="3"/>
    <x v="0"/>
    <x v="2"/>
    <x v="0"/>
    <n v="2003"/>
    <x v="16"/>
  </r>
  <r>
    <s v="New Roller Coaster"/>
    <x v="16"/>
    <x v="0"/>
    <x v="1"/>
    <x v="0"/>
    <n v="1988"/>
    <x v="17"/>
  </r>
  <r>
    <s v="Oblivion"/>
    <x v="0"/>
    <x v="0"/>
    <x v="1"/>
    <x v="0"/>
    <n v="1998"/>
    <x v="18"/>
  </r>
  <r>
    <s v="Pepsi Max Big One"/>
    <x v="11"/>
    <x v="0"/>
    <x v="1"/>
    <x v="0"/>
    <n v="1994"/>
    <x v="19"/>
  </r>
  <r>
    <s v="Rage"/>
    <x v="17"/>
    <x v="0"/>
    <x v="1"/>
    <x v="0"/>
    <n v="2007"/>
    <x v="8"/>
  </r>
  <r>
    <s v="Rat"/>
    <x v="18"/>
    <x v="0"/>
    <x v="1"/>
    <x v="0"/>
    <n v="2005"/>
    <x v="7"/>
  </r>
  <r>
    <s v="Rattlesnake"/>
    <x v="19"/>
    <x v="0"/>
    <x v="1"/>
    <x v="0"/>
    <n v="1998"/>
    <x v="7"/>
  </r>
  <r>
    <s v="Rhino Coaster"/>
    <x v="20"/>
    <x v="0"/>
    <x v="1"/>
    <x v="0"/>
    <n v="1992"/>
    <x v="20"/>
  </r>
  <r>
    <s v="Rita - Queen of Speed"/>
    <x v="0"/>
    <x v="0"/>
    <x v="1"/>
    <x v="0"/>
    <n v="2005"/>
    <x v="21"/>
  </r>
  <r>
    <s v="Roller Coaster"/>
    <x v="21"/>
    <x v="1"/>
    <x v="1"/>
    <x v="0"/>
    <n v="1932"/>
    <x v="3"/>
  </r>
  <r>
    <s v="Roller Coaster"/>
    <x v="11"/>
    <x v="1"/>
    <x v="1"/>
    <x v="0"/>
    <n v="1933"/>
    <x v="11"/>
  </r>
  <r>
    <s v="Roller Coaster"/>
    <x v="22"/>
    <x v="0"/>
    <x v="1"/>
    <x v="0"/>
    <n v="2000"/>
    <x v="7"/>
  </r>
  <r>
    <s v="Shockwave"/>
    <x v="10"/>
    <x v="0"/>
    <x v="3"/>
    <x v="0"/>
    <n v="1994"/>
    <x v="22"/>
  </r>
  <r>
    <s v="Speed: No Limits"/>
    <x v="15"/>
    <x v="0"/>
    <x v="1"/>
    <x v="0"/>
    <n v="2006"/>
    <x v="23"/>
  </r>
  <r>
    <s v="Stealth"/>
    <x v="3"/>
    <x v="0"/>
    <x v="1"/>
    <x v="0"/>
    <n v="2006"/>
    <x v="24"/>
  </r>
  <r>
    <s v="Tornado"/>
    <x v="8"/>
    <x v="0"/>
    <x v="1"/>
    <x v="0"/>
    <n v="1998"/>
    <x v="25"/>
  </r>
  <r>
    <s v="Tsunami"/>
    <x v="8"/>
    <x v="0"/>
    <x v="2"/>
    <x v="0"/>
    <n v="2004"/>
    <x v="26"/>
  </r>
  <r>
    <s v="Twist and Shout"/>
    <x v="18"/>
    <x v="0"/>
    <x v="1"/>
    <x v="0"/>
    <n v="2003"/>
    <x v="27"/>
  </r>
  <r>
    <s v="Twister"/>
    <x v="23"/>
    <x v="0"/>
    <x v="1"/>
    <x v="0"/>
    <n v="2001"/>
    <x v="5"/>
  </r>
  <r>
    <s v="Ultimate"/>
    <x v="23"/>
    <x v="0"/>
    <x v="1"/>
    <x v="0"/>
    <n v="1991"/>
    <x v="15"/>
  </r>
  <r>
    <s v="Vampire"/>
    <x v="19"/>
    <x v="0"/>
    <x v="4"/>
    <x v="0"/>
    <n v="2002"/>
    <x v="3"/>
  </r>
  <r>
    <s v="Velocity"/>
    <x v="4"/>
    <x v="0"/>
    <x v="1"/>
    <x v="0"/>
    <n v="2005"/>
    <x v="28"/>
  </r>
  <r>
    <s v="Wall's Twister Ride"/>
    <x v="20"/>
    <x v="0"/>
    <x v="1"/>
    <x v="0"/>
    <n v="1998"/>
    <x v="5"/>
  </r>
  <r>
    <s v="Whirlwind"/>
    <x v="13"/>
    <x v="0"/>
    <x v="1"/>
    <x v="0"/>
    <n v="2003"/>
    <x v="29"/>
  </r>
  <r>
    <s v="Wild Mouse"/>
    <x v="4"/>
    <x v="0"/>
    <x v="1"/>
    <x v="0"/>
    <n v="1997"/>
    <x v="7"/>
  </r>
  <r>
    <s v="Wipeout"/>
    <x v="7"/>
    <x v="0"/>
    <x v="1"/>
    <x v="0"/>
    <n v="2007"/>
    <x v="1"/>
  </r>
  <r>
    <s v="X:\ No Way Out"/>
    <x v="3"/>
    <x v="0"/>
    <x v="1"/>
    <x v="0"/>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019D07-001A-4BD6-8CA1-4BC04F49CE02}" name="PivotTable4" cacheId="15"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C5:D10" firstHeaderRow="1" firstDataRow="1" firstDataCol="1"/>
  <pivotFields count="7">
    <pivotField showAll="0"/>
    <pivotField axis="axisRow"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showAll="0">
      <items count="3">
        <item x="0"/>
        <item x="1"/>
        <item t="default"/>
      </items>
    </pivotField>
    <pivotField axis="axisRow" showAll="0">
      <items count="6">
        <item h="1" x="0"/>
        <item h="1" x="2"/>
        <item x="1"/>
        <item h="1" x="3"/>
        <item h="1" x="4"/>
        <item t="default"/>
      </items>
    </pivotField>
    <pivotField showAll="0">
      <items count="2">
        <item x="0"/>
        <item t="default"/>
      </items>
    </pivotField>
    <pivotField showAll="0"/>
    <pivotField dataField="1"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3">
    <field x="2"/>
    <field x="3"/>
    <field x="1"/>
  </rowFields>
  <rowItems count="5">
    <i>
      <x/>
    </i>
    <i r="1">
      <x v="2"/>
    </i>
    <i r="2">
      <x/>
    </i>
    <i r="2">
      <x v="5"/>
    </i>
    <i t="grand">
      <x/>
    </i>
  </rowItems>
  <colItems count="1">
    <i/>
  </colItems>
  <dataFields count="1">
    <dataField name="Average of Speed ( mph )"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9B47CE2-E855-4E43-A9E5-D7C986561C61}" name="PivotTable5" cacheId="27"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E10:H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10" hier="-1"/>
    <pageField fld="8" hier="-1"/>
    <pageField fld="7" hier="-1"/>
    <pageField fld="6" item="1" hier="-1"/>
    <pageField fld="3" item="2" hier="-1"/>
    <pageField fld="4" item="1" hier="-1"/>
    <pageField fld="5"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workbookViewId="0">
      <selection activeCell="M18" sqref="M18"/>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99" t="s">
        <v>179</v>
      </c>
      <c r="N3" s="99"/>
      <c r="O3" s="99"/>
      <c r="P3" s="99"/>
      <c r="Q3" s="99"/>
      <c r="R3" s="99"/>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482</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rintOptions headings="1"/>
  <pageMargins left="0.70866141732283472" right="0.70866141732283472" top="0.74803149606299213" bottom="0.74803149606299213" header="0.31496062992125984" footer="0.31496062992125984"/>
  <pageSetup orientation="landscape" cellComments="asDisplayed"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2" workbookViewId="0">
      <selection activeCell="J11" sqref="J11"/>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478</v>
      </c>
      <c r="B1" s="114" t="s">
        <v>89</v>
      </c>
      <c r="C1" s="114"/>
      <c r="D1" s="114"/>
    </row>
    <row r="3" spans="1:10" ht="23.4" x14ac:dyDescent="0.45">
      <c r="C3" s="110" t="s">
        <v>11</v>
      </c>
      <c r="D3" s="111"/>
    </row>
    <row r="4" spans="1:10" ht="18" x14ac:dyDescent="0.35">
      <c r="C4" s="4" t="s">
        <v>12</v>
      </c>
      <c r="D4" s="5">
        <v>43230</v>
      </c>
    </row>
    <row r="6" spans="1:10" ht="23.4" x14ac:dyDescent="0.45">
      <c r="A6" s="6" t="s">
        <v>13</v>
      </c>
      <c r="B6" s="6" t="s">
        <v>3</v>
      </c>
      <c r="C6" s="6" t="s">
        <v>87</v>
      </c>
      <c r="D6" s="6" t="s">
        <v>14</v>
      </c>
      <c r="E6" s="6" t="s">
        <v>15</v>
      </c>
      <c r="F6" s="6" t="s">
        <v>16</v>
      </c>
      <c r="I6" s="112" t="s">
        <v>11</v>
      </c>
      <c r="J6" s="113"/>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VLOOKUP(J9,'Q10'!A7:F68,2,FALSE)</f>
        <v>Day 6</v>
      </c>
    </row>
    <row r="11" spans="1:10" ht="21" x14ac:dyDescent="0.4">
      <c r="A11" s="7">
        <v>43239</v>
      </c>
      <c r="B11" s="8" t="s">
        <v>26</v>
      </c>
      <c r="C11" s="9">
        <v>70</v>
      </c>
      <c r="D11" s="9" t="s">
        <v>18</v>
      </c>
      <c r="E11" s="10">
        <v>2.2000000000000002</v>
      </c>
      <c r="F11" s="10" t="s">
        <v>19</v>
      </c>
      <c r="I11" s="12" t="s">
        <v>88</v>
      </c>
      <c r="J11" s="9">
        <f>VLOOKUP(J9,A7:F68,3,FALSE)</f>
        <v>48</v>
      </c>
    </row>
    <row r="12" spans="1:10" ht="21" x14ac:dyDescent="0.4">
      <c r="A12" s="7">
        <v>43240</v>
      </c>
      <c r="B12" s="8" t="s">
        <v>27</v>
      </c>
      <c r="C12" s="9">
        <v>48</v>
      </c>
      <c r="D12" s="9" t="s">
        <v>21</v>
      </c>
      <c r="E12" s="10">
        <v>2.2799999999999998</v>
      </c>
      <c r="F12" s="10" t="s">
        <v>19</v>
      </c>
      <c r="I12" s="12" t="s">
        <v>14</v>
      </c>
      <c r="J12" s="9" t="str">
        <f>VLOOKUP(J9,A7:F68,4,FALSE)</f>
        <v>Cloudy</v>
      </c>
    </row>
    <row r="13" spans="1:10" ht="21" x14ac:dyDescent="0.4">
      <c r="A13" s="7">
        <v>43241</v>
      </c>
      <c r="B13" s="8" t="s">
        <v>28</v>
      </c>
      <c r="C13" s="9">
        <v>64</v>
      </c>
      <c r="D13" s="9" t="s">
        <v>18</v>
      </c>
      <c r="E13" s="10">
        <v>2.4</v>
      </c>
      <c r="F13" s="10" t="s">
        <v>19</v>
      </c>
      <c r="I13" s="12" t="s">
        <v>15</v>
      </c>
      <c r="J13" s="9">
        <f>VLOOKUP(J9,A7:F68,5,FALSE)</f>
        <v>2.2799999999999998</v>
      </c>
    </row>
    <row r="14" spans="1:10" ht="21" x14ac:dyDescent="0.4">
      <c r="A14" s="7">
        <v>43242</v>
      </c>
      <c r="B14" s="8" t="s">
        <v>29</v>
      </c>
      <c r="C14" s="9">
        <v>45</v>
      </c>
      <c r="D14" s="9" t="s">
        <v>21</v>
      </c>
      <c r="E14" s="10">
        <v>3.5999999999999996</v>
      </c>
      <c r="F14" s="10" t="s">
        <v>19</v>
      </c>
      <c r="I14" s="12" t="s">
        <v>16</v>
      </c>
      <c r="J14" s="9" t="str">
        <f>VLOOKUP(J9,A7:F68,6,FALSE)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abSelected="1" topLeftCell="A7" workbookViewId="0">
      <selection activeCell="B30" sqref="B30"/>
    </sheetView>
  </sheetViews>
  <sheetFormatPr defaultRowHeight="14.4" x14ac:dyDescent="0.3"/>
  <cols>
    <col min="1" max="1" width="21.88671875" customWidth="1"/>
    <col min="2" max="2" width="23.109375"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09" t="s">
        <v>481</v>
      </c>
      <c r="C2" s="109"/>
      <c r="D2" s="109"/>
      <c r="E2" s="109"/>
      <c r="F2" s="109"/>
      <c r="G2" s="109"/>
      <c r="H2" s="109"/>
      <c r="I2" s="109"/>
    </row>
    <row r="3" spans="1:9" x14ac:dyDescent="0.3">
      <c r="A3" s="49"/>
      <c r="B3" s="109" t="s">
        <v>480</v>
      </c>
      <c r="C3" s="109"/>
      <c r="D3" s="109"/>
      <c r="E3" s="109"/>
      <c r="F3" s="109"/>
      <c r="G3" s="109"/>
      <c r="H3" s="109"/>
      <c r="I3" s="109"/>
    </row>
    <row r="6" spans="1:9" ht="21" x14ac:dyDescent="0.4">
      <c r="A6" s="83" t="s">
        <v>448</v>
      </c>
      <c r="B6" s="3"/>
      <c r="C6" s="3"/>
      <c r="G6" s="3"/>
      <c r="H6" s="84" t="s">
        <v>449</v>
      </c>
      <c r="I6" s="85">
        <f ca="1">TODAY()</f>
        <v>44541</v>
      </c>
    </row>
    <row r="7" spans="1:9" x14ac:dyDescent="0.3">
      <c r="B7" s="3"/>
      <c r="C7" s="3"/>
      <c r="G7" s="3"/>
    </row>
    <row r="8" spans="1:9" ht="28.8" x14ac:dyDescent="0.3">
      <c r="A8" s="60" t="s">
        <v>450</v>
      </c>
      <c r="B8" s="61" t="s">
        <v>223</v>
      </c>
      <c r="C8" s="61" t="s">
        <v>451</v>
      </c>
      <c r="D8" s="62" t="s">
        <v>452</v>
      </c>
      <c r="E8" s="62" t="s">
        <v>453</v>
      </c>
      <c r="F8" s="62" t="s">
        <v>454</v>
      </c>
      <c r="G8" s="61" t="s">
        <v>455</v>
      </c>
      <c r="H8" s="86"/>
      <c r="I8" s="86"/>
    </row>
    <row r="9" spans="1:9" x14ac:dyDescent="0.3">
      <c r="A9" s="1" t="s">
        <v>456</v>
      </c>
      <c r="B9" s="21" t="s">
        <v>457</v>
      </c>
      <c r="C9" s="21" t="s">
        <v>458</v>
      </c>
      <c r="D9" s="23">
        <v>25.99</v>
      </c>
      <c r="E9" s="2">
        <v>42412</v>
      </c>
      <c r="F9" s="2">
        <f>E9+(365*8)</f>
        <v>45332</v>
      </c>
      <c r="G9" s="21">
        <f ca="1">F9-$I$6</f>
        <v>791</v>
      </c>
    </row>
    <row r="10" spans="1:9" x14ac:dyDescent="0.3">
      <c r="A10" s="1" t="s">
        <v>459</v>
      </c>
      <c r="B10" s="21" t="s">
        <v>457</v>
      </c>
      <c r="C10" s="21" t="s">
        <v>460</v>
      </c>
      <c r="D10" s="23">
        <v>12.99</v>
      </c>
      <c r="E10" s="2">
        <v>42601</v>
      </c>
      <c r="F10" s="2">
        <f t="shared" ref="F10:F20" si="0">E10+(365*8)</f>
        <v>45521</v>
      </c>
      <c r="G10" s="21">
        <f t="shared" ref="G10:G20" ca="1" si="1">F10-$I$6</f>
        <v>980</v>
      </c>
    </row>
    <row r="11" spans="1:9" x14ac:dyDescent="0.3">
      <c r="A11" s="1" t="s">
        <v>461</v>
      </c>
      <c r="B11" s="21" t="s">
        <v>462</v>
      </c>
      <c r="C11" s="21" t="s">
        <v>463</v>
      </c>
      <c r="D11" s="23">
        <v>14</v>
      </c>
      <c r="E11" s="2">
        <v>41008</v>
      </c>
      <c r="F11" s="2">
        <f t="shared" si="0"/>
        <v>43928</v>
      </c>
      <c r="G11" s="21">
        <f t="shared" ca="1" si="1"/>
        <v>-613</v>
      </c>
    </row>
    <row r="12" spans="1:9" x14ac:dyDescent="0.3">
      <c r="A12" s="1" t="s">
        <v>464</v>
      </c>
      <c r="B12" s="21" t="s">
        <v>457</v>
      </c>
      <c r="C12" s="21" t="s">
        <v>465</v>
      </c>
      <c r="D12" s="23">
        <v>18.989999999999998</v>
      </c>
      <c r="E12" s="2">
        <v>40123</v>
      </c>
      <c r="F12" s="2">
        <f t="shared" si="0"/>
        <v>43043</v>
      </c>
      <c r="G12" s="21">
        <f t="shared" ca="1" si="1"/>
        <v>-1498</v>
      </c>
    </row>
    <row r="13" spans="1:9" x14ac:dyDescent="0.3">
      <c r="A13" s="1" t="s">
        <v>466</v>
      </c>
      <c r="B13" s="21" t="s">
        <v>457</v>
      </c>
      <c r="C13" s="21" t="s">
        <v>458</v>
      </c>
      <c r="D13" s="23">
        <v>11.99</v>
      </c>
      <c r="E13" s="2">
        <v>42952</v>
      </c>
      <c r="F13" s="2">
        <f t="shared" si="0"/>
        <v>45872</v>
      </c>
      <c r="G13" s="21">
        <f t="shared" ca="1" si="1"/>
        <v>1331</v>
      </c>
    </row>
    <row r="14" spans="1:9" x14ac:dyDescent="0.3">
      <c r="A14" s="1" t="s">
        <v>467</v>
      </c>
      <c r="B14" s="21" t="s">
        <v>457</v>
      </c>
      <c r="C14" s="21" t="s">
        <v>468</v>
      </c>
      <c r="D14" s="23">
        <v>35</v>
      </c>
      <c r="E14" s="2">
        <v>42094</v>
      </c>
      <c r="F14" s="2">
        <f t="shared" si="0"/>
        <v>45014</v>
      </c>
      <c r="G14" s="21">
        <f t="shared" ca="1" si="1"/>
        <v>473</v>
      </c>
    </row>
    <row r="15" spans="1:9" x14ac:dyDescent="0.3">
      <c r="A15" s="1" t="s">
        <v>469</v>
      </c>
      <c r="B15" s="21" t="s">
        <v>462</v>
      </c>
      <c r="C15" s="21" t="s">
        <v>463</v>
      </c>
      <c r="D15" s="23">
        <v>17</v>
      </c>
      <c r="E15" s="2">
        <v>40720</v>
      </c>
      <c r="F15" s="2">
        <f t="shared" si="0"/>
        <v>43640</v>
      </c>
      <c r="G15" s="21">
        <f t="shared" ca="1" si="1"/>
        <v>-901</v>
      </c>
    </row>
    <row r="16" spans="1:9" x14ac:dyDescent="0.3">
      <c r="A16" s="1" t="s">
        <v>470</v>
      </c>
      <c r="B16" s="21" t="s">
        <v>457</v>
      </c>
      <c r="C16" s="21" t="s">
        <v>463</v>
      </c>
      <c r="D16" s="23">
        <v>9.99</v>
      </c>
      <c r="E16" s="2">
        <v>42961</v>
      </c>
      <c r="F16" s="2">
        <f t="shared" si="0"/>
        <v>45881</v>
      </c>
      <c r="G16" s="21">
        <f t="shared" ca="1" si="1"/>
        <v>1340</v>
      </c>
    </row>
    <row r="17" spans="1:7" x14ac:dyDescent="0.3">
      <c r="A17" s="1" t="s">
        <v>471</v>
      </c>
      <c r="B17" s="21" t="s">
        <v>457</v>
      </c>
      <c r="C17" s="21" t="s">
        <v>472</v>
      </c>
      <c r="D17" s="23">
        <v>12.5</v>
      </c>
      <c r="E17" s="2">
        <v>41941</v>
      </c>
      <c r="F17" s="2">
        <f t="shared" si="0"/>
        <v>44861</v>
      </c>
      <c r="G17" s="21">
        <f t="shared" ca="1" si="1"/>
        <v>320</v>
      </c>
    </row>
    <row r="18" spans="1:7" x14ac:dyDescent="0.3">
      <c r="A18" s="1" t="s">
        <v>473</v>
      </c>
      <c r="B18" s="21" t="s">
        <v>462</v>
      </c>
      <c r="C18" s="21" t="s">
        <v>465</v>
      </c>
      <c r="D18" s="23">
        <v>17.5</v>
      </c>
      <c r="E18" s="2">
        <v>43103</v>
      </c>
      <c r="F18" s="2">
        <f t="shared" si="0"/>
        <v>46023</v>
      </c>
      <c r="G18" s="21">
        <f t="shared" ca="1" si="1"/>
        <v>1482</v>
      </c>
    </row>
    <row r="19" spans="1:7" x14ac:dyDescent="0.3">
      <c r="A19" s="1" t="s">
        <v>474</v>
      </c>
      <c r="B19" s="21" t="s">
        <v>462</v>
      </c>
      <c r="C19" s="21" t="s">
        <v>472</v>
      </c>
      <c r="D19" s="23">
        <v>13.5</v>
      </c>
      <c r="E19" s="2">
        <v>39636</v>
      </c>
      <c r="F19" s="2">
        <f t="shared" si="0"/>
        <v>42556</v>
      </c>
      <c r="G19" s="21">
        <f t="shared" ca="1" si="1"/>
        <v>-1985</v>
      </c>
    </row>
    <row r="20" spans="1:7" x14ac:dyDescent="0.3">
      <c r="A20" s="1" t="s">
        <v>475</v>
      </c>
      <c r="B20" s="21" t="s">
        <v>457</v>
      </c>
      <c r="C20" s="21" t="s">
        <v>476</v>
      </c>
      <c r="D20" s="23">
        <v>24.5</v>
      </c>
      <c r="E20" s="2">
        <v>42154</v>
      </c>
      <c r="F20" s="2">
        <f t="shared" si="0"/>
        <v>45074</v>
      </c>
      <c r="G20" s="21">
        <f t="shared" ca="1" si="1"/>
        <v>533</v>
      </c>
    </row>
    <row r="21" spans="1:7" x14ac:dyDescent="0.3">
      <c r="A21" s="87"/>
      <c r="B21" s="88"/>
      <c r="C21" s="88"/>
      <c r="D21" s="89"/>
      <c r="E21" s="90"/>
      <c r="F21" s="90"/>
      <c r="G21" s="88"/>
    </row>
    <row r="22" spans="1:7" ht="21" x14ac:dyDescent="0.4">
      <c r="A22" s="91" t="s">
        <v>477</v>
      </c>
      <c r="B22" s="3"/>
      <c r="C22" s="3"/>
      <c r="G22" s="3"/>
    </row>
    <row r="23" spans="1:7" x14ac:dyDescent="0.3">
      <c r="A23" s="92" t="s">
        <v>450</v>
      </c>
      <c r="B23" s="94" t="s">
        <v>459</v>
      </c>
      <c r="C23" s="3"/>
      <c r="D23" s="3"/>
      <c r="E23" s="3"/>
      <c r="F23" s="3"/>
      <c r="G23" s="3"/>
    </row>
    <row r="25" spans="1:7" x14ac:dyDescent="0.3">
      <c r="A25" s="93"/>
      <c r="B25" s="95" t="s">
        <v>479</v>
      </c>
      <c r="C25" s="3"/>
      <c r="D25" s="3"/>
    </row>
    <row r="26" spans="1:7" x14ac:dyDescent="0.3">
      <c r="A26" s="92" t="s">
        <v>223</v>
      </c>
      <c r="B26" s="96" t="str">
        <f>VLOOKUP(B23,A9:G20,2,FALSE)</f>
        <v>Out</v>
      </c>
      <c r="C26" s="3"/>
      <c r="D26" s="3"/>
    </row>
    <row r="27" spans="1:7" x14ac:dyDescent="0.3">
      <c r="A27" s="92" t="s">
        <v>451</v>
      </c>
      <c r="B27" s="96" t="str">
        <f>VLOOKUP(B23,A9:G20,3)</f>
        <v>Astronomy</v>
      </c>
      <c r="C27" s="3"/>
      <c r="D27" s="3"/>
    </row>
    <row r="28" spans="1:7" x14ac:dyDescent="0.3">
      <c r="A28" s="92" t="s">
        <v>454</v>
      </c>
      <c r="B28" s="97">
        <f>VLOOKUP(B23,A9:G20,4,FALSE)</f>
        <v>12.99</v>
      </c>
      <c r="C28" s="3"/>
      <c r="D28" s="3"/>
    </row>
    <row r="29" spans="1:7" x14ac:dyDescent="0.3">
      <c r="A29" s="92" t="s">
        <v>455</v>
      </c>
      <c r="B29" s="96">
        <f ca="1">VLOOKUP(B23,A9:G20,7)</f>
        <v>533</v>
      </c>
      <c r="C29" s="3"/>
      <c r="D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G7" sqref="G7"/>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00" t="s">
        <v>204</v>
      </c>
      <c r="C2" s="100"/>
      <c r="D2" s="100"/>
      <c r="E2" s="100"/>
      <c r="F2" s="100"/>
      <c r="G2" s="100"/>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N23" sqref="N23"/>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1" t="s">
        <v>205</v>
      </c>
      <c r="C3" s="102"/>
      <c r="D3" s="102"/>
      <c r="E3" s="102"/>
      <c r="F3" s="102"/>
      <c r="G3" s="102"/>
      <c r="H3" s="102"/>
      <c r="I3" s="102"/>
      <c r="J3" s="103"/>
    </row>
    <row r="4" spans="1:12" x14ac:dyDescent="0.3">
      <c r="A4" s="55" t="s">
        <v>217</v>
      </c>
      <c r="B4" s="101" t="s">
        <v>215</v>
      </c>
      <c r="C4" s="102"/>
      <c r="D4" s="102"/>
      <c r="E4" s="102"/>
      <c r="F4" s="102"/>
      <c r="G4" s="102"/>
      <c r="H4" s="102"/>
      <c r="I4" s="102"/>
      <c r="J4" s="103"/>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B10*C9</f>
        <v>28</v>
      </c>
      <c r="D10" s="43">
        <f>B10*$D$9</f>
        <v>56</v>
      </c>
      <c r="E10" s="43">
        <f>B10*$E$9</f>
        <v>84</v>
      </c>
      <c r="F10" s="43">
        <f>$B10*F$9</f>
        <v>112</v>
      </c>
      <c r="G10" s="43">
        <f t="shared" ref="G10:L10" si="0">$B10*G$9</f>
        <v>140</v>
      </c>
      <c r="H10" s="43">
        <f t="shared" si="0"/>
        <v>168</v>
      </c>
      <c r="I10" s="43">
        <f t="shared" si="0"/>
        <v>196.00000000000003</v>
      </c>
      <c r="J10" s="43">
        <f t="shared" si="0"/>
        <v>224</v>
      </c>
      <c r="K10" s="43">
        <f t="shared" si="0"/>
        <v>252</v>
      </c>
      <c r="L10" s="43">
        <f t="shared" si="0"/>
        <v>280</v>
      </c>
    </row>
    <row r="11" spans="1:12" x14ac:dyDescent="0.3">
      <c r="A11" s="41" t="s">
        <v>209</v>
      </c>
      <c r="B11" s="42">
        <v>1950</v>
      </c>
      <c r="C11" s="43">
        <f t="shared" ref="C11:C16" si="1">B11*$C$9</f>
        <v>39</v>
      </c>
      <c r="D11" s="43">
        <f t="shared" ref="D11:D16" si="2">$B11*$D$9</f>
        <v>78</v>
      </c>
      <c r="E11" s="43">
        <f t="shared" ref="E11:E16" si="3">B11*$E$9</f>
        <v>117</v>
      </c>
      <c r="F11" s="43">
        <f t="shared" ref="F11:L16" si="4">$B11*F$9</f>
        <v>156</v>
      </c>
      <c r="G11" s="43">
        <f t="shared" si="4"/>
        <v>195</v>
      </c>
      <c r="H11" s="43">
        <f t="shared" si="4"/>
        <v>234</v>
      </c>
      <c r="I11" s="43">
        <f t="shared" si="4"/>
        <v>273</v>
      </c>
      <c r="J11" s="43">
        <f t="shared" si="4"/>
        <v>312</v>
      </c>
      <c r="K11" s="43">
        <f t="shared" si="4"/>
        <v>351</v>
      </c>
      <c r="L11" s="43">
        <f t="shared" si="4"/>
        <v>390</v>
      </c>
    </row>
    <row r="12" spans="1:12" x14ac:dyDescent="0.3">
      <c r="A12" s="41" t="s">
        <v>210</v>
      </c>
      <c r="B12" s="42">
        <v>500</v>
      </c>
      <c r="C12" s="43">
        <f t="shared" si="1"/>
        <v>10</v>
      </c>
      <c r="D12" s="43">
        <f t="shared" si="2"/>
        <v>20</v>
      </c>
      <c r="E12" s="43">
        <f t="shared" si="3"/>
        <v>30</v>
      </c>
      <c r="F12" s="43">
        <f t="shared" si="4"/>
        <v>40</v>
      </c>
      <c r="G12" s="43">
        <f t="shared" si="4"/>
        <v>50</v>
      </c>
      <c r="H12" s="43">
        <f t="shared" si="4"/>
        <v>60</v>
      </c>
      <c r="I12" s="43">
        <f t="shared" si="4"/>
        <v>70</v>
      </c>
      <c r="J12" s="43">
        <f t="shared" si="4"/>
        <v>80</v>
      </c>
      <c r="K12" s="43">
        <f t="shared" si="4"/>
        <v>90</v>
      </c>
      <c r="L12" s="43">
        <f t="shared" si="4"/>
        <v>100</v>
      </c>
    </row>
    <row r="13" spans="1:12" x14ac:dyDescent="0.3">
      <c r="A13" s="41" t="s">
        <v>211</v>
      </c>
      <c r="B13" s="42">
        <v>720</v>
      </c>
      <c r="C13" s="43">
        <f t="shared" si="1"/>
        <v>14.4</v>
      </c>
      <c r="D13" s="43">
        <f t="shared" si="2"/>
        <v>28.8</v>
      </c>
      <c r="E13" s="43">
        <f t="shared" si="3"/>
        <v>43.199999999999996</v>
      </c>
      <c r="F13" s="43">
        <f t="shared" si="4"/>
        <v>57.6</v>
      </c>
      <c r="G13" s="43">
        <f t="shared" si="4"/>
        <v>72</v>
      </c>
      <c r="H13" s="43">
        <f t="shared" si="4"/>
        <v>86.399999999999991</v>
      </c>
      <c r="I13" s="43">
        <f t="shared" si="4"/>
        <v>100.80000000000001</v>
      </c>
      <c r="J13" s="43">
        <f t="shared" si="4"/>
        <v>115.2</v>
      </c>
      <c r="K13" s="43">
        <f t="shared" si="4"/>
        <v>129.6</v>
      </c>
      <c r="L13" s="43">
        <f t="shared" si="4"/>
        <v>144</v>
      </c>
    </row>
    <row r="14" spans="1:12" x14ac:dyDescent="0.3">
      <c r="A14" s="41" t="s">
        <v>212</v>
      </c>
      <c r="B14" s="42">
        <v>50</v>
      </c>
      <c r="C14" s="43">
        <f t="shared" si="1"/>
        <v>1</v>
      </c>
      <c r="D14" s="43">
        <f t="shared" si="2"/>
        <v>2</v>
      </c>
      <c r="E14" s="43">
        <f t="shared" si="3"/>
        <v>3</v>
      </c>
      <c r="F14" s="43">
        <f t="shared" si="4"/>
        <v>4</v>
      </c>
      <c r="G14" s="43">
        <f t="shared" si="4"/>
        <v>5</v>
      </c>
      <c r="H14" s="43">
        <f t="shared" si="4"/>
        <v>6</v>
      </c>
      <c r="I14" s="43">
        <f t="shared" si="4"/>
        <v>7.0000000000000009</v>
      </c>
      <c r="J14" s="43">
        <f t="shared" si="4"/>
        <v>8</v>
      </c>
      <c r="K14" s="43">
        <f t="shared" si="4"/>
        <v>9</v>
      </c>
      <c r="L14" s="43">
        <f t="shared" si="4"/>
        <v>10</v>
      </c>
    </row>
    <row r="15" spans="1:12" x14ac:dyDescent="0.3">
      <c r="A15" s="41" t="s">
        <v>213</v>
      </c>
      <c r="B15" s="42">
        <v>1200</v>
      </c>
      <c r="C15" s="43">
        <f t="shared" si="1"/>
        <v>24</v>
      </c>
      <c r="D15" s="43">
        <f t="shared" si="2"/>
        <v>48</v>
      </c>
      <c r="E15" s="43">
        <f t="shared" si="3"/>
        <v>72</v>
      </c>
      <c r="F15" s="43">
        <f t="shared" si="4"/>
        <v>96</v>
      </c>
      <c r="G15" s="43">
        <f t="shared" si="4"/>
        <v>120</v>
      </c>
      <c r="H15" s="43">
        <f t="shared" si="4"/>
        <v>144</v>
      </c>
      <c r="I15" s="43">
        <f t="shared" si="4"/>
        <v>168.00000000000003</v>
      </c>
      <c r="J15" s="43">
        <f t="shared" si="4"/>
        <v>192</v>
      </c>
      <c r="K15" s="43">
        <f t="shared" si="4"/>
        <v>216</v>
      </c>
      <c r="L15" s="43">
        <f t="shared" si="4"/>
        <v>240</v>
      </c>
    </row>
    <row r="16" spans="1:12" x14ac:dyDescent="0.3">
      <c r="A16" s="44" t="s">
        <v>214</v>
      </c>
      <c r="B16" s="45">
        <v>880</v>
      </c>
      <c r="C16" s="43">
        <f t="shared" si="1"/>
        <v>17.600000000000001</v>
      </c>
      <c r="D16" s="43">
        <f t="shared" si="2"/>
        <v>35.200000000000003</v>
      </c>
      <c r="E16" s="43">
        <f t="shared" si="3"/>
        <v>52.8</v>
      </c>
      <c r="F16" s="43">
        <f t="shared" si="4"/>
        <v>70.400000000000006</v>
      </c>
      <c r="G16" s="43">
        <f t="shared" si="4"/>
        <v>88</v>
      </c>
      <c r="H16" s="43">
        <f t="shared" si="4"/>
        <v>105.6</v>
      </c>
      <c r="I16" s="43">
        <f t="shared" si="4"/>
        <v>123.20000000000002</v>
      </c>
      <c r="J16" s="43">
        <f t="shared" si="4"/>
        <v>140.80000000000001</v>
      </c>
      <c r="K16" s="43">
        <f t="shared" si="4"/>
        <v>158.4</v>
      </c>
      <c r="L16" s="43">
        <f t="shared" si="4"/>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 t="shared" ref="C22:L28" si="5">Sales*rates</f>
        <v>28</v>
      </c>
      <c r="D22" s="43">
        <f t="shared" si="5"/>
        <v>56</v>
      </c>
      <c r="E22" s="43">
        <f t="shared" si="5"/>
        <v>84</v>
      </c>
      <c r="F22" s="43">
        <f t="shared" si="5"/>
        <v>112</v>
      </c>
      <c r="G22" s="43">
        <f t="shared" si="5"/>
        <v>140</v>
      </c>
      <c r="H22" s="43">
        <f t="shared" si="5"/>
        <v>168</v>
      </c>
      <c r="I22" s="43">
        <f t="shared" si="5"/>
        <v>196.00000000000003</v>
      </c>
      <c r="J22" s="43">
        <f t="shared" si="5"/>
        <v>224</v>
      </c>
      <c r="K22" s="43">
        <f t="shared" si="5"/>
        <v>252</v>
      </c>
      <c r="L22" s="43">
        <f t="shared" si="5"/>
        <v>280</v>
      </c>
    </row>
    <row r="23" spans="1:12" x14ac:dyDescent="0.3">
      <c r="A23" s="41" t="s">
        <v>209</v>
      </c>
      <c r="B23" s="42">
        <v>1950</v>
      </c>
      <c r="C23" s="43">
        <f t="shared" si="5"/>
        <v>39</v>
      </c>
      <c r="D23" s="43">
        <f t="shared" si="5"/>
        <v>78</v>
      </c>
      <c r="E23" s="43">
        <f t="shared" si="5"/>
        <v>117</v>
      </c>
      <c r="F23" s="43">
        <f t="shared" si="5"/>
        <v>156</v>
      </c>
      <c r="G23" s="43">
        <f t="shared" si="5"/>
        <v>195</v>
      </c>
      <c r="H23" s="43">
        <f t="shared" si="5"/>
        <v>234</v>
      </c>
      <c r="I23" s="43">
        <f t="shared" si="5"/>
        <v>273</v>
      </c>
      <c r="J23" s="43">
        <f t="shared" si="5"/>
        <v>312</v>
      </c>
      <c r="K23" s="43">
        <f t="shared" si="5"/>
        <v>351</v>
      </c>
      <c r="L23" s="43">
        <f t="shared" si="5"/>
        <v>390</v>
      </c>
    </row>
    <row r="24" spans="1:12" x14ac:dyDescent="0.3">
      <c r="A24" s="41" t="s">
        <v>210</v>
      </c>
      <c r="B24" s="42">
        <v>500</v>
      </c>
      <c r="C24" s="43">
        <f t="shared" si="5"/>
        <v>10</v>
      </c>
      <c r="D24" s="43">
        <f t="shared" si="5"/>
        <v>20</v>
      </c>
      <c r="E24" s="43">
        <f t="shared" si="5"/>
        <v>30</v>
      </c>
      <c r="F24" s="43">
        <f t="shared" si="5"/>
        <v>40</v>
      </c>
      <c r="G24" s="43">
        <f t="shared" si="5"/>
        <v>50</v>
      </c>
      <c r="H24" s="43">
        <f t="shared" si="5"/>
        <v>60</v>
      </c>
      <c r="I24" s="43">
        <f t="shared" si="5"/>
        <v>70</v>
      </c>
      <c r="J24" s="43">
        <f t="shared" si="5"/>
        <v>80</v>
      </c>
      <c r="K24" s="43">
        <f t="shared" si="5"/>
        <v>90</v>
      </c>
      <c r="L24" s="43">
        <f t="shared" si="5"/>
        <v>100</v>
      </c>
    </row>
    <row r="25" spans="1:12" x14ac:dyDescent="0.3">
      <c r="A25" s="41" t="s">
        <v>211</v>
      </c>
      <c r="B25" s="42">
        <v>720</v>
      </c>
      <c r="C25" s="43">
        <f t="shared" si="5"/>
        <v>14.4</v>
      </c>
      <c r="D25" s="43">
        <f t="shared" si="5"/>
        <v>28.8</v>
      </c>
      <c r="E25" s="43">
        <f t="shared" si="5"/>
        <v>43.199999999999996</v>
      </c>
      <c r="F25" s="43">
        <f t="shared" si="5"/>
        <v>57.6</v>
      </c>
      <c r="G25" s="43">
        <f t="shared" si="5"/>
        <v>72</v>
      </c>
      <c r="H25" s="43">
        <f t="shared" si="5"/>
        <v>86.399999999999991</v>
      </c>
      <c r="I25" s="43">
        <f t="shared" si="5"/>
        <v>100.80000000000001</v>
      </c>
      <c r="J25" s="43">
        <f t="shared" si="5"/>
        <v>115.2</v>
      </c>
      <c r="K25" s="43">
        <f t="shared" si="5"/>
        <v>129.6</v>
      </c>
      <c r="L25" s="43">
        <f t="shared" si="5"/>
        <v>144</v>
      </c>
    </row>
    <row r="26" spans="1:12" x14ac:dyDescent="0.3">
      <c r="A26" s="41" t="s">
        <v>212</v>
      </c>
      <c r="B26" s="42">
        <v>50</v>
      </c>
      <c r="C26" s="43">
        <f t="shared" si="5"/>
        <v>1</v>
      </c>
      <c r="D26" s="43">
        <f t="shared" si="5"/>
        <v>2</v>
      </c>
      <c r="E26" s="43">
        <f t="shared" si="5"/>
        <v>3</v>
      </c>
      <c r="F26" s="43">
        <f t="shared" si="5"/>
        <v>4</v>
      </c>
      <c r="G26" s="43">
        <f t="shared" si="5"/>
        <v>5</v>
      </c>
      <c r="H26" s="43">
        <f t="shared" si="5"/>
        <v>6</v>
      </c>
      <c r="I26" s="43">
        <f t="shared" si="5"/>
        <v>7.0000000000000009</v>
      </c>
      <c r="J26" s="43">
        <f t="shared" si="5"/>
        <v>8</v>
      </c>
      <c r="K26" s="43">
        <f t="shared" si="5"/>
        <v>9</v>
      </c>
      <c r="L26" s="43">
        <f t="shared" si="5"/>
        <v>10</v>
      </c>
    </row>
    <row r="27" spans="1:12" x14ac:dyDescent="0.3">
      <c r="A27" s="41" t="s">
        <v>213</v>
      </c>
      <c r="B27" s="42">
        <v>1200</v>
      </c>
      <c r="C27" s="43">
        <f t="shared" si="5"/>
        <v>24</v>
      </c>
      <c r="D27" s="43">
        <f t="shared" si="5"/>
        <v>48</v>
      </c>
      <c r="E27" s="43">
        <f t="shared" si="5"/>
        <v>72</v>
      </c>
      <c r="F27" s="43">
        <f t="shared" si="5"/>
        <v>96</v>
      </c>
      <c r="G27" s="43">
        <f t="shared" si="5"/>
        <v>120</v>
      </c>
      <c r="H27" s="43">
        <f t="shared" si="5"/>
        <v>144</v>
      </c>
      <c r="I27" s="43">
        <f t="shared" si="5"/>
        <v>168.00000000000003</v>
      </c>
      <c r="J27" s="43">
        <f t="shared" si="5"/>
        <v>192</v>
      </c>
      <c r="K27" s="43">
        <f t="shared" si="5"/>
        <v>216</v>
      </c>
      <c r="L27" s="43">
        <f t="shared" si="5"/>
        <v>240</v>
      </c>
    </row>
    <row r="28" spans="1:12" x14ac:dyDescent="0.3">
      <c r="A28" s="44" t="s">
        <v>214</v>
      </c>
      <c r="B28" s="45">
        <v>880</v>
      </c>
      <c r="C28" s="43">
        <f t="shared" si="5"/>
        <v>17.600000000000001</v>
      </c>
      <c r="D28" s="43">
        <f t="shared" si="5"/>
        <v>35.200000000000003</v>
      </c>
      <c r="E28" s="43">
        <f t="shared" si="5"/>
        <v>52.8</v>
      </c>
      <c r="F28" s="43">
        <f t="shared" si="5"/>
        <v>70.400000000000006</v>
      </c>
      <c r="G28" s="43">
        <f t="shared" si="5"/>
        <v>88</v>
      </c>
      <c r="H28" s="43">
        <f t="shared" si="5"/>
        <v>105.6</v>
      </c>
      <c r="I28" s="43">
        <f t="shared" si="5"/>
        <v>123.20000000000002</v>
      </c>
      <c r="J28" s="43">
        <f t="shared" si="5"/>
        <v>140.80000000000001</v>
      </c>
      <c r="K28" s="43">
        <f t="shared" si="5"/>
        <v>158.4</v>
      </c>
      <c r="L28" s="43">
        <f t="shared" si="5"/>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topLeftCell="A33" workbookViewId="0">
      <selection activeCell="K5" sqref="K5"/>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 min="10" max="11" width="22.6640625" bestFit="1" customWidth="1"/>
    <col min="12" max="12" width="5" bestFit="1" customWidth="1"/>
    <col min="13" max="13" width="3" bestFit="1" customWidth="1"/>
    <col min="14" max="16" width="5" bestFit="1" customWidth="1"/>
    <col min="17" max="18" width="3" bestFit="1" customWidth="1"/>
    <col min="19" max="19" width="5" bestFit="1" customWidth="1"/>
    <col min="20" max="22" width="3" bestFit="1" customWidth="1"/>
    <col min="23" max="24" width="5" bestFit="1" customWidth="1"/>
    <col min="25" max="25" width="3" bestFit="1" customWidth="1"/>
    <col min="26" max="26" width="5" bestFit="1" customWidth="1"/>
    <col min="27" max="27" width="3" bestFit="1" customWidth="1"/>
    <col min="28" max="28" width="5" bestFit="1" customWidth="1"/>
    <col min="29" max="29" width="3" bestFit="1" customWidth="1"/>
    <col min="30" max="30" width="5" bestFit="1" customWidth="1"/>
    <col min="31" max="33" width="3" bestFit="1" customWidth="1"/>
    <col min="34" max="35" width="5" bestFit="1" customWidth="1"/>
    <col min="36" max="36" width="3" bestFit="1" customWidth="1"/>
    <col min="37" max="37" width="5" bestFit="1" customWidth="1"/>
    <col min="38" max="41" width="3" bestFit="1" customWidth="1"/>
    <col min="42" max="42" width="10.77734375" bestFit="1" customWidth="1"/>
  </cols>
  <sheetData>
    <row r="1" spans="1:10" x14ac:dyDescent="0.3">
      <c r="A1" s="14" t="s">
        <v>91</v>
      </c>
      <c r="B1" s="16" t="s">
        <v>306</v>
      </c>
      <c r="C1" s="15"/>
      <c r="D1" s="15"/>
      <c r="E1" s="15"/>
      <c r="F1" s="15"/>
      <c r="G1" s="15"/>
      <c r="H1" s="15"/>
      <c r="I1" s="15"/>
      <c r="J1" s="15"/>
    </row>
    <row r="2" spans="1:10" s="48" customFormat="1" x14ac:dyDescent="0.3">
      <c r="A2" s="54" t="s">
        <v>182</v>
      </c>
      <c r="B2" s="100" t="s">
        <v>303</v>
      </c>
      <c r="C2" s="100"/>
      <c r="D2" s="100"/>
      <c r="E2" s="100"/>
      <c r="F2" s="100"/>
      <c r="G2" s="100"/>
      <c r="H2" s="100"/>
      <c r="I2" s="100"/>
      <c r="J2" s="100"/>
    </row>
    <row r="3" spans="1:10" s="48" customFormat="1" x14ac:dyDescent="0.3">
      <c r="A3" s="54" t="s">
        <v>183</v>
      </c>
      <c r="B3" s="100" t="s">
        <v>304</v>
      </c>
      <c r="C3" s="100"/>
      <c r="D3" s="100"/>
      <c r="E3" s="100"/>
      <c r="F3" s="100"/>
      <c r="G3" s="100"/>
      <c r="H3" s="100"/>
      <c r="I3" s="100"/>
      <c r="J3" s="100"/>
    </row>
    <row r="4" spans="1:10" s="48" customFormat="1" x14ac:dyDescent="0.3">
      <c r="A4" s="54" t="s">
        <v>184</v>
      </c>
      <c r="B4" s="100" t="s">
        <v>305</v>
      </c>
      <c r="C4" s="100"/>
      <c r="D4" s="100"/>
      <c r="E4" s="100"/>
      <c r="F4" s="100"/>
      <c r="G4" s="100"/>
      <c r="H4" s="100"/>
      <c r="I4" s="100"/>
      <c r="J4" s="100"/>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0"/>
  <sheetViews>
    <sheetView workbookViewId="0">
      <selection activeCell="C10" sqref="C10"/>
    </sheetView>
  </sheetViews>
  <sheetFormatPr defaultRowHeight="14.4" x14ac:dyDescent="0.3"/>
  <cols>
    <col min="2" max="2" width="23.33203125" customWidth="1"/>
    <col min="3" max="3" width="34.5546875" bestFit="1" customWidth="1"/>
    <col min="4" max="4" width="22.6640625" bestFit="1" customWidth="1"/>
    <col min="5" max="5" width="10.77734375" bestFit="1" customWidth="1"/>
  </cols>
  <sheetData>
    <row r="2" spans="2:4" x14ac:dyDescent="0.3">
      <c r="B2" s="15" t="s">
        <v>307</v>
      </c>
    </row>
    <row r="5" spans="2:4" x14ac:dyDescent="0.3">
      <c r="C5" s="98" t="s">
        <v>483</v>
      </c>
      <c r="D5" t="s">
        <v>486</v>
      </c>
    </row>
    <row r="6" spans="2:4" x14ac:dyDescent="0.3">
      <c r="C6" s="25" t="s">
        <v>228</v>
      </c>
      <c r="D6" s="47">
        <v>35.75</v>
      </c>
    </row>
    <row r="7" spans="2:4" x14ac:dyDescent="0.3">
      <c r="C7" s="115" t="s">
        <v>233</v>
      </c>
      <c r="D7" s="47">
        <v>35.75</v>
      </c>
    </row>
    <row r="8" spans="2:4" x14ac:dyDescent="0.3">
      <c r="C8" s="116" t="s">
        <v>275</v>
      </c>
      <c r="D8" s="47">
        <v>43.5</v>
      </c>
    </row>
    <row r="9" spans="2:4" x14ac:dyDescent="0.3">
      <c r="C9" s="116" t="s">
        <v>279</v>
      </c>
      <c r="D9" s="47">
        <v>28</v>
      </c>
    </row>
    <row r="10" spans="2:4" x14ac:dyDescent="0.3">
      <c r="C10" s="25" t="s">
        <v>484</v>
      </c>
      <c r="D10"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4" sqref="B14:J1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5" t="s">
        <v>391</v>
      </c>
      <c r="C1" s="106"/>
      <c r="D1" s="106"/>
      <c r="E1" s="106"/>
      <c r="F1" s="106"/>
      <c r="G1" s="106"/>
      <c r="H1" s="106"/>
      <c r="I1" s="106"/>
      <c r="J1" s="107"/>
    </row>
    <row r="2" spans="1:10" x14ac:dyDescent="0.3">
      <c r="A2" s="54" t="s">
        <v>182</v>
      </c>
      <c r="B2" s="65" t="s">
        <v>382</v>
      </c>
      <c r="C2" s="66"/>
      <c r="D2" s="66"/>
      <c r="E2" s="66"/>
      <c r="F2" s="66"/>
      <c r="G2" s="66"/>
      <c r="H2" s="66"/>
      <c r="I2" s="66"/>
      <c r="J2" s="53"/>
    </row>
    <row r="3" spans="1:10" x14ac:dyDescent="0.3">
      <c r="A3" s="54" t="s">
        <v>183</v>
      </c>
      <c r="B3" s="65" t="s">
        <v>383</v>
      </c>
      <c r="C3" s="66"/>
      <c r="D3" s="66"/>
      <c r="E3" s="66"/>
      <c r="F3" s="66"/>
      <c r="G3" s="66"/>
      <c r="H3" s="66"/>
      <c r="I3" s="66"/>
      <c r="J3" s="53"/>
    </row>
    <row r="4" spans="1:10" x14ac:dyDescent="0.3">
      <c r="A4" s="54" t="s">
        <v>184</v>
      </c>
      <c r="B4" s="65" t="s">
        <v>384</v>
      </c>
      <c r="C4" s="66"/>
      <c r="D4" s="66"/>
      <c r="E4" s="66"/>
      <c r="F4" s="66"/>
      <c r="G4" s="66"/>
      <c r="H4" s="66"/>
      <c r="I4" s="66"/>
      <c r="J4" s="53"/>
    </row>
    <row r="5" spans="1:10" x14ac:dyDescent="0.3">
      <c r="A5" s="54" t="s">
        <v>185</v>
      </c>
      <c r="B5" s="100" t="s">
        <v>385</v>
      </c>
      <c r="C5" s="100"/>
      <c r="D5" s="100"/>
      <c r="E5" s="100"/>
      <c r="F5" s="100"/>
      <c r="G5" s="100"/>
      <c r="H5" s="100"/>
      <c r="I5" s="100"/>
      <c r="J5" s="100"/>
    </row>
    <row r="6" spans="1:10" x14ac:dyDescent="0.3">
      <c r="A6" s="52"/>
    </row>
    <row r="7" spans="1:10" x14ac:dyDescent="0.3">
      <c r="A7" s="14" t="s">
        <v>386</v>
      </c>
      <c r="B7" s="104" t="s">
        <v>387</v>
      </c>
      <c r="C7" s="104"/>
      <c r="D7" s="104"/>
      <c r="E7" s="104"/>
      <c r="F7" s="104"/>
      <c r="G7" s="104"/>
      <c r="H7" s="104"/>
      <c r="I7" s="104"/>
      <c r="J7" s="104"/>
    </row>
    <row r="8" spans="1:10" x14ac:dyDescent="0.3">
      <c r="A8" s="54" t="s">
        <v>182</v>
      </c>
      <c r="B8" s="104" t="s">
        <v>388</v>
      </c>
      <c r="C8" s="104"/>
      <c r="D8" s="104"/>
      <c r="E8" s="104"/>
      <c r="F8" s="104"/>
      <c r="G8" s="104"/>
      <c r="H8" s="104"/>
      <c r="I8" s="104"/>
      <c r="J8" s="104"/>
    </row>
    <row r="9" spans="1:10" x14ac:dyDescent="0.3">
      <c r="A9" s="54" t="s">
        <v>183</v>
      </c>
      <c r="B9" s="104" t="s">
        <v>389</v>
      </c>
      <c r="C9" s="104"/>
      <c r="D9" s="104"/>
      <c r="E9" s="104"/>
      <c r="F9" s="104"/>
      <c r="G9" s="104"/>
      <c r="H9" s="104"/>
      <c r="I9" s="104"/>
      <c r="J9" s="104"/>
    </row>
    <row r="10" spans="1:10" x14ac:dyDescent="0.3">
      <c r="A10" s="54" t="s">
        <v>184</v>
      </c>
      <c r="B10" s="104" t="s">
        <v>390</v>
      </c>
      <c r="C10" s="104"/>
      <c r="D10" s="104"/>
      <c r="E10" s="104"/>
      <c r="F10" s="104"/>
      <c r="G10" s="104"/>
      <c r="H10" s="104"/>
      <c r="I10" s="104"/>
      <c r="J10" s="104"/>
    </row>
    <row r="11" spans="1:10" s="48" customFormat="1" x14ac:dyDescent="0.3">
      <c r="A11" s="52"/>
      <c r="B11" s="67"/>
      <c r="C11" s="67"/>
      <c r="D11" s="67"/>
      <c r="E11" s="67"/>
      <c r="F11" s="67"/>
      <c r="G11" s="67"/>
      <c r="H11" s="67"/>
      <c r="I11" s="67"/>
      <c r="J11" s="67"/>
    </row>
    <row r="12" spans="1:10" s="48" customFormat="1" x14ac:dyDescent="0.3">
      <c r="A12" s="14" t="s">
        <v>386</v>
      </c>
      <c r="B12" s="104" t="s">
        <v>414</v>
      </c>
      <c r="C12" s="104"/>
      <c r="D12" s="104"/>
      <c r="E12" s="104"/>
      <c r="F12" s="104"/>
      <c r="G12" s="104"/>
      <c r="H12" s="104"/>
      <c r="I12" s="104"/>
      <c r="J12" s="104"/>
    </row>
    <row r="13" spans="1:10" s="48" customFormat="1" x14ac:dyDescent="0.3">
      <c r="A13" s="54" t="s">
        <v>182</v>
      </c>
      <c r="B13" s="104" t="s">
        <v>415</v>
      </c>
      <c r="C13" s="104"/>
      <c r="D13" s="104"/>
      <c r="E13" s="104"/>
      <c r="F13" s="104"/>
      <c r="G13" s="104"/>
      <c r="H13" s="104"/>
      <c r="I13" s="104"/>
      <c r="J13" s="104"/>
    </row>
    <row r="14" spans="1:10" s="48" customFormat="1" x14ac:dyDescent="0.3">
      <c r="A14" s="54" t="s">
        <v>183</v>
      </c>
      <c r="B14" s="104" t="s">
        <v>416</v>
      </c>
      <c r="C14" s="104"/>
      <c r="D14" s="104"/>
      <c r="E14" s="104"/>
      <c r="F14" s="104"/>
      <c r="G14" s="104"/>
      <c r="H14" s="104"/>
      <c r="I14" s="104"/>
      <c r="J14" s="104"/>
    </row>
    <row r="15" spans="1:10" s="48" customFormat="1" x14ac:dyDescent="0.3">
      <c r="A15" s="52"/>
      <c r="B15" s="67"/>
      <c r="C15" s="67"/>
      <c r="D15" s="67"/>
      <c r="E15" s="67"/>
      <c r="F15" s="67"/>
      <c r="G15" s="67"/>
      <c r="H15" s="67"/>
      <c r="I15" s="67"/>
      <c r="J15" s="67"/>
    </row>
    <row r="16" spans="1:10" ht="18" x14ac:dyDescent="0.35">
      <c r="A16" s="59" t="s">
        <v>308</v>
      </c>
      <c r="D16" s="3"/>
      <c r="E16" s="3"/>
      <c r="F16" s="3"/>
      <c r="G16" s="3"/>
    </row>
    <row r="17" spans="1:11" x14ac:dyDescent="0.3">
      <c r="D17" s="3"/>
      <c r="E17" s="3"/>
      <c r="F17" s="3"/>
      <c r="G17" s="3"/>
    </row>
    <row r="18" spans="1:11" ht="43.2" x14ac:dyDescent="0.3">
      <c r="A18" s="60" t="s">
        <v>309</v>
      </c>
      <c r="B18" s="60" t="s">
        <v>221</v>
      </c>
      <c r="C18" s="60" t="s">
        <v>310</v>
      </c>
      <c r="D18" s="61" t="s">
        <v>311</v>
      </c>
      <c r="E18" s="61" t="s">
        <v>312</v>
      </c>
      <c r="F18" s="61" t="s">
        <v>313</v>
      </c>
      <c r="G18" s="61" t="s">
        <v>314</v>
      </c>
      <c r="H18" s="62" t="s">
        <v>315</v>
      </c>
      <c r="I18" s="62" t="s">
        <v>316</v>
      </c>
      <c r="J18" s="62" t="s">
        <v>317</v>
      </c>
      <c r="K18" s="62" t="s">
        <v>318</v>
      </c>
    </row>
    <row r="19" spans="1:11" x14ac:dyDescent="0.3">
      <c r="A19" s="1" t="s">
        <v>319</v>
      </c>
      <c r="B19" s="1" t="s">
        <v>320</v>
      </c>
      <c r="C19" s="1" t="s">
        <v>321</v>
      </c>
      <c r="D19" s="21">
        <v>4</v>
      </c>
      <c r="E19" s="21">
        <v>2</v>
      </c>
      <c r="F19" s="21">
        <v>3</v>
      </c>
      <c r="G19" s="21" t="s">
        <v>322</v>
      </c>
      <c r="H19" s="2">
        <v>43065</v>
      </c>
      <c r="I19" s="1"/>
      <c r="J19" s="63">
        <v>345000</v>
      </c>
      <c r="K19" s="63"/>
    </row>
    <row r="20" spans="1:11" x14ac:dyDescent="0.3">
      <c r="A20" s="1" t="s">
        <v>323</v>
      </c>
      <c r="B20" s="1" t="s">
        <v>324</v>
      </c>
      <c r="C20" s="1" t="s">
        <v>325</v>
      </c>
      <c r="D20" s="21">
        <v>3</v>
      </c>
      <c r="E20" s="21">
        <v>1</v>
      </c>
      <c r="F20" s="21">
        <v>2</v>
      </c>
      <c r="G20" s="21" t="s">
        <v>326</v>
      </c>
      <c r="H20" s="2">
        <v>42934</v>
      </c>
      <c r="I20" s="2">
        <v>43132</v>
      </c>
      <c r="J20" s="63">
        <v>245000</v>
      </c>
      <c r="K20" s="63">
        <v>238500</v>
      </c>
    </row>
    <row r="21" spans="1:11" x14ac:dyDescent="0.3">
      <c r="A21" s="1" t="s">
        <v>327</v>
      </c>
      <c r="B21" s="1" t="s">
        <v>328</v>
      </c>
      <c r="C21" s="1" t="s">
        <v>329</v>
      </c>
      <c r="D21" s="21">
        <v>2</v>
      </c>
      <c r="E21" s="21">
        <v>1</v>
      </c>
      <c r="F21" s="21">
        <v>2</v>
      </c>
      <c r="G21" s="21" t="s">
        <v>326</v>
      </c>
      <c r="H21" s="2">
        <v>43032</v>
      </c>
      <c r="I21" s="2">
        <v>43088</v>
      </c>
      <c r="J21" s="63">
        <v>199000</v>
      </c>
      <c r="K21" s="63">
        <v>199000</v>
      </c>
    </row>
    <row r="22" spans="1:11" x14ac:dyDescent="0.3">
      <c r="A22" s="1" t="s">
        <v>330</v>
      </c>
      <c r="B22" s="1" t="s">
        <v>320</v>
      </c>
      <c r="C22" s="1" t="s">
        <v>321</v>
      </c>
      <c r="D22" s="21">
        <v>4</v>
      </c>
      <c r="E22" s="21">
        <v>2</v>
      </c>
      <c r="F22" s="21">
        <v>2</v>
      </c>
      <c r="G22" s="21" t="s">
        <v>331</v>
      </c>
      <c r="H22" s="2">
        <v>43391</v>
      </c>
      <c r="I22" s="2">
        <v>43123</v>
      </c>
      <c r="J22" s="63">
        <v>398000</v>
      </c>
      <c r="K22" s="63">
        <v>387500</v>
      </c>
    </row>
    <row r="23" spans="1:11" x14ac:dyDescent="0.3">
      <c r="A23" s="1" t="s">
        <v>332</v>
      </c>
      <c r="B23" s="1" t="s">
        <v>324</v>
      </c>
      <c r="C23" s="1" t="s">
        <v>321</v>
      </c>
      <c r="D23" s="21">
        <v>3</v>
      </c>
      <c r="E23" s="21">
        <v>1</v>
      </c>
      <c r="F23" s="21">
        <v>2</v>
      </c>
      <c r="G23" s="21" t="s">
        <v>322</v>
      </c>
      <c r="H23" s="2">
        <v>43068</v>
      </c>
      <c r="I23" s="2">
        <v>43453</v>
      </c>
      <c r="J23" s="63">
        <v>329000</v>
      </c>
      <c r="K23" s="63">
        <v>319500</v>
      </c>
    </row>
    <row r="24" spans="1:11" x14ac:dyDescent="0.3">
      <c r="A24" s="1" t="s">
        <v>333</v>
      </c>
      <c r="B24" s="1" t="s">
        <v>320</v>
      </c>
      <c r="C24" s="1" t="s">
        <v>334</v>
      </c>
      <c r="D24" s="21">
        <v>4</v>
      </c>
      <c r="E24" s="21">
        <v>2</v>
      </c>
      <c r="F24" s="21">
        <v>3</v>
      </c>
      <c r="G24" s="21" t="s">
        <v>331</v>
      </c>
      <c r="H24" s="2">
        <v>43021</v>
      </c>
      <c r="I24" s="1"/>
      <c r="J24" s="63">
        <v>478500</v>
      </c>
      <c r="K24" s="63"/>
    </row>
    <row r="25" spans="1:11" x14ac:dyDescent="0.3">
      <c r="A25" s="1" t="s">
        <v>335</v>
      </c>
      <c r="B25" s="1" t="s">
        <v>328</v>
      </c>
      <c r="C25" s="1" t="s">
        <v>321</v>
      </c>
      <c r="D25" s="21">
        <v>2</v>
      </c>
      <c r="E25" s="21">
        <v>1</v>
      </c>
      <c r="F25" s="21">
        <v>2</v>
      </c>
      <c r="G25" s="21" t="s">
        <v>326</v>
      </c>
      <c r="H25" s="2">
        <v>42983</v>
      </c>
      <c r="I25" s="2">
        <v>42751</v>
      </c>
      <c r="J25" s="63">
        <v>213000</v>
      </c>
      <c r="K25" s="63">
        <v>199500</v>
      </c>
    </row>
    <row r="26" spans="1:11" x14ac:dyDescent="0.3">
      <c r="A26" s="1" t="s">
        <v>336</v>
      </c>
      <c r="B26" s="1" t="s">
        <v>324</v>
      </c>
      <c r="C26" s="1" t="s">
        <v>321</v>
      </c>
      <c r="D26" s="21">
        <v>3</v>
      </c>
      <c r="E26" s="21">
        <v>2</v>
      </c>
      <c r="F26" s="21">
        <v>2</v>
      </c>
      <c r="G26" s="21" t="s">
        <v>322</v>
      </c>
      <c r="H26" s="2">
        <v>43037</v>
      </c>
      <c r="I26" s="2">
        <v>43149</v>
      </c>
      <c r="J26" s="63">
        <v>278500</v>
      </c>
      <c r="K26" s="63">
        <v>277000</v>
      </c>
    </row>
    <row r="27" spans="1:11" x14ac:dyDescent="0.3">
      <c r="A27" s="1" t="s">
        <v>337</v>
      </c>
      <c r="B27" s="1" t="s">
        <v>324</v>
      </c>
      <c r="C27" s="1" t="s">
        <v>325</v>
      </c>
      <c r="D27" s="21">
        <v>3</v>
      </c>
      <c r="E27" s="21">
        <v>1</v>
      </c>
      <c r="F27" s="21">
        <v>2</v>
      </c>
      <c r="G27" s="21" t="s">
        <v>331</v>
      </c>
      <c r="H27" s="2">
        <v>42958</v>
      </c>
      <c r="I27" s="1"/>
      <c r="J27" s="63">
        <v>278500</v>
      </c>
      <c r="K27" s="63"/>
    </row>
    <row r="28" spans="1:11" x14ac:dyDescent="0.3">
      <c r="A28" s="1" t="s">
        <v>338</v>
      </c>
      <c r="B28" s="1" t="s">
        <v>328</v>
      </c>
      <c r="C28" s="1" t="s">
        <v>321</v>
      </c>
      <c r="D28" s="21">
        <v>3</v>
      </c>
      <c r="E28" s="21">
        <v>2</v>
      </c>
      <c r="F28" s="21">
        <v>1</v>
      </c>
      <c r="G28" s="21" t="s">
        <v>326</v>
      </c>
      <c r="H28" s="2">
        <v>43038</v>
      </c>
      <c r="I28" s="2">
        <v>43129</v>
      </c>
      <c r="J28" s="63">
        <v>176500</v>
      </c>
      <c r="K28" s="63">
        <v>174300</v>
      </c>
    </row>
    <row r="29" spans="1:11" x14ac:dyDescent="0.3">
      <c r="A29" s="24" t="s">
        <v>339</v>
      </c>
      <c r="B29" s="24" t="s">
        <v>340</v>
      </c>
      <c r="C29" s="24" t="s">
        <v>329</v>
      </c>
      <c r="D29" s="21">
        <v>2</v>
      </c>
      <c r="E29" s="21">
        <v>2</v>
      </c>
      <c r="F29" s="21">
        <v>2</v>
      </c>
      <c r="G29" s="21" t="s">
        <v>322</v>
      </c>
      <c r="H29" s="2">
        <v>43055</v>
      </c>
      <c r="I29" s="2">
        <v>43113</v>
      </c>
      <c r="J29" s="64">
        <v>223750</v>
      </c>
      <c r="K29" s="64">
        <v>219750</v>
      </c>
    </row>
    <row r="30" spans="1:11" x14ac:dyDescent="0.3">
      <c r="A30" s="1" t="s">
        <v>341</v>
      </c>
      <c r="B30" s="1" t="s">
        <v>342</v>
      </c>
      <c r="C30" s="1" t="s">
        <v>321</v>
      </c>
      <c r="D30" s="21">
        <v>1</v>
      </c>
      <c r="E30" s="21">
        <v>1</v>
      </c>
      <c r="F30" s="21">
        <v>1</v>
      </c>
      <c r="G30" s="21" t="s">
        <v>343</v>
      </c>
      <c r="H30" s="2">
        <v>43054</v>
      </c>
      <c r="I30" s="1"/>
      <c r="J30" s="63">
        <v>135000</v>
      </c>
      <c r="K30" s="63"/>
    </row>
    <row r="31" spans="1:11" x14ac:dyDescent="0.3">
      <c r="A31" s="1" t="s">
        <v>344</v>
      </c>
      <c r="B31" s="1" t="s">
        <v>328</v>
      </c>
      <c r="C31" s="1" t="s">
        <v>321</v>
      </c>
      <c r="D31" s="21">
        <v>3</v>
      </c>
      <c r="E31" s="21">
        <v>1</v>
      </c>
      <c r="F31" s="21">
        <v>2</v>
      </c>
      <c r="G31" s="21" t="s">
        <v>326</v>
      </c>
      <c r="H31" s="2">
        <v>43105</v>
      </c>
      <c r="I31" s="2">
        <v>43119</v>
      </c>
      <c r="J31" s="63">
        <v>165900</v>
      </c>
      <c r="K31" s="63">
        <v>168000</v>
      </c>
    </row>
    <row r="32" spans="1:11" x14ac:dyDescent="0.3">
      <c r="A32" s="1" t="s">
        <v>345</v>
      </c>
      <c r="B32" s="1" t="s">
        <v>340</v>
      </c>
      <c r="C32" s="1" t="s">
        <v>329</v>
      </c>
      <c r="D32" s="21">
        <v>3</v>
      </c>
      <c r="E32" s="21">
        <v>2</v>
      </c>
      <c r="F32" s="21">
        <v>2</v>
      </c>
      <c r="G32" s="21" t="s">
        <v>331</v>
      </c>
      <c r="H32" s="2">
        <v>42993</v>
      </c>
      <c r="I32" s="2">
        <v>43097</v>
      </c>
      <c r="J32" s="63">
        <v>415500</v>
      </c>
      <c r="K32" s="63">
        <v>419500</v>
      </c>
    </row>
    <row r="33" spans="1:11" x14ac:dyDescent="0.3">
      <c r="A33" s="1" t="s">
        <v>345</v>
      </c>
      <c r="B33" s="1" t="s">
        <v>340</v>
      </c>
      <c r="C33" s="1" t="s">
        <v>329</v>
      </c>
      <c r="D33" s="21">
        <v>3</v>
      </c>
      <c r="E33" s="21">
        <v>2</v>
      </c>
      <c r="F33" s="21">
        <v>2</v>
      </c>
      <c r="G33" s="21" t="s">
        <v>331</v>
      </c>
      <c r="H33" s="2">
        <v>42993</v>
      </c>
      <c r="I33" s="2">
        <v>43097</v>
      </c>
      <c r="J33" s="63">
        <v>415500</v>
      </c>
      <c r="K33" s="63">
        <v>419500</v>
      </c>
    </row>
    <row r="34" spans="1:11" x14ac:dyDescent="0.3">
      <c r="A34" s="1" t="s">
        <v>345</v>
      </c>
      <c r="B34" s="1" t="s">
        <v>340</v>
      </c>
      <c r="C34" s="1" t="s">
        <v>329</v>
      </c>
      <c r="D34" s="21">
        <v>3</v>
      </c>
      <c r="E34" s="21">
        <v>2</v>
      </c>
      <c r="F34" s="21">
        <v>2</v>
      </c>
      <c r="G34" s="21" t="s">
        <v>331</v>
      </c>
      <c r="H34" s="2">
        <v>42993</v>
      </c>
      <c r="I34" s="2">
        <v>43097</v>
      </c>
      <c r="J34" s="63">
        <v>415500</v>
      </c>
      <c r="K34" s="63">
        <v>419500</v>
      </c>
    </row>
    <row r="35" spans="1:11" x14ac:dyDescent="0.3">
      <c r="A35" s="1" t="s">
        <v>345</v>
      </c>
      <c r="B35" s="1" t="s">
        <v>340</v>
      </c>
      <c r="C35" s="1" t="s">
        <v>321</v>
      </c>
      <c r="D35" s="21">
        <v>2</v>
      </c>
      <c r="E35" s="21">
        <v>2</v>
      </c>
      <c r="F35" s="21">
        <v>2</v>
      </c>
      <c r="G35" s="21" t="s">
        <v>322</v>
      </c>
      <c r="H35" s="2">
        <v>42989</v>
      </c>
      <c r="I35" s="2"/>
      <c r="J35" s="63">
        <v>199500</v>
      </c>
      <c r="K35" s="63"/>
    </row>
    <row r="36" spans="1:11" x14ac:dyDescent="0.3">
      <c r="A36" s="1" t="s">
        <v>346</v>
      </c>
      <c r="B36" s="1" t="s">
        <v>342</v>
      </c>
      <c r="C36" s="1" t="s">
        <v>321</v>
      </c>
      <c r="D36" s="21">
        <v>2</v>
      </c>
      <c r="E36" s="21">
        <v>1</v>
      </c>
      <c r="F36" s="21">
        <v>1</v>
      </c>
      <c r="G36" s="21" t="s">
        <v>343</v>
      </c>
      <c r="H36" s="2">
        <v>43011</v>
      </c>
      <c r="I36" s="2">
        <v>43119</v>
      </c>
      <c r="J36" s="63">
        <v>175500</v>
      </c>
      <c r="K36" s="63">
        <v>169500</v>
      </c>
    </row>
    <row r="37" spans="1:11" x14ac:dyDescent="0.3">
      <c r="A37" s="1" t="s">
        <v>347</v>
      </c>
      <c r="B37" s="1" t="s">
        <v>324</v>
      </c>
      <c r="C37" s="1" t="s">
        <v>329</v>
      </c>
      <c r="D37" s="21">
        <v>3</v>
      </c>
      <c r="E37" s="21">
        <v>2</v>
      </c>
      <c r="F37" s="21">
        <v>2</v>
      </c>
      <c r="G37" s="21" t="s">
        <v>322</v>
      </c>
      <c r="H37" s="2">
        <v>43090</v>
      </c>
      <c r="I37" s="2">
        <v>43146</v>
      </c>
      <c r="J37" s="63">
        <v>319750</v>
      </c>
      <c r="K37" s="63">
        <v>315750</v>
      </c>
    </row>
    <row r="38" spans="1:11" x14ac:dyDescent="0.3">
      <c r="A38" s="1" t="s">
        <v>348</v>
      </c>
      <c r="B38" s="1" t="s">
        <v>340</v>
      </c>
      <c r="C38" s="1" t="s">
        <v>334</v>
      </c>
      <c r="D38" s="21">
        <v>3</v>
      </c>
      <c r="E38" s="21">
        <v>2</v>
      </c>
      <c r="F38" s="21">
        <v>2</v>
      </c>
      <c r="G38" s="21" t="s">
        <v>331</v>
      </c>
      <c r="H38" s="2">
        <v>43023</v>
      </c>
      <c r="I38" s="1"/>
      <c r="J38" s="63">
        <v>289500</v>
      </c>
      <c r="K38" s="63"/>
    </row>
    <row r="39" spans="1:11" x14ac:dyDescent="0.3">
      <c r="A39" s="1" t="s">
        <v>349</v>
      </c>
      <c r="B39" s="1" t="s">
        <v>320</v>
      </c>
      <c r="C39" s="1" t="s">
        <v>329</v>
      </c>
      <c r="D39" s="21">
        <v>5</v>
      </c>
      <c r="E39" s="21">
        <v>2</v>
      </c>
      <c r="F39" s="21">
        <v>3</v>
      </c>
      <c r="G39" s="21" t="s">
        <v>331</v>
      </c>
      <c r="H39" s="2">
        <v>42956</v>
      </c>
      <c r="I39" s="1"/>
      <c r="J39" s="63">
        <v>525750</v>
      </c>
      <c r="K39" s="63"/>
    </row>
    <row r="40" spans="1:11" x14ac:dyDescent="0.3">
      <c r="A40" s="1" t="s">
        <v>350</v>
      </c>
      <c r="B40" s="1" t="s">
        <v>320</v>
      </c>
      <c r="C40" s="1" t="s">
        <v>321</v>
      </c>
      <c r="D40" s="21">
        <v>4</v>
      </c>
      <c r="E40" s="21">
        <v>3</v>
      </c>
      <c r="F40" s="21">
        <v>2</v>
      </c>
      <c r="G40" s="21" t="s">
        <v>322</v>
      </c>
      <c r="H40" s="2">
        <v>43053</v>
      </c>
      <c r="I40" s="2">
        <v>43156</v>
      </c>
      <c r="J40" s="63">
        <v>495000</v>
      </c>
      <c r="K40" s="63">
        <v>495000</v>
      </c>
    </row>
    <row r="41" spans="1:11" x14ac:dyDescent="0.3">
      <c r="A41" s="1" t="s">
        <v>351</v>
      </c>
      <c r="B41" s="1" t="s">
        <v>324</v>
      </c>
      <c r="C41" s="1" t="s">
        <v>321</v>
      </c>
      <c r="D41" s="21">
        <v>3</v>
      </c>
      <c r="E41" s="21">
        <v>1</v>
      </c>
      <c r="F41" s="21">
        <v>2</v>
      </c>
      <c r="G41" s="21" t="s">
        <v>322</v>
      </c>
      <c r="H41" s="2">
        <v>42953</v>
      </c>
      <c r="I41" s="2">
        <v>43115</v>
      </c>
      <c r="J41" s="63">
        <v>369500</v>
      </c>
      <c r="K41" s="63">
        <v>362500</v>
      </c>
    </row>
    <row r="42" spans="1:11" x14ac:dyDescent="0.3">
      <c r="A42" s="1" t="s">
        <v>351</v>
      </c>
      <c r="B42" s="1" t="s">
        <v>324</v>
      </c>
      <c r="C42" s="1" t="s">
        <v>334</v>
      </c>
      <c r="D42" s="21">
        <v>2</v>
      </c>
      <c r="E42" s="21">
        <v>2</v>
      </c>
      <c r="F42" s="21">
        <v>1</v>
      </c>
      <c r="G42" s="21" t="s">
        <v>352</v>
      </c>
      <c r="H42" s="2">
        <v>43104</v>
      </c>
      <c r="I42" s="2"/>
      <c r="J42" s="63">
        <v>176500</v>
      </c>
      <c r="K42" s="63"/>
    </row>
    <row r="43" spans="1:11" x14ac:dyDescent="0.3">
      <c r="A43" s="1" t="s">
        <v>353</v>
      </c>
      <c r="B43" s="1" t="s">
        <v>328</v>
      </c>
      <c r="C43" s="1" t="s">
        <v>334</v>
      </c>
      <c r="D43" s="21">
        <v>2</v>
      </c>
      <c r="E43" s="21">
        <v>1</v>
      </c>
      <c r="F43" s="21">
        <v>1</v>
      </c>
      <c r="G43" s="21" t="s">
        <v>326</v>
      </c>
      <c r="H43" s="2">
        <v>42980</v>
      </c>
      <c r="I43" s="1"/>
      <c r="J43" s="63">
        <v>142500</v>
      </c>
      <c r="K43" s="63"/>
    </row>
    <row r="44" spans="1:11" x14ac:dyDescent="0.3">
      <c r="A44" s="1" t="s">
        <v>345</v>
      </c>
      <c r="B44" s="1" t="s">
        <v>340</v>
      </c>
      <c r="C44" s="1" t="s">
        <v>329</v>
      </c>
      <c r="D44" s="21">
        <v>3</v>
      </c>
      <c r="E44" s="21">
        <v>2</v>
      </c>
      <c r="F44" s="21">
        <v>2</v>
      </c>
      <c r="G44" s="21" t="s">
        <v>331</v>
      </c>
      <c r="H44" s="2">
        <v>42993</v>
      </c>
      <c r="I44" s="2">
        <v>43097</v>
      </c>
      <c r="J44" s="63">
        <v>415500</v>
      </c>
      <c r="K44" s="63">
        <v>419500</v>
      </c>
    </row>
    <row r="45" spans="1:11" x14ac:dyDescent="0.3">
      <c r="A45" s="1" t="s">
        <v>354</v>
      </c>
      <c r="B45" s="1" t="s">
        <v>340</v>
      </c>
      <c r="C45" s="1" t="s">
        <v>329</v>
      </c>
      <c r="D45" s="21">
        <v>3</v>
      </c>
      <c r="E45" s="21">
        <v>2</v>
      </c>
      <c r="F45" s="21">
        <v>2</v>
      </c>
      <c r="G45" s="21" t="s">
        <v>331</v>
      </c>
      <c r="H45" s="2">
        <v>43025</v>
      </c>
      <c r="I45" s="2">
        <v>43144</v>
      </c>
      <c r="J45" s="63">
        <v>314250</v>
      </c>
      <c r="K45" s="63">
        <v>309750</v>
      </c>
    </row>
    <row r="46" spans="1:11" x14ac:dyDescent="0.3">
      <c r="A46" s="1" t="s">
        <v>355</v>
      </c>
      <c r="B46" s="1" t="s">
        <v>328</v>
      </c>
      <c r="C46" s="1" t="s">
        <v>329</v>
      </c>
      <c r="D46" s="21">
        <v>2</v>
      </c>
      <c r="E46" s="21">
        <v>1</v>
      </c>
      <c r="F46" s="21">
        <v>1</v>
      </c>
      <c r="G46" s="21" t="s">
        <v>326</v>
      </c>
      <c r="H46" s="2">
        <v>42970</v>
      </c>
      <c r="I46" s="1"/>
      <c r="J46" s="63">
        <v>178500</v>
      </c>
      <c r="K46" s="63"/>
    </row>
    <row r="47" spans="1:11" x14ac:dyDescent="0.3">
      <c r="A47" s="1" t="s">
        <v>356</v>
      </c>
      <c r="B47" s="1" t="s">
        <v>324</v>
      </c>
      <c r="C47" s="1" t="s">
        <v>321</v>
      </c>
      <c r="D47" s="21">
        <v>3</v>
      </c>
      <c r="E47" s="21">
        <v>2</v>
      </c>
      <c r="F47" s="21">
        <v>2</v>
      </c>
      <c r="G47" s="21" t="s">
        <v>322</v>
      </c>
      <c r="H47" s="2">
        <v>43111</v>
      </c>
      <c r="I47" s="2">
        <v>43156</v>
      </c>
      <c r="J47" s="63">
        <v>305000</v>
      </c>
      <c r="K47" s="63">
        <v>302750</v>
      </c>
    </row>
    <row r="48" spans="1:11" x14ac:dyDescent="0.3">
      <c r="A48" s="1" t="s">
        <v>357</v>
      </c>
      <c r="B48" s="1" t="s">
        <v>320</v>
      </c>
      <c r="C48" s="1" t="s">
        <v>334</v>
      </c>
      <c r="D48" s="21">
        <v>4</v>
      </c>
      <c r="E48" s="21">
        <v>2</v>
      </c>
      <c r="F48" s="21">
        <v>2</v>
      </c>
      <c r="G48" s="21" t="s">
        <v>322</v>
      </c>
      <c r="H48" s="2">
        <v>43039</v>
      </c>
      <c r="I48" s="2">
        <v>43146</v>
      </c>
      <c r="J48" s="63">
        <v>435000</v>
      </c>
      <c r="K48" s="63">
        <v>429500</v>
      </c>
    </row>
    <row r="49" spans="1:11" x14ac:dyDescent="0.3">
      <c r="A49" s="1" t="s">
        <v>358</v>
      </c>
      <c r="B49" s="1" t="s">
        <v>324</v>
      </c>
      <c r="C49" s="1" t="s">
        <v>329</v>
      </c>
      <c r="D49" s="21">
        <v>3</v>
      </c>
      <c r="E49" s="21">
        <v>2</v>
      </c>
      <c r="F49" s="21">
        <v>1</v>
      </c>
      <c r="G49" s="21" t="s">
        <v>322</v>
      </c>
      <c r="H49" s="2">
        <v>42989</v>
      </c>
      <c r="I49" s="2">
        <v>43146</v>
      </c>
      <c r="J49" s="63">
        <v>385000</v>
      </c>
      <c r="K49" s="63">
        <v>375500</v>
      </c>
    </row>
    <row r="50" spans="1:11" x14ac:dyDescent="0.3">
      <c r="A50" s="1" t="s">
        <v>359</v>
      </c>
      <c r="B50" s="1" t="s">
        <v>320</v>
      </c>
      <c r="C50" s="1" t="s">
        <v>321</v>
      </c>
      <c r="D50" s="21">
        <v>4</v>
      </c>
      <c r="E50" s="21">
        <v>1</v>
      </c>
      <c r="F50" s="21">
        <v>2</v>
      </c>
      <c r="G50" s="21" t="s">
        <v>331</v>
      </c>
      <c r="H50" s="2">
        <v>42983</v>
      </c>
      <c r="I50" s="2">
        <v>43025</v>
      </c>
      <c r="J50" s="63">
        <v>405000</v>
      </c>
      <c r="K50" s="63">
        <v>405000</v>
      </c>
    </row>
    <row r="51" spans="1:11" x14ac:dyDescent="0.3">
      <c r="A51" s="1" t="s">
        <v>360</v>
      </c>
      <c r="B51" s="1" t="s">
        <v>328</v>
      </c>
      <c r="C51" s="1" t="s">
        <v>321</v>
      </c>
      <c r="D51" s="21">
        <v>2</v>
      </c>
      <c r="E51" s="21">
        <v>1</v>
      </c>
      <c r="F51" s="21">
        <v>1</v>
      </c>
      <c r="G51" s="21" t="s">
        <v>326</v>
      </c>
      <c r="H51" s="2">
        <v>42949</v>
      </c>
      <c r="I51" s="2">
        <v>43069</v>
      </c>
      <c r="J51" s="63">
        <v>159000</v>
      </c>
      <c r="K51" s="63">
        <v>158500</v>
      </c>
    </row>
    <row r="52" spans="1:11" x14ac:dyDescent="0.3">
      <c r="A52" s="1" t="s">
        <v>361</v>
      </c>
      <c r="B52" s="1" t="s">
        <v>324</v>
      </c>
      <c r="C52" s="1" t="s">
        <v>321</v>
      </c>
      <c r="D52" s="21">
        <v>3</v>
      </c>
      <c r="E52" s="21">
        <v>2</v>
      </c>
      <c r="F52" s="21">
        <v>2</v>
      </c>
      <c r="G52" s="21" t="s">
        <v>322</v>
      </c>
      <c r="H52" s="2">
        <v>42953</v>
      </c>
      <c r="I52" s="2">
        <v>43080</v>
      </c>
      <c r="J52" s="63">
        <v>278000</v>
      </c>
      <c r="K52" s="63">
        <v>276500</v>
      </c>
    </row>
    <row r="53" spans="1:11" x14ac:dyDescent="0.3">
      <c r="A53" s="1" t="s">
        <v>362</v>
      </c>
      <c r="B53" s="1" t="s">
        <v>328</v>
      </c>
      <c r="C53" s="1" t="s">
        <v>321</v>
      </c>
      <c r="D53" s="21">
        <v>2</v>
      </c>
      <c r="E53" s="21">
        <v>1</v>
      </c>
      <c r="F53" s="21">
        <v>1</v>
      </c>
      <c r="G53" s="21" t="s">
        <v>326</v>
      </c>
      <c r="H53" s="2">
        <v>42919</v>
      </c>
      <c r="I53" s="2">
        <v>43156</v>
      </c>
      <c r="J53" s="63">
        <v>178600</v>
      </c>
      <c r="K53" s="63">
        <v>175500</v>
      </c>
    </row>
    <row r="54" spans="1:11" x14ac:dyDescent="0.3">
      <c r="A54" s="1" t="s">
        <v>363</v>
      </c>
      <c r="B54" s="1" t="s">
        <v>320</v>
      </c>
      <c r="C54" s="1" t="s">
        <v>329</v>
      </c>
      <c r="D54" s="21">
        <v>4</v>
      </c>
      <c r="E54" s="21">
        <v>2</v>
      </c>
      <c r="F54" s="21">
        <v>2</v>
      </c>
      <c r="G54" s="21" t="s">
        <v>331</v>
      </c>
      <c r="H54" s="2">
        <v>42971</v>
      </c>
      <c r="I54" s="2">
        <v>43117</v>
      </c>
      <c r="J54" s="63">
        <v>435000</v>
      </c>
      <c r="K54" s="63">
        <v>431750</v>
      </c>
    </row>
    <row r="55" spans="1:11" x14ac:dyDescent="0.3">
      <c r="A55" s="1" t="s">
        <v>364</v>
      </c>
      <c r="B55" s="1" t="s">
        <v>324</v>
      </c>
      <c r="C55" s="1" t="s">
        <v>329</v>
      </c>
      <c r="D55" s="21">
        <v>3</v>
      </c>
      <c r="E55" s="21">
        <v>2</v>
      </c>
      <c r="F55" s="21">
        <v>2</v>
      </c>
      <c r="G55" s="21" t="s">
        <v>322</v>
      </c>
      <c r="H55" s="2">
        <v>42935</v>
      </c>
      <c r="I55" s="2">
        <v>43080</v>
      </c>
      <c r="J55" s="63">
        <v>345500</v>
      </c>
      <c r="K55" s="63">
        <v>342500</v>
      </c>
    </row>
    <row r="56" spans="1:11" x14ac:dyDescent="0.3">
      <c r="A56" s="1" t="s">
        <v>365</v>
      </c>
      <c r="B56" s="1" t="s">
        <v>320</v>
      </c>
      <c r="C56" s="1" t="s">
        <v>334</v>
      </c>
      <c r="D56" s="21">
        <v>3</v>
      </c>
      <c r="E56" s="21">
        <v>2</v>
      </c>
      <c r="F56" s="21">
        <v>2</v>
      </c>
      <c r="G56" s="21" t="s">
        <v>331</v>
      </c>
      <c r="H56" s="2">
        <v>42970</v>
      </c>
      <c r="I56" s="2">
        <v>43088</v>
      </c>
      <c r="J56" s="63">
        <v>418500</v>
      </c>
      <c r="K56" s="63">
        <v>422500</v>
      </c>
    </row>
    <row r="57" spans="1:11" x14ac:dyDescent="0.3">
      <c r="A57" s="1" t="s">
        <v>366</v>
      </c>
      <c r="B57" s="1" t="s">
        <v>324</v>
      </c>
      <c r="C57" s="1" t="s">
        <v>329</v>
      </c>
      <c r="D57" s="21">
        <v>3</v>
      </c>
      <c r="E57" s="21">
        <v>2</v>
      </c>
      <c r="F57" s="21">
        <v>2</v>
      </c>
      <c r="G57" s="21" t="s">
        <v>322</v>
      </c>
      <c r="H57" s="2">
        <v>43055</v>
      </c>
      <c r="I57" s="1"/>
      <c r="J57" s="63">
        <v>375500</v>
      </c>
      <c r="K57" s="63"/>
    </row>
    <row r="58" spans="1:11" x14ac:dyDescent="0.3">
      <c r="A58" s="1" t="s">
        <v>367</v>
      </c>
      <c r="B58" s="1" t="s">
        <v>328</v>
      </c>
      <c r="C58" s="1" t="s">
        <v>321</v>
      </c>
      <c r="D58" s="21">
        <v>2</v>
      </c>
      <c r="E58" s="21">
        <v>1</v>
      </c>
      <c r="F58" s="21">
        <v>1</v>
      </c>
      <c r="G58" s="21" t="s">
        <v>326</v>
      </c>
      <c r="H58" s="2">
        <v>43011</v>
      </c>
      <c r="I58" s="1"/>
      <c r="J58" s="63">
        <v>169500</v>
      </c>
      <c r="K58" s="63"/>
    </row>
    <row r="59" spans="1:11" x14ac:dyDescent="0.3">
      <c r="A59" s="1" t="s">
        <v>345</v>
      </c>
      <c r="B59" s="1" t="s">
        <v>340</v>
      </c>
      <c r="C59" s="1" t="s">
        <v>329</v>
      </c>
      <c r="D59" s="21">
        <v>3</v>
      </c>
      <c r="E59" s="21">
        <v>2</v>
      </c>
      <c r="F59" s="21">
        <v>2</v>
      </c>
      <c r="G59" s="21" t="s">
        <v>331</v>
      </c>
      <c r="H59" s="2">
        <v>42993</v>
      </c>
      <c r="I59" s="2">
        <v>43097</v>
      </c>
      <c r="J59" s="63">
        <v>415500</v>
      </c>
      <c r="K59" s="63">
        <v>419500</v>
      </c>
    </row>
    <row r="60" spans="1:11" x14ac:dyDescent="0.3">
      <c r="A60" s="1" t="s">
        <v>368</v>
      </c>
      <c r="B60" s="1" t="s">
        <v>340</v>
      </c>
      <c r="C60" s="1" t="s">
        <v>329</v>
      </c>
      <c r="D60" s="21">
        <v>3</v>
      </c>
      <c r="E60" s="21">
        <v>2</v>
      </c>
      <c r="F60" s="21">
        <v>2</v>
      </c>
      <c r="G60" s="21" t="s">
        <v>331</v>
      </c>
      <c r="H60" s="2">
        <v>42962</v>
      </c>
      <c r="I60" s="2">
        <v>43127</v>
      </c>
      <c r="J60" s="63">
        <v>298500</v>
      </c>
      <c r="K60" s="63">
        <v>298500</v>
      </c>
    </row>
    <row r="61" spans="1:11" x14ac:dyDescent="0.3">
      <c r="A61" s="1" t="s">
        <v>369</v>
      </c>
      <c r="B61" s="1" t="s">
        <v>324</v>
      </c>
      <c r="C61" s="1" t="s">
        <v>329</v>
      </c>
      <c r="D61" s="21">
        <v>3</v>
      </c>
      <c r="E61" s="21">
        <v>2</v>
      </c>
      <c r="F61" s="21">
        <v>2</v>
      </c>
      <c r="G61" s="21" t="s">
        <v>322</v>
      </c>
      <c r="H61" s="2">
        <v>42927</v>
      </c>
      <c r="I61" s="2">
        <v>43122</v>
      </c>
      <c r="J61" s="63">
        <v>331750</v>
      </c>
      <c r="K61" s="63">
        <v>330500</v>
      </c>
    </row>
    <row r="62" spans="1:11" x14ac:dyDescent="0.3">
      <c r="A62" s="1" t="s">
        <v>370</v>
      </c>
      <c r="B62" s="1" t="s">
        <v>320</v>
      </c>
      <c r="C62" s="1" t="s">
        <v>334</v>
      </c>
      <c r="D62" s="21">
        <v>4</v>
      </c>
      <c r="E62" s="21">
        <v>2</v>
      </c>
      <c r="F62" s="21">
        <v>2</v>
      </c>
      <c r="G62" s="21" t="s">
        <v>322</v>
      </c>
      <c r="H62" s="2">
        <v>42950</v>
      </c>
      <c r="I62" s="2">
        <v>43080</v>
      </c>
      <c r="J62" s="63">
        <v>385500</v>
      </c>
      <c r="K62" s="63">
        <v>383500</v>
      </c>
    </row>
    <row r="63" spans="1:11" x14ac:dyDescent="0.3">
      <c r="A63" s="1" t="s">
        <v>371</v>
      </c>
      <c r="B63" s="1" t="s">
        <v>324</v>
      </c>
      <c r="C63" s="1" t="s">
        <v>329</v>
      </c>
      <c r="D63" s="21">
        <v>3</v>
      </c>
      <c r="E63" s="21">
        <v>2</v>
      </c>
      <c r="F63" s="21">
        <v>2</v>
      </c>
      <c r="G63" s="21" t="s">
        <v>322</v>
      </c>
      <c r="H63" s="2">
        <v>43004</v>
      </c>
      <c r="I63" s="2">
        <v>43134</v>
      </c>
      <c r="J63" s="63">
        <v>322500</v>
      </c>
      <c r="K63" s="63">
        <v>319500</v>
      </c>
    </row>
    <row r="64" spans="1:11" x14ac:dyDescent="0.3">
      <c r="A64" s="1" t="s">
        <v>372</v>
      </c>
      <c r="B64" s="1" t="s">
        <v>324</v>
      </c>
      <c r="C64" s="1" t="s">
        <v>321</v>
      </c>
      <c r="D64" s="21">
        <v>4</v>
      </c>
      <c r="E64" s="21">
        <v>2</v>
      </c>
      <c r="F64" s="21">
        <v>1</v>
      </c>
      <c r="G64" s="21" t="s">
        <v>322</v>
      </c>
      <c r="H64" s="2">
        <v>42952</v>
      </c>
      <c r="I64" s="2">
        <v>43055</v>
      </c>
      <c r="J64" s="63">
        <v>365500</v>
      </c>
      <c r="K64" s="63">
        <v>365500</v>
      </c>
    </row>
    <row r="65" spans="1:11" x14ac:dyDescent="0.3">
      <c r="A65" s="1" t="s">
        <v>373</v>
      </c>
      <c r="B65" s="1" t="s">
        <v>320</v>
      </c>
      <c r="C65" s="1" t="s">
        <v>321</v>
      </c>
      <c r="D65" s="21">
        <v>3</v>
      </c>
      <c r="E65" s="21">
        <v>1</v>
      </c>
      <c r="F65" s="21">
        <v>2</v>
      </c>
      <c r="G65" s="21" t="s">
        <v>326</v>
      </c>
      <c r="H65" s="2">
        <v>42930</v>
      </c>
      <c r="I65" s="1"/>
      <c r="J65" s="63">
        <v>312750</v>
      </c>
      <c r="K65" s="63"/>
    </row>
    <row r="66" spans="1:11" x14ac:dyDescent="0.3">
      <c r="A66" s="1" t="s">
        <v>374</v>
      </c>
      <c r="B66" s="1" t="s">
        <v>320</v>
      </c>
      <c r="C66" s="1" t="s">
        <v>321</v>
      </c>
      <c r="D66" s="21">
        <v>3</v>
      </c>
      <c r="E66" s="21">
        <v>2</v>
      </c>
      <c r="F66" s="21">
        <v>2</v>
      </c>
      <c r="G66" s="21" t="s">
        <v>322</v>
      </c>
      <c r="H66" s="2">
        <v>42910</v>
      </c>
      <c r="I66" s="2">
        <v>43104</v>
      </c>
      <c r="J66" s="63">
        <v>309500</v>
      </c>
      <c r="K66" s="63">
        <v>304500</v>
      </c>
    </row>
    <row r="67" spans="1:11" x14ac:dyDescent="0.3">
      <c r="A67" s="1" t="s">
        <v>375</v>
      </c>
      <c r="B67" s="1" t="s">
        <v>328</v>
      </c>
      <c r="C67" s="1" t="s">
        <v>329</v>
      </c>
      <c r="D67" s="21">
        <v>2</v>
      </c>
      <c r="E67" s="21">
        <v>1</v>
      </c>
      <c r="F67" s="21">
        <v>1</v>
      </c>
      <c r="G67" s="21" t="s">
        <v>326</v>
      </c>
      <c r="H67" s="2">
        <v>43023</v>
      </c>
      <c r="I67" s="2">
        <v>43136</v>
      </c>
      <c r="J67" s="63">
        <v>204500</v>
      </c>
      <c r="K67" s="63">
        <v>203900</v>
      </c>
    </row>
    <row r="68" spans="1:11" x14ac:dyDescent="0.3">
      <c r="A68" s="1" t="s">
        <v>376</v>
      </c>
      <c r="B68" s="1" t="s">
        <v>324</v>
      </c>
      <c r="C68" s="1" t="s">
        <v>321</v>
      </c>
      <c r="D68" s="21">
        <v>3</v>
      </c>
      <c r="E68" s="21">
        <v>2</v>
      </c>
      <c r="F68" s="21">
        <v>2</v>
      </c>
      <c r="G68" s="21" t="s">
        <v>322</v>
      </c>
      <c r="H68" s="2">
        <v>42920</v>
      </c>
      <c r="I68" s="1"/>
      <c r="J68" s="63">
        <v>225500</v>
      </c>
      <c r="K68" s="63"/>
    </row>
    <row r="69" spans="1:11" x14ac:dyDescent="0.3">
      <c r="A69" s="1" t="s">
        <v>345</v>
      </c>
      <c r="B69" s="1" t="s">
        <v>340</v>
      </c>
      <c r="C69" s="1" t="s">
        <v>329</v>
      </c>
      <c r="D69" s="21">
        <v>3</v>
      </c>
      <c r="E69" s="21">
        <v>2</v>
      </c>
      <c r="F69" s="21">
        <v>2</v>
      </c>
      <c r="G69" s="21" t="s">
        <v>331</v>
      </c>
      <c r="H69" s="2">
        <v>42993</v>
      </c>
      <c r="I69" s="2">
        <v>43097</v>
      </c>
      <c r="J69" s="63">
        <v>415500</v>
      </c>
      <c r="K69" s="63">
        <v>419500</v>
      </c>
    </row>
    <row r="70" spans="1:11" x14ac:dyDescent="0.3">
      <c r="A70" s="1" t="s">
        <v>377</v>
      </c>
      <c r="B70" s="1" t="s">
        <v>324</v>
      </c>
      <c r="C70" s="1" t="s">
        <v>329</v>
      </c>
      <c r="D70" s="21">
        <v>2</v>
      </c>
      <c r="E70" s="21">
        <v>2</v>
      </c>
      <c r="F70" s="21">
        <v>2</v>
      </c>
      <c r="G70" s="21" t="s">
        <v>322</v>
      </c>
      <c r="H70" s="2">
        <v>42979</v>
      </c>
      <c r="I70" s="2">
        <v>43013</v>
      </c>
      <c r="J70" s="63">
        <v>209500</v>
      </c>
      <c r="K70" s="63">
        <v>209500</v>
      </c>
    </row>
    <row r="71" spans="1:11" x14ac:dyDescent="0.3">
      <c r="A71" s="1" t="s">
        <v>378</v>
      </c>
      <c r="B71" s="1" t="s">
        <v>340</v>
      </c>
      <c r="C71" s="1" t="s">
        <v>334</v>
      </c>
      <c r="D71" s="21">
        <v>3</v>
      </c>
      <c r="E71" s="21">
        <v>2</v>
      </c>
      <c r="F71" s="21">
        <v>2</v>
      </c>
      <c r="G71" s="21" t="s">
        <v>331</v>
      </c>
      <c r="H71" s="2">
        <v>43020</v>
      </c>
      <c r="I71" s="2">
        <v>43115</v>
      </c>
      <c r="J71" s="63">
        <v>272500</v>
      </c>
      <c r="K71" s="63">
        <v>271500</v>
      </c>
    </row>
    <row r="72" spans="1:11" x14ac:dyDescent="0.3">
      <c r="A72" s="1" t="s">
        <v>379</v>
      </c>
      <c r="B72" s="1" t="s">
        <v>320</v>
      </c>
      <c r="C72" s="1" t="s">
        <v>329</v>
      </c>
      <c r="D72" s="21">
        <v>4</v>
      </c>
      <c r="E72" s="21">
        <v>2</v>
      </c>
      <c r="F72" s="21">
        <v>2</v>
      </c>
      <c r="G72" s="21" t="s">
        <v>331</v>
      </c>
      <c r="H72" s="2">
        <v>43038</v>
      </c>
      <c r="I72" s="2">
        <v>43156</v>
      </c>
      <c r="J72" s="63">
        <v>389500</v>
      </c>
      <c r="K72" s="63">
        <v>395000</v>
      </c>
    </row>
    <row r="73" spans="1:11" x14ac:dyDescent="0.3">
      <c r="A73" s="1" t="s">
        <v>380</v>
      </c>
      <c r="B73" s="1" t="s">
        <v>324</v>
      </c>
      <c r="C73" s="1" t="s">
        <v>321</v>
      </c>
      <c r="D73" s="21">
        <v>3</v>
      </c>
      <c r="E73" s="21">
        <v>2</v>
      </c>
      <c r="F73" s="21">
        <v>1</v>
      </c>
      <c r="G73" s="21" t="s">
        <v>322</v>
      </c>
      <c r="H73" s="2">
        <v>42892</v>
      </c>
      <c r="I73" s="2">
        <v>43123</v>
      </c>
      <c r="J73" s="63">
        <v>348500</v>
      </c>
      <c r="K73" s="63">
        <v>349500</v>
      </c>
    </row>
    <row r="74" spans="1:11" x14ac:dyDescent="0.3">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4"/>
  <sheetViews>
    <sheetView workbookViewId="0">
      <selection activeCell="J26" sqref="J26"/>
    </sheetView>
  </sheetViews>
  <sheetFormatPr defaultRowHeight="14.4" x14ac:dyDescent="0.3"/>
  <cols>
    <col min="2" max="2" width="18.5546875" customWidth="1"/>
    <col min="3" max="3" width="16.33203125" customWidth="1"/>
    <col min="4" max="4" width="8" customWidth="1"/>
    <col min="5" max="5" width="17.77734375" bestFit="1" customWidth="1"/>
    <col min="6" max="6" width="15.5546875" bestFit="1" customWidth="1"/>
    <col min="7" max="7" width="8" bestFit="1" customWidth="1"/>
    <col min="8" max="8" width="10.77734375" bestFit="1" customWidth="1"/>
    <col min="9" max="9" width="7" bestFit="1" customWidth="1"/>
    <col min="10" max="10" width="10.77734375" bestFit="1" customWidth="1"/>
  </cols>
  <sheetData>
    <row r="1" spans="2:8" x14ac:dyDescent="0.3">
      <c r="E1" s="98" t="s">
        <v>309</v>
      </c>
      <c r="F1" t="s">
        <v>487</v>
      </c>
    </row>
    <row r="2" spans="2:8" x14ac:dyDescent="0.3">
      <c r="B2" s="15" t="s">
        <v>307</v>
      </c>
      <c r="E2" s="98" t="s">
        <v>318</v>
      </c>
      <c r="F2" t="s">
        <v>487</v>
      </c>
    </row>
    <row r="3" spans="2:8" x14ac:dyDescent="0.3">
      <c r="E3" s="98" t="s">
        <v>316</v>
      </c>
      <c r="F3" t="s">
        <v>487</v>
      </c>
    </row>
    <row r="4" spans="2:8" x14ac:dyDescent="0.3">
      <c r="E4" s="98" t="s">
        <v>315</v>
      </c>
      <c r="F4" t="s">
        <v>487</v>
      </c>
    </row>
    <row r="5" spans="2:8" x14ac:dyDescent="0.3">
      <c r="B5" s="25"/>
      <c r="C5" s="47"/>
      <c r="D5" s="47"/>
      <c r="E5" s="98" t="s">
        <v>314</v>
      </c>
      <c r="F5" t="s">
        <v>322</v>
      </c>
    </row>
    <row r="6" spans="2:8" x14ac:dyDescent="0.3">
      <c r="B6" s="25"/>
      <c r="C6" s="47"/>
      <c r="D6" s="47"/>
      <c r="E6" s="98" t="s">
        <v>311</v>
      </c>
      <c r="F6" s="25">
        <v>3</v>
      </c>
    </row>
    <row r="7" spans="2:8" x14ac:dyDescent="0.3">
      <c r="B7" s="25"/>
      <c r="C7" s="47"/>
      <c r="D7" s="47"/>
      <c r="E7" s="98" t="s">
        <v>312</v>
      </c>
      <c r="F7" s="25">
        <v>2</v>
      </c>
    </row>
    <row r="8" spans="2:8" x14ac:dyDescent="0.3">
      <c r="B8" s="25"/>
      <c r="C8" s="47"/>
      <c r="D8" s="47"/>
      <c r="E8" s="98" t="s">
        <v>313</v>
      </c>
      <c r="F8" t="s">
        <v>487</v>
      </c>
    </row>
    <row r="9" spans="2:8" x14ac:dyDescent="0.3">
      <c r="B9" s="25"/>
      <c r="C9" s="47"/>
      <c r="D9" s="47"/>
    </row>
    <row r="10" spans="2:8" x14ac:dyDescent="0.3">
      <c r="B10" s="25"/>
      <c r="C10" s="47"/>
      <c r="D10" s="47"/>
      <c r="E10" s="98" t="s">
        <v>488</v>
      </c>
      <c r="F10" s="98" t="s">
        <v>485</v>
      </c>
    </row>
    <row r="11" spans="2:8" x14ac:dyDescent="0.3">
      <c r="E11" s="98" t="s">
        <v>483</v>
      </c>
      <c r="F11" t="s">
        <v>329</v>
      </c>
      <c r="G11" t="s">
        <v>321</v>
      </c>
      <c r="H11" t="s">
        <v>484</v>
      </c>
    </row>
    <row r="12" spans="2:8" x14ac:dyDescent="0.3">
      <c r="E12" s="25" t="s">
        <v>320</v>
      </c>
      <c r="F12" s="47"/>
      <c r="G12" s="47">
        <v>309500</v>
      </c>
      <c r="H12" s="47">
        <v>309500</v>
      </c>
    </row>
    <row r="13" spans="2:8" x14ac:dyDescent="0.3">
      <c r="E13" s="25" t="s">
        <v>324</v>
      </c>
      <c r="F13" s="47">
        <v>2080000</v>
      </c>
      <c r="G13" s="47">
        <v>1435500</v>
      </c>
      <c r="H13" s="47">
        <v>3515500</v>
      </c>
    </row>
    <row r="14" spans="2:8" x14ac:dyDescent="0.3">
      <c r="E14" s="25" t="s">
        <v>484</v>
      </c>
      <c r="F14" s="47">
        <v>2080000</v>
      </c>
      <c r="G14" s="47">
        <v>1745000</v>
      </c>
      <c r="H14"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D4" sqref="D4"/>
    </sheetView>
  </sheetViews>
  <sheetFormatPr defaultRowHeight="14.4" x14ac:dyDescent="0.3"/>
  <cols>
    <col min="1" max="1" width="11.44140625" bestFit="1" customWidth="1"/>
    <col min="2" max="2" width="6.88671875" bestFit="1" customWidth="1"/>
    <col min="3" max="3" width="13.5546875" bestFit="1" customWidth="1"/>
    <col min="4" max="4" width="14.88671875"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392</v>
      </c>
      <c r="C1" s="3"/>
      <c r="D1" s="3"/>
    </row>
    <row r="2" spans="1:11" ht="15" customHeight="1" x14ac:dyDescent="0.3">
      <c r="C2" s="3"/>
      <c r="D2" s="3"/>
      <c r="G2" s="14" t="s">
        <v>418</v>
      </c>
      <c r="H2" s="108" t="s">
        <v>417</v>
      </c>
      <c r="I2" s="108"/>
      <c r="J2" s="108"/>
      <c r="K2" s="108"/>
    </row>
    <row r="3" spans="1:11" x14ac:dyDescent="0.3">
      <c r="A3" s="69" t="s">
        <v>393</v>
      </c>
      <c r="B3" s="70" t="s">
        <v>394</v>
      </c>
      <c r="C3" s="71" t="s">
        <v>395</v>
      </c>
      <c r="D3" s="71" t="s">
        <v>0</v>
      </c>
      <c r="G3" s="14" t="s">
        <v>419</v>
      </c>
      <c r="H3" s="108" t="s">
        <v>420</v>
      </c>
      <c r="I3" s="108"/>
      <c r="J3" s="108"/>
      <c r="K3" s="108"/>
    </row>
    <row r="4" spans="1:11" x14ac:dyDescent="0.3">
      <c r="A4" s="72" t="s">
        <v>396</v>
      </c>
      <c r="B4" s="73">
        <v>5.2</v>
      </c>
      <c r="C4" s="26" t="str">
        <f>IF($B4&gt;$B$21,"long","short")</f>
        <v>short</v>
      </c>
      <c r="D4" s="26" t="str">
        <f t="shared" ref="D4:D20" si="0">IF(result="long",$B4-$B$21,"not long")</f>
        <v>not long</v>
      </c>
      <c r="E4" s="28"/>
      <c r="G4" s="14"/>
      <c r="H4" s="16" t="s">
        <v>421</v>
      </c>
      <c r="I4" s="75"/>
      <c r="J4" s="75"/>
      <c r="K4" s="75"/>
    </row>
    <row r="5" spans="1:11" x14ac:dyDescent="0.3">
      <c r="A5" s="72" t="s">
        <v>397</v>
      </c>
      <c r="B5" s="73">
        <v>6.1</v>
      </c>
      <c r="C5" s="26" t="str">
        <f t="shared" ref="C5:C20" si="1">IF($B5&gt;$B$21,"long","short")</f>
        <v>long</v>
      </c>
      <c r="D5" s="26">
        <f t="shared" si="0"/>
        <v>0.32352941176470473</v>
      </c>
      <c r="E5" s="28"/>
    </row>
    <row r="6" spans="1:11" x14ac:dyDescent="0.3">
      <c r="A6" s="72" t="s">
        <v>398</v>
      </c>
      <c r="B6" s="73">
        <v>2.9</v>
      </c>
      <c r="C6" s="26" t="str">
        <f t="shared" si="1"/>
        <v>short</v>
      </c>
      <c r="D6" s="26" t="str">
        <f t="shared" si="0"/>
        <v>not long</v>
      </c>
      <c r="E6" s="28"/>
    </row>
    <row r="7" spans="1:11" x14ac:dyDescent="0.3">
      <c r="A7" s="72" t="s">
        <v>399</v>
      </c>
      <c r="B7" s="73">
        <v>3.5</v>
      </c>
      <c r="C7" s="26" t="str">
        <f t="shared" si="1"/>
        <v>short</v>
      </c>
      <c r="D7" s="26" t="str">
        <f t="shared" si="0"/>
        <v>not long</v>
      </c>
      <c r="E7" s="28"/>
    </row>
    <row r="8" spans="1:11" x14ac:dyDescent="0.3">
      <c r="A8" s="72" t="s">
        <v>400</v>
      </c>
      <c r="B8" s="73">
        <v>3.6</v>
      </c>
      <c r="C8" s="26" t="str">
        <f t="shared" si="1"/>
        <v>short</v>
      </c>
      <c r="D8" s="26" t="str">
        <f t="shared" si="0"/>
        <v>not long</v>
      </c>
      <c r="E8" s="28"/>
    </row>
    <row r="9" spans="1:11" x14ac:dyDescent="0.3">
      <c r="A9" s="72" t="s">
        <v>401</v>
      </c>
      <c r="B9" s="73">
        <v>3.8</v>
      </c>
      <c r="C9" s="26" t="str">
        <f t="shared" si="1"/>
        <v>short</v>
      </c>
      <c r="D9" s="26" t="str">
        <f t="shared" si="0"/>
        <v>not long</v>
      </c>
      <c r="E9" s="28"/>
    </row>
    <row r="10" spans="1:11" x14ac:dyDescent="0.3">
      <c r="A10" s="72" t="s">
        <v>402</v>
      </c>
      <c r="B10" s="73">
        <v>6.9</v>
      </c>
      <c r="C10" s="26" t="str">
        <f t="shared" si="1"/>
        <v>long</v>
      </c>
      <c r="D10" s="26">
        <f t="shared" si="0"/>
        <v>1.1235294117647054</v>
      </c>
      <c r="E10" s="28"/>
    </row>
    <row r="11" spans="1:11" x14ac:dyDescent="0.3">
      <c r="A11" s="72" t="s">
        <v>403</v>
      </c>
      <c r="B11" s="73">
        <v>8.1</v>
      </c>
      <c r="C11" s="26" t="str">
        <f t="shared" si="1"/>
        <v>long</v>
      </c>
      <c r="D11" s="26">
        <f t="shared" si="0"/>
        <v>2.3235294117647047</v>
      </c>
      <c r="E11" s="28"/>
    </row>
    <row r="12" spans="1:11" x14ac:dyDescent="0.3">
      <c r="A12" s="72" t="s">
        <v>404</v>
      </c>
      <c r="B12" s="73">
        <v>5.3</v>
      </c>
      <c r="C12" s="26" t="str">
        <f t="shared" si="1"/>
        <v>short</v>
      </c>
      <c r="D12" s="26" t="str">
        <f t="shared" si="0"/>
        <v>not long</v>
      </c>
      <c r="E12" s="28"/>
    </row>
    <row r="13" spans="1:11" x14ac:dyDescent="0.3">
      <c r="A13" s="72" t="s">
        <v>405</v>
      </c>
      <c r="B13" s="73">
        <v>5.2</v>
      </c>
      <c r="C13" s="26" t="str">
        <f t="shared" si="1"/>
        <v>short</v>
      </c>
      <c r="D13" s="26" t="str">
        <f t="shared" si="0"/>
        <v>not long</v>
      </c>
      <c r="E13" s="28"/>
    </row>
    <row r="14" spans="1:11" x14ac:dyDescent="0.3">
      <c r="A14" s="72" t="s">
        <v>406</v>
      </c>
      <c r="B14" s="73">
        <v>4.7</v>
      </c>
      <c r="C14" s="26" t="str">
        <f t="shared" si="1"/>
        <v>short</v>
      </c>
      <c r="D14" s="26" t="str">
        <f t="shared" si="0"/>
        <v>not long</v>
      </c>
      <c r="E14" s="28"/>
    </row>
    <row r="15" spans="1:11" x14ac:dyDescent="0.3">
      <c r="A15" s="72" t="s">
        <v>407</v>
      </c>
      <c r="B15" s="73">
        <v>4.5999999999999996</v>
      </c>
      <c r="C15" s="26" t="str">
        <f t="shared" si="1"/>
        <v>short</v>
      </c>
      <c r="D15" s="26" t="str">
        <f t="shared" si="0"/>
        <v>not long</v>
      </c>
      <c r="E15" s="28"/>
    </row>
    <row r="16" spans="1:11" x14ac:dyDescent="0.3">
      <c r="A16" s="72" t="s">
        <v>408</v>
      </c>
      <c r="B16" s="73">
        <v>7.4</v>
      </c>
      <c r="C16" s="26" t="str">
        <f t="shared" si="1"/>
        <v>long</v>
      </c>
      <c r="D16" s="26">
        <f t="shared" si="0"/>
        <v>1.6235294117647054</v>
      </c>
      <c r="E16" s="28"/>
    </row>
    <row r="17" spans="1:5" x14ac:dyDescent="0.3">
      <c r="A17" s="72" t="s">
        <v>409</v>
      </c>
      <c r="B17" s="73">
        <v>8.6999999999999993</v>
      </c>
      <c r="C17" s="26" t="str">
        <f t="shared" si="1"/>
        <v>long</v>
      </c>
      <c r="D17" s="26">
        <f t="shared" si="0"/>
        <v>2.9235294117647044</v>
      </c>
      <c r="E17" s="28"/>
    </row>
    <row r="18" spans="1:5" x14ac:dyDescent="0.3">
      <c r="A18" s="72" t="s">
        <v>410</v>
      </c>
      <c r="B18" s="73">
        <v>6.2</v>
      </c>
      <c r="C18" s="26" t="str">
        <f t="shared" si="1"/>
        <v>long</v>
      </c>
      <c r="D18" s="26">
        <f t="shared" si="0"/>
        <v>0.42352941176470527</v>
      </c>
      <c r="E18" s="28"/>
    </row>
    <row r="19" spans="1:5" x14ac:dyDescent="0.3">
      <c r="A19" s="72" t="s">
        <v>411</v>
      </c>
      <c r="B19" s="73">
        <v>7.8</v>
      </c>
      <c r="C19" s="26" t="str">
        <f t="shared" si="1"/>
        <v>long</v>
      </c>
      <c r="D19" s="26">
        <f t="shared" si="0"/>
        <v>2.0235294117647049</v>
      </c>
      <c r="E19" s="28"/>
    </row>
    <row r="20" spans="1:5" x14ac:dyDescent="0.3">
      <c r="A20" s="72" t="s">
        <v>412</v>
      </c>
      <c r="B20" s="73">
        <v>8.1999999999999993</v>
      </c>
      <c r="C20" s="26" t="str">
        <f t="shared" si="1"/>
        <v>long</v>
      </c>
      <c r="D20" s="26">
        <f t="shared" si="0"/>
        <v>2.4235294117647044</v>
      </c>
      <c r="E20" s="28"/>
    </row>
    <row r="21" spans="1:5" x14ac:dyDescent="0.3">
      <c r="A21" s="72" t="s">
        <v>413</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opLeftCell="A4" workbookViewId="0">
      <selection activeCell="F15" sqref="F15"/>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 min="9" max="9" width="43.5546875" customWidth="1"/>
  </cols>
  <sheetData>
    <row r="2" spans="1:9" x14ac:dyDescent="0.3">
      <c r="A2" s="14" t="s">
        <v>445</v>
      </c>
      <c r="B2" s="109" t="s">
        <v>446</v>
      </c>
      <c r="C2" s="109"/>
      <c r="D2" s="109"/>
      <c r="E2" s="109"/>
      <c r="F2" s="109"/>
      <c r="G2" s="109"/>
      <c r="H2" s="109"/>
      <c r="I2" s="109"/>
    </row>
    <row r="3" spans="1:9" x14ac:dyDescent="0.3">
      <c r="B3" s="109" t="s">
        <v>447</v>
      </c>
      <c r="C3" s="109"/>
      <c r="D3" s="109"/>
      <c r="E3" s="109"/>
      <c r="F3" s="109"/>
      <c r="G3" s="109"/>
      <c r="H3" s="109"/>
      <c r="I3" s="109"/>
    </row>
    <row r="5" spans="1:9" ht="15.6" x14ac:dyDescent="0.3">
      <c r="A5" s="76" t="s">
        <v>422</v>
      </c>
      <c r="D5" s="3"/>
      <c r="E5" s="3"/>
    </row>
    <row r="6" spans="1:9" x14ac:dyDescent="0.3">
      <c r="D6" s="3"/>
      <c r="E6" s="3"/>
    </row>
    <row r="7" spans="1:9" x14ac:dyDescent="0.3">
      <c r="A7" s="77" t="s">
        <v>423</v>
      </c>
      <c r="B7" s="78" t="s">
        <v>424</v>
      </c>
      <c r="C7" s="78" t="s">
        <v>156</v>
      </c>
      <c r="D7" s="77" t="s">
        <v>425</v>
      </c>
      <c r="E7" s="77" t="s">
        <v>426</v>
      </c>
    </row>
    <row r="8" spans="1:9" ht="27.6" x14ac:dyDescent="0.3">
      <c r="A8" s="79">
        <v>1</v>
      </c>
      <c r="B8" s="80" t="s">
        <v>427</v>
      </c>
      <c r="C8" s="81" t="s">
        <v>428</v>
      </c>
      <c r="D8" s="79" t="str">
        <f>MID(B8,SEARCH("(????)",B8,1)+1,4)</f>
        <v>1939</v>
      </c>
      <c r="E8" s="82" t="str">
        <f>REPLACE(B8,1,FIND("by",B8,1)+1,"")</f>
        <v xml:space="preserve"> King Vidor and Victor Fleming</v>
      </c>
    </row>
    <row r="9" spans="1:9" ht="28.8" x14ac:dyDescent="0.3">
      <c r="A9" s="79">
        <v>2</v>
      </c>
      <c r="B9" s="80" t="s">
        <v>429</v>
      </c>
      <c r="C9" s="81" t="s">
        <v>430</v>
      </c>
      <c r="D9" s="79" t="str">
        <f t="shared" ref="D9:D17" si="0">MID(B9,SEARCH("(????)",B9,1)+1,4)</f>
        <v>1941</v>
      </c>
      <c r="E9" s="82" t="str">
        <f t="shared" ref="E9:E17" si="1">REPLACE(B9,1,FIND("by",B9,1)+1,"")</f>
        <v xml:space="preserve"> Orson Welles</v>
      </c>
    </row>
    <row r="10" spans="1:9" ht="28.8" x14ac:dyDescent="0.3">
      <c r="A10" s="79">
        <v>3</v>
      </c>
      <c r="B10" s="80" t="s">
        <v>431</v>
      </c>
      <c r="C10" s="81" t="s">
        <v>432</v>
      </c>
      <c r="D10" s="79" t="str">
        <f t="shared" si="0"/>
        <v>2017</v>
      </c>
      <c r="E10" s="82" t="str">
        <f t="shared" si="1"/>
        <v xml:space="preserve"> Jordan Peele</v>
      </c>
    </row>
    <row r="11" spans="1:9" ht="28.8" x14ac:dyDescent="0.3">
      <c r="A11" s="79">
        <v>4</v>
      </c>
      <c r="B11" s="80" t="s">
        <v>433</v>
      </c>
      <c r="C11" s="81" t="s">
        <v>434</v>
      </c>
      <c r="D11" s="79" t="str">
        <f t="shared" si="0"/>
        <v>1949</v>
      </c>
      <c r="E11" s="82" t="str">
        <f t="shared" si="1"/>
        <v xml:space="preserve"> Carol Reed</v>
      </c>
    </row>
    <row r="12" spans="1:9" ht="28.8" x14ac:dyDescent="0.3">
      <c r="A12" s="79">
        <v>5</v>
      </c>
      <c r="B12" s="80" t="s">
        <v>435</v>
      </c>
      <c r="C12" s="81" t="s">
        <v>428</v>
      </c>
      <c r="D12" s="79" t="str">
        <f t="shared" si="0"/>
        <v>2015</v>
      </c>
      <c r="E12" s="82" t="str">
        <f t="shared" si="1"/>
        <v xml:space="preserve"> George Miller</v>
      </c>
    </row>
    <row r="13" spans="1:9" ht="41.4" x14ac:dyDescent="0.3">
      <c r="A13" s="79">
        <v>6</v>
      </c>
      <c r="B13" s="80" t="s">
        <v>436</v>
      </c>
      <c r="C13" s="81" t="s">
        <v>434</v>
      </c>
      <c r="D13" s="79" t="str">
        <f t="shared" si="0"/>
        <v>1920</v>
      </c>
      <c r="E13" s="82" t="str">
        <f t="shared" si="1"/>
        <v xml:space="preserve"> Robert Wiene</v>
      </c>
    </row>
    <row r="14" spans="1:9" ht="28.8" x14ac:dyDescent="0.3">
      <c r="A14" s="79">
        <v>7</v>
      </c>
      <c r="B14" s="80" t="s">
        <v>437</v>
      </c>
      <c r="C14" s="81" t="s">
        <v>438</v>
      </c>
      <c r="D14" s="79" t="str">
        <f t="shared" si="0"/>
        <v>1950</v>
      </c>
      <c r="E14" s="82" t="str">
        <f t="shared" si="1"/>
        <v xml:space="preserve"> Joseph L. Mankiewicz</v>
      </c>
    </row>
    <row r="15" spans="1:9" ht="28.8" x14ac:dyDescent="0.3">
      <c r="A15" s="79">
        <v>8</v>
      </c>
      <c r="B15" s="80" t="s">
        <v>439</v>
      </c>
      <c r="C15" s="81" t="s">
        <v>440</v>
      </c>
      <c r="D15" s="79" t="str">
        <f t="shared" si="0"/>
        <v>2015</v>
      </c>
      <c r="E15" s="82" t="str">
        <f t="shared" si="1"/>
        <v xml:space="preserve"> Pete Docter and Ronnie del Carmen</v>
      </c>
    </row>
    <row r="16" spans="1:9" ht="28.8" x14ac:dyDescent="0.3">
      <c r="A16" s="79">
        <v>9</v>
      </c>
      <c r="B16" s="80" t="s">
        <v>441</v>
      </c>
      <c r="C16" s="81" t="s">
        <v>442</v>
      </c>
      <c r="D16" s="79" t="str">
        <f t="shared" si="0"/>
        <v>1927</v>
      </c>
      <c r="E16" s="82" t="str">
        <f t="shared" si="1"/>
        <v xml:space="preserve"> Fritz Lang</v>
      </c>
    </row>
    <row r="17" spans="1:5" ht="28.8" x14ac:dyDescent="0.3">
      <c r="A17" s="79">
        <v>10</v>
      </c>
      <c r="B17" s="80" t="s">
        <v>443</v>
      </c>
      <c r="C17" s="81" t="s">
        <v>444</v>
      </c>
      <c r="D17" s="79" t="str">
        <f t="shared" si="0"/>
        <v>2016</v>
      </c>
      <c r="E17" s="82" t="str">
        <f t="shared" si="1"/>
        <v xml:space="preserve"> 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Q1</vt:lpstr>
      <vt:lpstr>Q2</vt:lpstr>
      <vt:lpstr>Q3</vt:lpstr>
      <vt:lpstr>Q4</vt:lpstr>
      <vt:lpstr>Q4 Pivot</vt:lpstr>
      <vt:lpstr> Q5-7</vt:lpstr>
      <vt:lpstr>Q5-7 Pivot</vt:lpstr>
      <vt:lpstr>Q8</vt:lpstr>
      <vt:lpstr>Q9</vt:lpstr>
      <vt:lpstr>Q10</vt:lpstr>
      <vt:lpstr>Q11</vt:lpstr>
      <vt:lpstr>Commission_Rates</vt:lpstr>
      <vt:lpstr>Film_Title</vt:lpstr>
      <vt:lpstr>'Q1'!Print_Area</vt:lpstr>
      <vt:lpstr>'Q1'!Print_Titles</vt:lpstr>
      <vt:lpstr>rates</vt:lpstr>
      <vt:lpstr>result</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Arpit Chowdhary</cp:lastModifiedBy>
  <cp:lastPrinted>2021-12-10T13:07:23Z</cp:lastPrinted>
  <dcterms:created xsi:type="dcterms:W3CDTF">2013-10-28T00:19:55Z</dcterms:created>
  <dcterms:modified xsi:type="dcterms:W3CDTF">2021-12-11T15:25:14Z</dcterms:modified>
</cp:coreProperties>
</file>