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D:\Darshan\Darshan Docs\Semester 4\Projects and Assignments\Projects\SRM2_IPL\"/>
    </mc:Choice>
  </mc:AlternateContent>
  <xr:revisionPtr revIDLastSave="0" documentId="13_ncr:1_{EF7FC522-6FF1-4511-AC40-986B9849BF3F}" xr6:coauthVersionLast="47" xr6:coauthVersionMax="47" xr10:uidLastSave="{00000000-0000-0000-0000-000000000000}"/>
  <bookViews>
    <workbookView xWindow="-108" yWindow="-108" windowWidth="23256" windowHeight="12456" xr2:uid="{BE00B338-1AB3-4876-AF29-20BC45B8D140}"/>
  </bookViews>
  <sheets>
    <sheet name="Introduction" sheetId="2" r:id="rId1"/>
    <sheet name="Assumptions" sheetId="11" r:id="rId2"/>
    <sheet name="IPL Historical Data" sheetId="1" r:id="rId3"/>
    <sheet name="MI vs Others" sheetId="3" r:id="rId4"/>
    <sheet name="CSK vs Others" sheetId="4" r:id="rId5"/>
    <sheet name="KKR vs Others" sheetId="5" r:id="rId6"/>
    <sheet name="SRH vs Others" sheetId="6" r:id="rId7"/>
    <sheet name="RR vs Others" sheetId="7" r:id="rId8"/>
    <sheet name="PK vs Others" sheetId="8" r:id="rId9"/>
    <sheet name="RCB vs Others" sheetId="9" r:id="rId10"/>
    <sheet name="DC vs Others" sheetId="10" r:id="rId11"/>
    <sheet name="Raw Probabilities" sheetId="12" r:id="rId12"/>
    <sheet name="Transition Matrices" sheetId="13" r:id="rId13"/>
    <sheet name="Prediction Probabilities" sheetId="14" r:id="rId14"/>
  </sheets>
  <definedNames>
    <definedName name="_xlnm._FilterDatabase" localSheetId="2" hidden="1">'IPL Historical Data'!$A$2:$D$763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0" i="14" l="1"/>
  <c r="J10" i="13"/>
  <c r="K6" i="14" s="1"/>
  <c r="B39" i="4"/>
  <c r="G4" i="3"/>
  <c r="AA53" i="14"/>
  <c r="W53" i="14"/>
  <c r="S55" i="14"/>
  <c r="S54" i="14"/>
  <c r="K54" i="14"/>
  <c r="K53" i="14"/>
  <c r="G55" i="14"/>
  <c r="AA48" i="14"/>
  <c r="AA47" i="14"/>
  <c r="O48" i="14"/>
  <c r="K46" i="14"/>
  <c r="G47" i="14"/>
  <c r="AA39" i="14"/>
  <c r="O39" i="14"/>
  <c r="W33" i="14"/>
  <c r="O33" i="14"/>
  <c r="K33" i="14"/>
  <c r="K32" i="14"/>
  <c r="AA26" i="14"/>
  <c r="AA25" i="14"/>
  <c r="W25" i="14"/>
  <c r="S25" i="14"/>
  <c r="O27" i="14"/>
  <c r="K26" i="14"/>
  <c r="G26" i="14"/>
  <c r="G25" i="14"/>
  <c r="W19" i="14"/>
  <c r="K20" i="14"/>
  <c r="C19" i="14"/>
  <c r="C18" i="14"/>
  <c r="W12" i="14"/>
  <c r="W11" i="14"/>
  <c r="K12" i="14"/>
  <c r="AA6" i="14"/>
  <c r="AA5" i="14"/>
  <c r="S5" i="14"/>
  <c r="S4" i="14"/>
  <c r="G5" i="14"/>
  <c r="Z88" i="13"/>
  <c r="AA55" i="14" s="1"/>
  <c r="AA88" i="13"/>
  <c r="AA54" i="14" s="1"/>
  <c r="AA87" i="13"/>
  <c r="V88" i="13"/>
  <c r="W55" i="14" s="1"/>
  <c r="W88" i="13"/>
  <c r="W54" i="14" s="1"/>
  <c r="W87" i="13"/>
  <c r="R88" i="13"/>
  <c r="S88" i="13"/>
  <c r="S87" i="13"/>
  <c r="N88" i="13"/>
  <c r="O88" i="13"/>
  <c r="O87" i="13"/>
  <c r="O54" i="14" s="1"/>
  <c r="J88" i="13"/>
  <c r="K55" i="14" s="1"/>
  <c r="K88" i="13"/>
  <c r="K87" i="13"/>
  <c r="F88" i="13"/>
  <c r="G53" i="14" s="1"/>
  <c r="G88" i="13"/>
  <c r="G54" i="14" s="1"/>
  <c r="G87" i="13"/>
  <c r="B88" i="13"/>
  <c r="C88" i="13"/>
  <c r="C87" i="13"/>
  <c r="C54" i="14" s="1"/>
  <c r="Z87" i="13"/>
  <c r="V87" i="13"/>
  <c r="R87" i="13"/>
  <c r="S53" i="14" s="1"/>
  <c r="N87" i="13"/>
  <c r="O55" i="14" s="1"/>
  <c r="J87" i="13"/>
  <c r="F87" i="13"/>
  <c r="B87" i="13"/>
  <c r="C55" i="14" s="1"/>
  <c r="Z77" i="13"/>
  <c r="AA77" i="13"/>
  <c r="AA76" i="13"/>
  <c r="V77" i="13"/>
  <c r="W77" i="13"/>
  <c r="W76" i="13"/>
  <c r="W47" i="14" s="1"/>
  <c r="R77" i="13"/>
  <c r="S77" i="13"/>
  <c r="S47" i="14" s="1"/>
  <c r="S76" i="13"/>
  <c r="N77" i="13"/>
  <c r="O46" i="14" s="1"/>
  <c r="O77" i="13"/>
  <c r="O47" i="14" s="1"/>
  <c r="O76" i="13"/>
  <c r="J77" i="13"/>
  <c r="K77" i="13"/>
  <c r="K47" i="14" s="1"/>
  <c r="K76" i="13"/>
  <c r="K48" i="14" s="1"/>
  <c r="F77" i="13"/>
  <c r="G46" i="14" s="1"/>
  <c r="G77" i="13"/>
  <c r="G76" i="13"/>
  <c r="B77" i="13"/>
  <c r="C77" i="13"/>
  <c r="C76" i="13"/>
  <c r="C47" i="14" s="1"/>
  <c r="Z76" i="13"/>
  <c r="AA46" i="14" s="1"/>
  <c r="V76" i="13"/>
  <c r="W48" i="14" s="1"/>
  <c r="R76" i="13"/>
  <c r="S46" i="14" s="1"/>
  <c r="N76" i="13"/>
  <c r="J76" i="13"/>
  <c r="F76" i="13"/>
  <c r="B76" i="13"/>
  <c r="C48" i="14" s="1"/>
  <c r="Z66" i="13"/>
  <c r="AA41" i="14" s="1"/>
  <c r="AA42" i="14" s="1"/>
  <c r="AA66" i="13"/>
  <c r="AA40" i="14" s="1"/>
  <c r="AA65" i="13"/>
  <c r="V66" i="13"/>
  <c r="W41" i="14" s="1"/>
  <c r="W66" i="13"/>
  <c r="W40" i="14" s="1"/>
  <c r="W65" i="13"/>
  <c r="R66" i="13"/>
  <c r="S41" i="14" s="1"/>
  <c r="S66" i="13"/>
  <c r="S40" i="14" s="1"/>
  <c r="S65" i="13"/>
  <c r="N66" i="13"/>
  <c r="O66" i="13"/>
  <c r="O65" i="13"/>
  <c r="O41" i="14" s="1"/>
  <c r="J66" i="13"/>
  <c r="K41" i="14" s="1"/>
  <c r="K66" i="13"/>
  <c r="K65" i="13"/>
  <c r="K40" i="14" s="1"/>
  <c r="F66" i="13"/>
  <c r="G66" i="13"/>
  <c r="G65" i="13"/>
  <c r="G40" i="14" s="1"/>
  <c r="B66" i="13"/>
  <c r="C39" i="14" s="1"/>
  <c r="C66" i="13"/>
  <c r="C40" i="14" s="1"/>
  <c r="C65" i="13"/>
  <c r="Z65" i="13"/>
  <c r="V65" i="13"/>
  <c r="R65" i="13"/>
  <c r="S39" i="14" s="1"/>
  <c r="S42" i="14" s="1"/>
  <c r="N65" i="13"/>
  <c r="J65" i="13"/>
  <c r="K39" i="14" s="1"/>
  <c r="F65" i="13"/>
  <c r="G41" i="14" s="1"/>
  <c r="B65" i="13"/>
  <c r="Z55" i="13"/>
  <c r="AA34" i="14" s="1"/>
  <c r="AA55" i="13"/>
  <c r="AA33" i="14" s="1"/>
  <c r="AA54" i="13"/>
  <c r="V55" i="13"/>
  <c r="W34" i="14" s="1"/>
  <c r="W55" i="13"/>
  <c r="W54" i="13"/>
  <c r="R55" i="13"/>
  <c r="S55" i="13"/>
  <c r="S54" i="13"/>
  <c r="S33" i="14" s="1"/>
  <c r="N55" i="13"/>
  <c r="O34" i="14" s="1"/>
  <c r="O55" i="13"/>
  <c r="O54" i="13"/>
  <c r="J55" i="13"/>
  <c r="K55" i="13"/>
  <c r="K54" i="13"/>
  <c r="K34" i="14" s="1"/>
  <c r="F55" i="13"/>
  <c r="G34" i="14" s="1"/>
  <c r="G55" i="13"/>
  <c r="G54" i="13"/>
  <c r="G33" i="14" s="1"/>
  <c r="B55" i="13"/>
  <c r="C55" i="13"/>
  <c r="C34" i="14" s="1"/>
  <c r="C54" i="13"/>
  <c r="Z54" i="13"/>
  <c r="V54" i="13"/>
  <c r="W32" i="14" s="1"/>
  <c r="R54" i="13"/>
  <c r="S34" i="14" s="1"/>
  <c r="N54" i="13"/>
  <c r="O32" i="14" s="1"/>
  <c r="J54" i="13"/>
  <c r="F54" i="13"/>
  <c r="G32" i="14" s="1"/>
  <c r="B54" i="13"/>
  <c r="C32" i="14" s="1"/>
  <c r="Z44" i="13"/>
  <c r="AA44" i="13"/>
  <c r="AA43" i="13"/>
  <c r="AA27" i="14" s="1"/>
  <c r="V44" i="13"/>
  <c r="W44" i="13"/>
  <c r="W43" i="13"/>
  <c r="W26" i="14" s="1"/>
  <c r="R44" i="13"/>
  <c r="S44" i="13"/>
  <c r="S26" i="14" s="1"/>
  <c r="S43" i="13"/>
  <c r="N44" i="13"/>
  <c r="O44" i="13"/>
  <c r="O43" i="13"/>
  <c r="O26" i="14" s="1"/>
  <c r="J44" i="13"/>
  <c r="K27" i="14" s="1"/>
  <c r="K44" i="13"/>
  <c r="K43" i="13"/>
  <c r="F44" i="13"/>
  <c r="G27" i="14" s="1"/>
  <c r="G44" i="13"/>
  <c r="G43" i="13"/>
  <c r="B44" i="13"/>
  <c r="C27" i="14" s="1"/>
  <c r="C44" i="13"/>
  <c r="C26" i="14" s="1"/>
  <c r="C43" i="13"/>
  <c r="Z43" i="13"/>
  <c r="V43" i="13"/>
  <c r="W27" i="14" s="1"/>
  <c r="R43" i="13"/>
  <c r="S27" i="14" s="1"/>
  <c r="N43" i="13"/>
  <c r="O25" i="14" s="1"/>
  <c r="J43" i="13"/>
  <c r="F43" i="13"/>
  <c r="B43" i="13"/>
  <c r="Z33" i="13"/>
  <c r="AA33" i="13"/>
  <c r="AA19" i="14" s="1"/>
  <c r="AA32" i="13"/>
  <c r="V33" i="13"/>
  <c r="W33" i="13"/>
  <c r="W32" i="13"/>
  <c r="R33" i="13"/>
  <c r="S20" i="14" s="1"/>
  <c r="S33" i="13"/>
  <c r="S19" i="14" s="1"/>
  <c r="S32" i="13"/>
  <c r="N33" i="13"/>
  <c r="O33" i="13"/>
  <c r="O32" i="13"/>
  <c r="O19" i="14" s="1"/>
  <c r="J33" i="13"/>
  <c r="K33" i="13"/>
  <c r="K32" i="13"/>
  <c r="K19" i="14" s="1"/>
  <c r="F33" i="13"/>
  <c r="G20" i="14" s="1"/>
  <c r="G33" i="13"/>
  <c r="G19" i="14" s="1"/>
  <c r="G32" i="13"/>
  <c r="B33" i="13"/>
  <c r="C33" i="13"/>
  <c r="C32" i="13"/>
  <c r="Z32" i="13"/>
  <c r="AA20" i="14" s="1"/>
  <c r="V32" i="13"/>
  <c r="W18" i="14" s="1"/>
  <c r="R32" i="13"/>
  <c r="N32" i="13"/>
  <c r="O18" i="14" s="1"/>
  <c r="J32" i="13"/>
  <c r="K18" i="14" s="1"/>
  <c r="F32" i="13"/>
  <c r="B32" i="13"/>
  <c r="C21" i="14" s="1"/>
  <c r="Z22" i="13"/>
  <c r="AA22" i="13"/>
  <c r="AA21" i="13"/>
  <c r="AA12" i="14" s="1"/>
  <c r="Z21" i="13"/>
  <c r="AA13" i="14" s="1"/>
  <c r="V22" i="13"/>
  <c r="W22" i="13"/>
  <c r="W21" i="13"/>
  <c r="V21" i="13"/>
  <c r="W13" i="14" s="1"/>
  <c r="R22" i="13"/>
  <c r="S11" i="14" s="1"/>
  <c r="S22" i="13"/>
  <c r="S12" i="14" s="1"/>
  <c r="S21" i="13"/>
  <c r="S13" i="14" s="1"/>
  <c r="R21" i="13"/>
  <c r="N22" i="13"/>
  <c r="O13" i="14" s="1"/>
  <c r="O22" i="13"/>
  <c r="O12" i="14" s="1"/>
  <c r="O21" i="13"/>
  <c r="N21" i="13"/>
  <c r="J22" i="13"/>
  <c r="K22" i="13"/>
  <c r="K21" i="13"/>
  <c r="J21" i="13"/>
  <c r="K11" i="14" s="1"/>
  <c r="F22" i="13"/>
  <c r="G22" i="13"/>
  <c r="G21" i="13"/>
  <c r="G12" i="14" s="1"/>
  <c r="F21" i="13"/>
  <c r="G13" i="14" s="1"/>
  <c r="B22" i="13"/>
  <c r="C22" i="13"/>
  <c r="C21" i="13"/>
  <c r="C12" i="14" s="1"/>
  <c r="B21" i="13"/>
  <c r="C11" i="14" s="1"/>
  <c r="Z11" i="13"/>
  <c r="AA4" i="14" s="1"/>
  <c r="AA11" i="13"/>
  <c r="AA10" i="13"/>
  <c r="Z10" i="13"/>
  <c r="V11" i="13"/>
  <c r="W6" i="14" s="1"/>
  <c r="W11" i="13"/>
  <c r="W5" i="14" s="1"/>
  <c r="W10" i="13"/>
  <c r="V10" i="13"/>
  <c r="R11" i="13"/>
  <c r="S11" i="13"/>
  <c r="S10" i="13"/>
  <c r="R10" i="13"/>
  <c r="S6" i="14" s="1"/>
  <c r="N11" i="13"/>
  <c r="O11" i="13"/>
  <c r="O10" i="13"/>
  <c r="O5" i="14" s="1"/>
  <c r="N10" i="13"/>
  <c r="O6" i="14" s="1"/>
  <c r="J11" i="13"/>
  <c r="K11" i="13"/>
  <c r="K10" i="13"/>
  <c r="K5" i="14" s="1"/>
  <c r="F11" i="13"/>
  <c r="G10" i="13"/>
  <c r="G11" i="13"/>
  <c r="G6" i="14" s="1"/>
  <c r="F10" i="13"/>
  <c r="G4" i="14" s="1"/>
  <c r="B11" i="13"/>
  <c r="C6" i="14" s="1"/>
  <c r="C10" i="13"/>
  <c r="C11" i="13"/>
  <c r="C5" i="14" s="1"/>
  <c r="B10" i="13"/>
  <c r="AS21" i="10"/>
  <c r="AS22" i="10"/>
  <c r="AS23" i="10"/>
  <c r="AS24" i="10"/>
  <c r="AT25" i="10" s="1"/>
  <c r="AS25" i="10"/>
  <c r="AS26" i="10"/>
  <c r="AT26" i="10" s="1"/>
  <c r="AS27" i="10"/>
  <c r="AT28" i="10" s="1"/>
  <c r="AS28" i="10"/>
  <c r="AT29" i="10" s="1"/>
  <c r="AS29" i="10"/>
  <c r="AS30" i="10"/>
  <c r="AS31" i="10"/>
  <c r="AS5" i="10"/>
  <c r="AS6" i="10"/>
  <c r="AS7" i="10"/>
  <c r="AS8" i="10"/>
  <c r="AS9" i="10"/>
  <c r="AS10" i="10"/>
  <c r="AS11" i="10"/>
  <c r="AS12" i="10"/>
  <c r="AS13" i="10"/>
  <c r="AS14" i="10"/>
  <c r="AS15" i="10"/>
  <c r="AS16" i="10"/>
  <c r="AS17" i="10"/>
  <c r="AS18" i="10"/>
  <c r="AS19" i="10"/>
  <c r="AS20" i="10"/>
  <c r="AT21" i="10" s="1"/>
  <c r="AS4" i="10"/>
  <c r="AS31" i="9"/>
  <c r="AS30" i="9"/>
  <c r="AS29" i="9"/>
  <c r="AS28" i="9"/>
  <c r="AS27" i="9"/>
  <c r="AS26" i="9"/>
  <c r="AS25" i="9"/>
  <c r="AS24" i="9"/>
  <c r="AS23" i="9"/>
  <c r="AS22" i="9"/>
  <c r="AS21" i="9"/>
  <c r="AS20" i="9"/>
  <c r="AS4" i="9"/>
  <c r="BB23" i="8"/>
  <c r="BB24" i="8"/>
  <c r="BB27" i="8"/>
  <c r="BB31" i="8"/>
  <c r="BA21" i="8"/>
  <c r="BB22" i="8" s="1"/>
  <c r="BA22" i="8"/>
  <c r="BA23" i="8"/>
  <c r="BA24" i="8"/>
  <c r="BB25" i="8" s="1"/>
  <c r="BA25" i="8"/>
  <c r="BB26" i="8" s="1"/>
  <c r="BA26" i="8"/>
  <c r="BA27" i="8"/>
  <c r="BA28" i="8"/>
  <c r="BB28" i="8" s="1"/>
  <c r="BA29" i="8"/>
  <c r="BB30" i="8" s="1"/>
  <c r="BA30" i="8"/>
  <c r="BA31" i="8"/>
  <c r="BA5" i="8"/>
  <c r="BA6" i="8"/>
  <c r="BC4" i="8" s="1"/>
  <c r="E61" i="12" s="1"/>
  <c r="Z38" i="14" s="1"/>
  <c r="BA7" i="8"/>
  <c r="BA8" i="8"/>
  <c r="BA9" i="8"/>
  <c r="BA10" i="8"/>
  <c r="BA11" i="8"/>
  <c r="BA12" i="8"/>
  <c r="BA13" i="8"/>
  <c r="BA14" i="8"/>
  <c r="BA15" i="8"/>
  <c r="BA16" i="8"/>
  <c r="BA17" i="8"/>
  <c r="BA18" i="8"/>
  <c r="BA19" i="8"/>
  <c r="BA20" i="8"/>
  <c r="BB21" i="8" s="1"/>
  <c r="BA4" i="8"/>
  <c r="AS20" i="8"/>
  <c r="AS21" i="8"/>
  <c r="AS22" i="8"/>
  <c r="AS23" i="8"/>
  <c r="AS24" i="8"/>
  <c r="AS25" i="8"/>
  <c r="AS26" i="8"/>
  <c r="AS27" i="8"/>
  <c r="AS28" i="8"/>
  <c r="AS29" i="8"/>
  <c r="AS30" i="8"/>
  <c r="AS31" i="8"/>
  <c r="AS4" i="8"/>
  <c r="AK14" i="8"/>
  <c r="AK15" i="8"/>
  <c r="AK16" i="8"/>
  <c r="AK17" i="8"/>
  <c r="AK18" i="8"/>
  <c r="AK19" i="8"/>
  <c r="AK20" i="8"/>
  <c r="AK21" i="8"/>
  <c r="AK22" i="8"/>
  <c r="AK23" i="8"/>
  <c r="AK24" i="8"/>
  <c r="AK25" i="8"/>
  <c r="AK26" i="8"/>
  <c r="AK4" i="8"/>
  <c r="AC20" i="8"/>
  <c r="AC21" i="8"/>
  <c r="AC22" i="8"/>
  <c r="AC23" i="8"/>
  <c r="AC24" i="8"/>
  <c r="AC25" i="8"/>
  <c r="AC26" i="8"/>
  <c r="AC27" i="8"/>
  <c r="AC28" i="8"/>
  <c r="AC29" i="8"/>
  <c r="AC30" i="8"/>
  <c r="AC31" i="8"/>
  <c r="AC4" i="8"/>
  <c r="U20" i="8"/>
  <c r="U21" i="8"/>
  <c r="U22" i="8"/>
  <c r="U23" i="8"/>
  <c r="U24" i="8"/>
  <c r="U25" i="8"/>
  <c r="U26" i="8"/>
  <c r="U27" i="8"/>
  <c r="U28" i="8"/>
  <c r="U29" i="8"/>
  <c r="U30" i="8"/>
  <c r="U31" i="8"/>
  <c r="U32" i="8"/>
  <c r="U5" i="8"/>
  <c r="U6" i="8"/>
  <c r="U7" i="8"/>
  <c r="U8" i="8"/>
  <c r="U9" i="8"/>
  <c r="U10" i="8"/>
  <c r="U11" i="8"/>
  <c r="U12" i="8"/>
  <c r="U13" i="8"/>
  <c r="U14" i="8"/>
  <c r="U15" i="8"/>
  <c r="U16" i="8"/>
  <c r="U17" i="8"/>
  <c r="U18" i="8"/>
  <c r="U19" i="8"/>
  <c r="U4" i="8"/>
  <c r="M18" i="8"/>
  <c r="M19" i="8"/>
  <c r="M20" i="8"/>
  <c r="M21" i="8"/>
  <c r="M22" i="8"/>
  <c r="M23" i="8"/>
  <c r="M24" i="8"/>
  <c r="M25" i="8"/>
  <c r="M26" i="8"/>
  <c r="M27" i="8"/>
  <c r="M28" i="8"/>
  <c r="M5" i="8"/>
  <c r="M6" i="8"/>
  <c r="M7" i="8"/>
  <c r="M8" i="8"/>
  <c r="M9" i="8"/>
  <c r="M10" i="8"/>
  <c r="M11" i="8"/>
  <c r="M12" i="8"/>
  <c r="M13" i="8"/>
  <c r="M14" i="8"/>
  <c r="M15" i="8"/>
  <c r="M16" i="8"/>
  <c r="M17" i="8"/>
  <c r="M4" i="8"/>
  <c r="E5" i="8"/>
  <c r="E6" i="8"/>
  <c r="E7" i="8"/>
  <c r="E8" i="8"/>
  <c r="E9" i="8"/>
  <c r="E10" i="8"/>
  <c r="E11" i="8"/>
  <c r="E12" i="8"/>
  <c r="E13" i="8"/>
  <c r="E14" i="8"/>
  <c r="E15" i="8"/>
  <c r="E16" i="8"/>
  <c r="E17" i="8"/>
  <c r="E18" i="8"/>
  <c r="E19" i="8"/>
  <c r="E20" i="8"/>
  <c r="E21" i="8"/>
  <c r="E22" i="8"/>
  <c r="E23" i="8"/>
  <c r="E24" i="8"/>
  <c r="E25" i="8"/>
  <c r="E26" i="8"/>
  <c r="E27" i="8"/>
  <c r="E28" i="8"/>
  <c r="E29" i="8"/>
  <c r="E30" i="8"/>
  <c r="E31" i="8"/>
  <c r="E4" i="8"/>
  <c r="AS18" i="7"/>
  <c r="AS19" i="7"/>
  <c r="AS20" i="7"/>
  <c r="AS21" i="7"/>
  <c r="AT22" i="7" s="1"/>
  <c r="AK14" i="7"/>
  <c r="AK15" i="7"/>
  <c r="AK16" i="7"/>
  <c r="AK17" i="7"/>
  <c r="AK18" i="7"/>
  <c r="AK19" i="7"/>
  <c r="AK20" i="7"/>
  <c r="AK21" i="7"/>
  <c r="AL22" i="7" s="1"/>
  <c r="AK22" i="7"/>
  <c r="AK23" i="7"/>
  <c r="AK24" i="7"/>
  <c r="AK25" i="7"/>
  <c r="AK26" i="7"/>
  <c r="AK4" i="7"/>
  <c r="AK20" i="6"/>
  <c r="AK21" i="6"/>
  <c r="AK22" i="6"/>
  <c r="AK23" i="6"/>
  <c r="AK24" i="6"/>
  <c r="AK25" i="6"/>
  <c r="AL26" i="6" s="1"/>
  <c r="AK26" i="6"/>
  <c r="AK27" i="6"/>
  <c r="AK28" i="6"/>
  <c r="AL29" i="6" s="1"/>
  <c r="AK29" i="6"/>
  <c r="AK30" i="6"/>
  <c r="AK31" i="6"/>
  <c r="AK4" i="6"/>
  <c r="AS4" i="5"/>
  <c r="AL21" i="5"/>
  <c r="AL22" i="5"/>
  <c r="AL23" i="5"/>
  <c r="AL29" i="5"/>
  <c r="AL30" i="5"/>
  <c r="AL31" i="5"/>
  <c r="AK20" i="5"/>
  <c r="AK21" i="5"/>
  <c r="AK22" i="5"/>
  <c r="AK23" i="5"/>
  <c r="AK24" i="5"/>
  <c r="AL24" i="5" s="1"/>
  <c r="AK25" i="5"/>
  <c r="AL26" i="5" s="1"/>
  <c r="AK26" i="5"/>
  <c r="AL27" i="5" s="1"/>
  <c r="AK27" i="5"/>
  <c r="AL28" i="5" s="1"/>
  <c r="AK28" i="5"/>
  <c r="AK29" i="5"/>
  <c r="AK30" i="5"/>
  <c r="AK31" i="5"/>
  <c r="AK32" i="5"/>
  <c r="AL32" i="5" s="1"/>
  <c r="AK5" i="5"/>
  <c r="AK6" i="5"/>
  <c r="AK7" i="5"/>
  <c r="AK8" i="5"/>
  <c r="AK9" i="5"/>
  <c r="AK10" i="5"/>
  <c r="AK11" i="5"/>
  <c r="AK12" i="5"/>
  <c r="AK13" i="5"/>
  <c r="AK14" i="5"/>
  <c r="AK15" i="5"/>
  <c r="AK16" i="5"/>
  <c r="AK17" i="5"/>
  <c r="AK18" i="5"/>
  <c r="AK19" i="5"/>
  <c r="AL20" i="5" s="1"/>
  <c r="AK4" i="5"/>
  <c r="AM4" i="5" s="1"/>
  <c r="E29" i="12" s="1"/>
  <c r="R17" i="14" s="1"/>
  <c r="AC4" i="5"/>
  <c r="U4" i="5"/>
  <c r="M4" i="5"/>
  <c r="E5" i="5"/>
  <c r="AL18" i="4"/>
  <c r="AL19" i="4"/>
  <c r="AL21" i="4"/>
  <c r="AL22" i="4"/>
  <c r="AL26" i="4"/>
  <c r="AL27" i="4"/>
  <c r="AK18" i="4"/>
  <c r="AK19" i="4"/>
  <c r="AL20" i="4" s="1"/>
  <c r="AK20" i="4"/>
  <c r="AK21" i="4"/>
  <c r="AK22" i="4"/>
  <c r="AK23" i="4"/>
  <c r="AL23" i="4" s="1"/>
  <c r="AK24" i="4"/>
  <c r="AL25" i="4" s="1"/>
  <c r="AK25" i="4"/>
  <c r="AK26" i="4"/>
  <c r="AK27" i="4"/>
  <c r="AL28" i="4" s="1"/>
  <c r="AK28" i="4"/>
  <c r="AK5" i="4"/>
  <c r="AK6" i="4"/>
  <c r="AK7" i="4"/>
  <c r="AK8" i="4"/>
  <c r="AK9" i="4"/>
  <c r="AK10" i="4"/>
  <c r="AK11" i="4"/>
  <c r="AK12" i="4"/>
  <c r="AK13" i="4"/>
  <c r="AK14" i="4"/>
  <c r="AK15" i="4"/>
  <c r="AK16" i="4"/>
  <c r="AK17" i="4"/>
  <c r="AK4" i="4"/>
  <c r="AM4" i="4" s="1"/>
  <c r="E19" i="12" s="1"/>
  <c r="R10" i="14" s="1"/>
  <c r="M4" i="4"/>
  <c r="M5" i="4"/>
  <c r="M6" i="4"/>
  <c r="M7" i="4"/>
  <c r="M8" i="4"/>
  <c r="M9" i="4"/>
  <c r="M10" i="4"/>
  <c r="M11" i="4"/>
  <c r="N11" i="4" s="1"/>
  <c r="M12" i="4"/>
  <c r="M13" i="4"/>
  <c r="M14" i="4"/>
  <c r="N15" i="4" s="1"/>
  <c r="M15" i="4"/>
  <c r="M16" i="4"/>
  <c r="M17" i="4"/>
  <c r="M18" i="4"/>
  <c r="M19" i="4"/>
  <c r="N19" i="4" s="1"/>
  <c r="M20" i="4"/>
  <c r="M21" i="4"/>
  <c r="M22" i="4"/>
  <c r="M23" i="4"/>
  <c r="M24" i="4"/>
  <c r="N24" i="4" s="1"/>
  <c r="M25" i="4"/>
  <c r="M26" i="4"/>
  <c r="M27" i="4"/>
  <c r="N27" i="4" s="1"/>
  <c r="M28" i="4"/>
  <c r="AL21" i="3"/>
  <c r="AL24" i="3"/>
  <c r="AL26" i="3"/>
  <c r="M4" i="3"/>
  <c r="U4" i="3"/>
  <c r="AK5" i="3"/>
  <c r="AK6" i="3"/>
  <c r="AK7" i="3"/>
  <c r="AK8" i="3"/>
  <c r="AK9" i="3"/>
  <c r="AK10" i="3"/>
  <c r="AK11" i="3"/>
  <c r="AK12" i="3"/>
  <c r="AK13" i="3"/>
  <c r="AK14" i="3"/>
  <c r="AK15" i="3"/>
  <c r="AK16" i="3"/>
  <c r="AK17" i="3"/>
  <c r="AK18" i="3"/>
  <c r="AM4" i="3" s="1"/>
  <c r="E9" i="12" s="1"/>
  <c r="R3" i="14" s="1"/>
  <c r="AK19" i="3"/>
  <c r="AL20" i="3" s="1"/>
  <c r="AK20" i="3"/>
  <c r="AK21" i="3"/>
  <c r="AL22" i="3" s="1"/>
  <c r="AK22" i="3"/>
  <c r="AK23" i="3"/>
  <c r="AL23" i="3" s="1"/>
  <c r="AK24" i="3"/>
  <c r="AL25" i="3" s="1"/>
  <c r="AK25" i="3"/>
  <c r="AK26" i="3"/>
  <c r="AL27" i="3" s="1"/>
  <c r="AK27" i="3"/>
  <c r="AL28" i="3" s="1"/>
  <c r="AK28" i="3"/>
  <c r="AL29" i="3" s="1"/>
  <c r="AK29" i="3"/>
  <c r="AL30" i="3" s="1"/>
  <c r="AK30" i="3"/>
  <c r="AK31" i="3"/>
  <c r="AL31" i="3" s="1"/>
  <c r="AK4" i="3"/>
  <c r="U5" i="7"/>
  <c r="U6" i="7"/>
  <c r="U7" i="7"/>
  <c r="U8" i="7"/>
  <c r="U9" i="7"/>
  <c r="U10" i="7"/>
  <c r="U11" i="7"/>
  <c r="U12" i="7"/>
  <c r="U13" i="7"/>
  <c r="U14" i="7"/>
  <c r="U15" i="7"/>
  <c r="U16" i="7"/>
  <c r="U17" i="7"/>
  <c r="U18" i="7"/>
  <c r="U19" i="7"/>
  <c r="U20" i="7"/>
  <c r="U21" i="7"/>
  <c r="U22" i="7"/>
  <c r="U23" i="7"/>
  <c r="U24" i="7"/>
  <c r="U25" i="7"/>
  <c r="U26" i="7"/>
  <c r="U27" i="7"/>
  <c r="U4" i="7"/>
  <c r="AC5" i="5"/>
  <c r="AC6" i="5"/>
  <c r="AC7" i="5"/>
  <c r="AC8" i="5"/>
  <c r="AC9" i="5"/>
  <c r="AC10" i="5"/>
  <c r="AC11" i="5"/>
  <c r="AC12" i="5"/>
  <c r="AC13" i="5"/>
  <c r="AC14" i="5"/>
  <c r="AC15" i="5"/>
  <c r="AC16" i="5"/>
  <c r="AC17" i="5"/>
  <c r="AC18" i="5"/>
  <c r="AC19" i="5"/>
  <c r="AC20" i="5"/>
  <c r="AC21" i="5"/>
  <c r="AC22" i="5"/>
  <c r="AC23" i="5"/>
  <c r="AC24" i="5"/>
  <c r="AC25" i="5"/>
  <c r="AC26" i="5"/>
  <c r="AC27" i="5"/>
  <c r="E4" i="3"/>
  <c r="BA4" i="10"/>
  <c r="BA29" i="10"/>
  <c r="BA28" i="10"/>
  <c r="BB29" i="10" s="1"/>
  <c r="BA27" i="10"/>
  <c r="BB28" i="10" s="1"/>
  <c r="BA26" i="10"/>
  <c r="BA25" i="10"/>
  <c r="BB26" i="10" s="1"/>
  <c r="BA24" i="10"/>
  <c r="BA23" i="10"/>
  <c r="BA22" i="10"/>
  <c r="BB23" i="10" s="1"/>
  <c r="BA21" i="10"/>
  <c r="BA20" i="10"/>
  <c r="BB21" i="10" s="1"/>
  <c r="BA19" i="10"/>
  <c r="BB20" i="10" s="1"/>
  <c r="BA18" i="10"/>
  <c r="BA17" i="10"/>
  <c r="BA16" i="10"/>
  <c r="BA15" i="10"/>
  <c r="BA14" i="10"/>
  <c r="BA13" i="10"/>
  <c r="BA12" i="10"/>
  <c r="BA11" i="10"/>
  <c r="BA10" i="10"/>
  <c r="BA9" i="10"/>
  <c r="BA8" i="10"/>
  <c r="BA7" i="10"/>
  <c r="BA6" i="10"/>
  <c r="BA5" i="10"/>
  <c r="AK5" i="10"/>
  <c r="AK6" i="10"/>
  <c r="AK7" i="10"/>
  <c r="AK8" i="10"/>
  <c r="AK9" i="10"/>
  <c r="AK10" i="10"/>
  <c r="AK11" i="10"/>
  <c r="AK12" i="10"/>
  <c r="AK13" i="10"/>
  <c r="AK14" i="10"/>
  <c r="AK15" i="10"/>
  <c r="AK16" i="10"/>
  <c r="AK17" i="10"/>
  <c r="AK18" i="10"/>
  <c r="AK19" i="10"/>
  <c r="AK20" i="10"/>
  <c r="AK21" i="10"/>
  <c r="AK22" i="10"/>
  <c r="AK23" i="10"/>
  <c r="AK24" i="10"/>
  <c r="AK25" i="10"/>
  <c r="AK26" i="10"/>
  <c r="AK27" i="10"/>
  <c r="AK4" i="10"/>
  <c r="AC5" i="10"/>
  <c r="AC6" i="10"/>
  <c r="AC7" i="10"/>
  <c r="AC8" i="10"/>
  <c r="AC9" i="10"/>
  <c r="AC10" i="10"/>
  <c r="AC11" i="10"/>
  <c r="AC12" i="10"/>
  <c r="AC13" i="10"/>
  <c r="AC14" i="10"/>
  <c r="AC15" i="10"/>
  <c r="AC16" i="10"/>
  <c r="AC17" i="10"/>
  <c r="AC18" i="10"/>
  <c r="AC19" i="10"/>
  <c r="AC20" i="10"/>
  <c r="AC21" i="10"/>
  <c r="AC22" i="10"/>
  <c r="AC23" i="10"/>
  <c r="AC24" i="10"/>
  <c r="AC25" i="10"/>
  <c r="AC26" i="10"/>
  <c r="AC27" i="10"/>
  <c r="AC28" i="10"/>
  <c r="AC29" i="10"/>
  <c r="AC30" i="10"/>
  <c r="AC31" i="10"/>
  <c r="AC32" i="10"/>
  <c r="AC33" i="10"/>
  <c r="AC34" i="10"/>
  <c r="AC4" i="10"/>
  <c r="U5" i="10"/>
  <c r="U6" i="10"/>
  <c r="U7" i="10"/>
  <c r="U8" i="10"/>
  <c r="U9" i="10"/>
  <c r="U10" i="10"/>
  <c r="U11" i="10"/>
  <c r="U12" i="10"/>
  <c r="U13" i="10"/>
  <c r="U14" i="10"/>
  <c r="U15" i="10"/>
  <c r="U16" i="10"/>
  <c r="U17" i="10"/>
  <c r="U18" i="10"/>
  <c r="U19" i="10"/>
  <c r="U20" i="10"/>
  <c r="U21" i="10"/>
  <c r="U22" i="10"/>
  <c r="U23" i="10"/>
  <c r="U24" i="10"/>
  <c r="U25" i="10"/>
  <c r="U26" i="10"/>
  <c r="U27" i="10"/>
  <c r="U28" i="10"/>
  <c r="U29" i="10"/>
  <c r="U30" i="10"/>
  <c r="U31" i="10"/>
  <c r="U4" i="10"/>
  <c r="M5" i="10"/>
  <c r="M6" i="10"/>
  <c r="M7" i="10"/>
  <c r="M8" i="10"/>
  <c r="M9" i="10"/>
  <c r="M10" i="10"/>
  <c r="M11" i="10"/>
  <c r="M12" i="10"/>
  <c r="M13" i="10"/>
  <c r="M14" i="10"/>
  <c r="M15" i="10"/>
  <c r="M16" i="10"/>
  <c r="M17" i="10"/>
  <c r="M18" i="10"/>
  <c r="M19" i="10"/>
  <c r="M20" i="10"/>
  <c r="M21" i="10"/>
  <c r="M22" i="10"/>
  <c r="M23" i="10"/>
  <c r="M24" i="10"/>
  <c r="M25" i="10"/>
  <c r="M26" i="10"/>
  <c r="M27" i="10"/>
  <c r="M28" i="10"/>
  <c r="M29" i="10"/>
  <c r="M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4" i="10"/>
  <c r="BA5" i="9"/>
  <c r="BA6" i="9"/>
  <c r="BA7" i="9"/>
  <c r="BA8" i="9"/>
  <c r="BA9" i="9"/>
  <c r="BA10" i="9"/>
  <c r="BA11" i="9"/>
  <c r="BA12" i="9"/>
  <c r="BA13" i="9"/>
  <c r="BA14" i="9"/>
  <c r="BA15" i="9"/>
  <c r="BA16" i="9"/>
  <c r="BA17" i="9"/>
  <c r="BA18" i="9"/>
  <c r="BA19" i="9"/>
  <c r="BA20" i="9"/>
  <c r="BA21" i="9"/>
  <c r="BA22" i="9"/>
  <c r="BA23" i="9"/>
  <c r="BA24" i="9"/>
  <c r="BA25" i="9"/>
  <c r="BA26" i="9"/>
  <c r="BA27" i="9"/>
  <c r="BA28" i="9"/>
  <c r="BA29" i="9"/>
  <c r="BA4" i="9"/>
  <c r="AS19" i="9"/>
  <c r="AS18" i="9"/>
  <c r="AS17" i="9"/>
  <c r="AS16" i="9"/>
  <c r="AS15" i="9"/>
  <c r="AS14" i="9"/>
  <c r="AS13" i="9"/>
  <c r="AS12" i="9"/>
  <c r="AS11" i="9"/>
  <c r="AS10" i="9"/>
  <c r="AS9" i="9"/>
  <c r="AS8" i="9"/>
  <c r="AS7" i="9"/>
  <c r="AS6" i="9"/>
  <c r="AS5" i="9"/>
  <c r="AK5" i="9"/>
  <c r="AK6" i="9"/>
  <c r="AK7" i="9"/>
  <c r="AK8" i="9"/>
  <c r="AK9" i="9"/>
  <c r="AK10" i="9"/>
  <c r="AK11" i="9"/>
  <c r="AK12" i="9"/>
  <c r="AK13" i="9"/>
  <c r="AK14" i="9"/>
  <c r="AK15" i="9"/>
  <c r="AK16" i="9"/>
  <c r="AK17" i="9"/>
  <c r="AK18" i="9"/>
  <c r="AK19" i="9"/>
  <c r="AK20" i="9"/>
  <c r="AK21" i="9"/>
  <c r="AK22" i="9"/>
  <c r="AK23" i="9"/>
  <c r="AK24" i="9"/>
  <c r="AK25" i="9"/>
  <c r="AK4" i="9"/>
  <c r="AC5" i="9"/>
  <c r="AC6" i="9"/>
  <c r="AC7" i="9"/>
  <c r="AC8" i="9"/>
  <c r="AC9" i="9"/>
  <c r="AC10" i="9"/>
  <c r="AC11" i="9"/>
  <c r="AC12" i="9"/>
  <c r="AC13" i="9"/>
  <c r="AC14" i="9"/>
  <c r="AC15" i="9"/>
  <c r="AC16" i="9"/>
  <c r="AC17" i="9"/>
  <c r="AC18" i="9"/>
  <c r="AC19" i="9"/>
  <c r="AC20" i="9"/>
  <c r="AC21" i="9"/>
  <c r="AC22" i="9"/>
  <c r="AC23" i="9"/>
  <c r="AC24" i="9"/>
  <c r="AC25" i="9"/>
  <c r="AC26" i="9"/>
  <c r="AC27" i="9"/>
  <c r="AC28" i="9"/>
  <c r="AC29" i="9"/>
  <c r="AC30" i="9"/>
  <c r="AC31" i="9"/>
  <c r="AC32" i="9"/>
  <c r="AC33" i="9"/>
  <c r="AC4" i="9"/>
  <c r="U5" i="9"/>
  <c r="U6" i="9"/>
  <c r="U7" i="9"/>
  <c r="U8" i="9"/>
  <c r="U9" i="9"/>
  <c r="U10" i="9"/>
  <c r="U11" i="9"/>
  <c r="U12" i="9"/>
  <c r="U13" i="9"/>
  <c r="U14" i="9"/>
  <c r="U15" i="9"/>
  <c r="U16" i="9"/>
  <c r="U17" i="9"/>
  <c r="U18" i="9"/>
  <c r="U19" i="9"/>
  <c r="U20" i="9"/>
  <c r="U21" i="9"/>
  <c r="U22" i="9"/>
  <c r="U23" i="9"/>
  <c r="U24" i="9"/>
  <c r="U25" i="9"/>
  <c r="U26" i="9"/>
  <c r="U27" i="9"/>
  <c r="U28" i="9"/>
  <c r="U29" i="9"/>
  <c r="U30" i="9"/>
  <c r="U31" i="9"/>
  <c r="U32" i="9"/>
  <c r="U4" i="9"/>
  <c r="M5" i="9"/>
  <c r="M6" i="9"/>
  <c r="M7" i="9"/>
  <c r="M8" i="9"/>
  <c r="M9" i="9"/>
  <c r="M10" i="9"/>
  <c r="M11" i="9"/>
  <c r="M12" i="9"/>
  <c r="M13" i="9"/>
  <c r="M14" i="9"/>
  <c r="M15" i="9"/>
  <c r="M16" i="9"/>
  <c r="M17" i="9"/>
  <c r="M18" i="9"/>
  <c r="M19" i="9"/>
  <c r="M20" i="9"/>
  <c r="M21" i="9"/>
  <c r="M22" i="9"/>
  <c r="M23" i="9"/>
  <c r="M24" i="9"/>
  <c r="M25" i="9"/>
  <c r="M26" i="9"/>
  <c r="M27" i="9"/>
  <c r="M28" i="9"/>
  <c r="M29" i="9"/>
  <c r="M30" i="9"/>
  <c r="M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4" i="9"/>
  <c r="BB5" i="8"/>
  <c r="AS5" i="8"/>
  <c r="AS6" i="8"/>
  <c r="AS7" i="8"/>
  <c r="AS8" i="8"/>
  <c r="AS9" i="8"/>
  <c r="AS10" i="8"/>
  <c r="AS11" i="8"/>
  <c r="AS12" i="8"/>
  <c r="AS13" i="8"/>
  <c r="AS14" i="8"/>
  <c r="AS15" i="8"/>
  <c r="AS16" i="8"/>
  <c r="AS17" i="8"/>
  <c r="AS18" i="8"/>
  <c r="AS19" i="8"/>
  <c r="AK13" i="8"/>
  <c r="AL14" i="8" s="1"/>
  <c r="AK12" i="8"/>
  <c r="AK11" i="8"/>
  <c r="AK10" i="8"/>
  <c r="AK9" i="8"/>
  <c r="AK8" i="8"/>
  <c r="AK7" i="8"/>
  <c r="AK6" i="8"/>
  <c r="AK5" i="8"/>
  <c r="AC5" i="8"/>
  <c r="AC6" i="8"/>
  <c r="AC7" i="8"/>
  <c r="AC8" i="8"/>
  <c r="AC9" i="8"/>
  <c r="AC10" i="8"/>
  <c r="AC11" i="8"/>
  <c r="AC12" i="8"/>
  <c r="AC13" i="8"/>
  <c r="AC14" i="8"/>
  <c r="AC15" i="8"/>
  <c r="AC16" i="8"/>
  <c r="AC17" i="8"/>
  <c r="AC18" i="8"/>
  <c r="AC19" i="8"/>
  <c r="BA5" i="7"/>
  <c r="BA6" i="7"/>
  <c r="BA7" i="7"/>
  <c r="BA8" i="7"/>
  <c r="BA9" i="7"/>
  <c r="BA10" i="7"/>
  <c r="BA11" i="7"/>
  <c r="BA12" i="7"/>
  <c r="BA13" i="7"/>
  <c r="BA14" i="7"/>
  <c r="BA15" i="7"/>
  <c r="BA16" i="7"/>
  <c r="BA17" i="7"/>
  <c r="BA18" i="7"/>
  <c r="BA19" i="7"/>
  <c r="BA20" i="7"/>
  <c r="BA21" i="7"/>
  <c r="BA22" i="7"/>
  <c r="BA23" i="7"/>
  <c r="BA24" i="7"/>
  <c r="BA25" i="7"/>
  <c r="BA26" i="7"/>
  <c r="BA27" i="7"/>
  <c r="BA4" i="7"/>
  <c r="AS5" i="7"/>
  <c r="AS6" i="7"/>
  <c r="AS7" i="7"/>
  <c r="AS8" i="7"/>
  <c r="AS9" i="7"/>
  <c r="AS10" i="7"/>
  <c r="AS11" i="7"/>
  <c r="AS12" i="7"/>
  <c r="AS13" i="7"/>
  <c r="AS14" i="7"/>
  <c r="AS15" i="7"/>
  <c r="AS16" i="7"/>
  <c r="AS17" i="7"/>
  <c r="AT18" i="7" s="1"/>
  <c r="AS22" i="7"/>
  <c r="AS23" i="7"/>
  <c r="AS24" i="7"/>
  <c r="AS25" i="7"/>
  <c r="AS4" i="7"/>
  <c r="AU4" i="7" s="1"/>
  <c r="E50" i="12" s="1"/>
  <c r="V31" i="14" s="1"/>
  <c r="AK5" i="7"/>
  <c r="AK6" i="7"/>
  <c r="AK7" i="7"/>
  <c r="AK8" i="7"/>
  <c r="AK9" i="7"/>
  <c r="AK10" i="7"/>
  <c r="AK11" i="7"/>
  <c r="AK12" i="7"/>
  <c r="AK13" i="7"/>
  <c r="AC4" i="7"/>
  <c r="AC27" i="7"/>
  <c r="AC26" i="7"/>
  <c r="AC25" i="7"/>
  <c r="AC24" i="7"/>
  <c r="AC23" i="7"/>
  <c r="AC22" i="7"/>
  <c r="AC21" i="7"/>
  <c r="AC20" i="7"/>
  <c r="AC19" i="7"/>
  <c r="AC18" i="7"/>
  <c r="AC17" i="7"/>
  <c r="AC16" i="7"/>
  <c r="AC15" i="7"/>
  <c r="AC14" i="7"/>
  <c r="AC13" i="7"/>
  <c r="AC12" i="7"/>
  <c r="AC11" i="7"/>
  <c r="AC10" i="7"/>
  <c r="AC9" i="7"/>
  <c r="AC8" i="7"/>
  <c r="AC7" i="7"/>
  <c r="AC6" i="7"/>
  <c r="AC5" i="7"/>
  <c r="M5" i="7"/>
  <c r="M6" i="7"/>
  <c r="M7" i="7"/>
  <c r="M8" i="7"/>
  <c r="M9" i="7"/>
  <c r="M10" i="7"/>
  <c r="M11" i="7"/>
  <c r="M12" i="7"/>
  <c r="M13" i="7"/>
  <c r="M14" i="7"/>
  <c r="M15" i="7"/>
  <c r="M16" i="7"/>
  <c r="M17" i="7"/>
  <c r="M18" i="7"/>
  <c r="M19" i="7"/>
  <c r="M20" i="7"/>
  <c r="M21" i="7"/>
  <c r="M22" i="7"/>
  <c r="M23" i="7"/>
  <c r="M24" i="7"/>
  <c r="M25" i="7"/>
  <c r="M26" i="7"/>
  <c r="M27" i="7"/>
  <c r="M28" i="7"/>
  <c r="M4" i="7"/>
  <c r="N5" i="7" s="1"/>
  <c r="E5" i="7"/>
  <c r="E6" i="7"/>
  <c r="E7" i="7"/>
  <c r="E8" i="7"/>
  <c r="E9" i="7"/>
  <c r="E10" i="7"/>
  <c r="E11" i="7"/>
  <c r="E12" i="7"/>
  <c r="E13" i="7"/>
  <c r="E14" i="7"/>
  <c r="E15" i="7"/>
  <c r="E16" i="7"/>
  <c r="E17" i="7"/>
  <c r="E18" i="7"/>
  <c r="E19" i="7"/>
  <c r="E20" i="7"/>
  <c r="E21" i="7"/>
  <c r="E22" i="7"/>
  <c r="E23" i="7"/>
  <c r="E24" i="7"/>
  <c r="E25" i="7"/>
  <c r="E26" i="7"/>
  <c r="E27" i="7"/>
  <c r="E4" i="7"/>
  <c r="BA5" i="6"/>
  <c r="BA6" i="6"/>
  <c r="BA7" i="6"/>
  <c r="BA8" i="6"/>
  <c r="BA9" i="6"/>
  <c r="BA10" i="6"/>
  <c r="BA11" i="6"/>
  <c r="BA12" i="6"/>
  <c r="BA13" i="6"/>
  <c r="BA14" i="6"/>
  <c r="BA15" i="6"/>
  <c r="BA16" i="6"/>
  <c r="BA17" i="6"/>
  <c r="BA18" i="6"/>
  <c r="BA19" i="6"/>
  <c r="BA20" i="6"/>
  <c r="BA21" i="6"/>
  <c r="BA22" i="6"/>
  <c r="BA23" i="6"/>
  <c r="BA24" i="6"/>
  <c r="BA25" i="6"/>
  <c r="BA26" i="6"/>
  <c r="BA27" i="6"/>
  <c r="BA28" i="6"/>
  <c r="BA29" i="6"/>
  <c r="BA30" i="6"/>
  <c r="BA31" i="6"/>
  <c r="BA32" i="6"/>
  <c r="BA33" i="6"/>
  <c r="BA34" i="6"/>
  <c r="BA4" i="6"/>
  <c r="AS5" i="6"/>
  <c r="AS6" i="6"/>
  <c r="AS7" i="6"/>
  <c r="AS8" i="6"/>
  <c r="AS9" i="6"/>
  <c r="AS10" i="6"/>
  <c r="AS11" i="6"/>
  <c r="AS12" i="6"/>
  <c r="AS13" i="6"/>
  <c r="AS14" i="6"/>
  <c r="AS15" i="6"/>
  <c r="AS16" i="6"/>
  <c r="AS17" i="6"/>
  <c r="AS18" i="6"/>
  <c r="AS19" i="6"/>
  <c r="AS20" i="6"/>
  <c r="AS21" i="6"/>
  <c r="AS22" i="6"/>
  <c r="AS23" i="6"/>
  <c r="AS24" i="6"/>
  <c r="AS25" i="6"/>
  <c r="AS26" i="6"/>
  <c r="AS27" i="6"/>
  <c r="AS28" i="6"/>
  <c r="AS29" i="6"/>
  <c r="AS30" i="6"/>
  <c r="AS31" i="6"/>
  <c r="AS32" i="6"/>
  <c r="AS33" i="6"/>
  <c r="AS4" i="6"/>
  <c r="AK5" i="6"/>
  <c r="AK6" i="6"/>
  <c r="AK7" i="6"/>
  <c r="AK8" i="6"/>
  <c r="AK9" i="6"/>
  <c r="AK10" i="6"/>
  <c r="AK11" i="6"/>
  <c r="AK12" i="6"/>
  <c r="AK13" i="6"/>
  <c r="AK14" i="6"/>
  <c r="AK15" i="6"/>
  <c r="AK16" i="6"/>
  <c r="AK17" i="6"/>
  <c r="AK18" i="6"/>
  <c r="AK19" i="6"/>
  <c r="AC5" i="6"/>
  <c r="AC6" i="6"/>
  <c r="AC7" i="6"/>
  <c r="AC8" i="6"/>
  <c r="AC9" i="6"/>
  <c r="AC10" i="6"/>
  <c r="AC11" i="6"/>
  <c r="AC12" i="6"/>
  <c r="AC13" i="6"/>
  <c r="AC14" i="6"/>
  <c r="AC15" i="6"/>
  <c r="AC16" i="6"/>
  <c r="AC17" i="6"/>
  <c r="AC18" i="6"/>
  <c r="AC19" i="6"/>
  <c r="AC20" i="6"/>
  <c r="AC21" i="6"/>
  <c r="AC22" i="6"/>
  <c r="AC23" i="6"/>
  <c r="AC24" i="6"/>
  <c r="AC25" i="6"/>
  <c r="AC26" i="6"/>
  <c r="AC27" i="6"/>
  <c r="AC4" i="6"/>
  <c r="U4" i="6"/>
  <c r="U33" i="6"/>
  <c r="U32" i="6"/>
  <c r="U31" i="6"/>
  <c r="U30" i="6"/>
  <c r="U29" i="6"/>
  <c r="U28" i="6"/>
  <c r="U27" i="6"/>
  <c r="U26" i="6"/>
  <c r="U25" i="6"/>
  <c r="U24" i="6"/>
  <c r="U23" i="6"/>
  <c r="U22" i="6"/>
  <c r="U21" i="6"/>
  <c r="U20" i="6"/>
  <c r="U19" i="6"/>
  <c r="U18" i="6"/>
  <c r="U17" i="6"/>
  <c r="U16" i="6"/>
  <c r="U15" i="6"/>
  <c r="U14" i="6"/>
  <c r="U13" i="6"/>
  <c r="U12" i="6"/>
  <c r="U11" i="6"/>
  <c r="U10" i="6"/>
  <c r="U9" i="6"/>
  <c r="U8" i="6"/>
  <c r="U7" i="6"/>
  <c r="U6" i="6"/>
  <c r="U5" i="6"/>
  <c r="M5" i="6"/>
  <c r="M6" i="6"/>
  <c r="M7" i="6"/>
  <c r="N8" i="6" s="1"/>
  <c r="M8" i="6"/>
  <c r="M9" i="6"/>
  <c r="M10" i="6"/>
  <c r="M11" i="6"/>
  <c r="M12" i="6"/>
  <c r="M13" i="6"/>
  <c r="M14" i="6"/>
  <c r="M15" i="6"/>
  <c r="N16" i="6" s="1"/>
  <c r="M16" i="6"/>
  <c r="M17" i="6"/>
  <c r="M18" i="6"/>
  <c r="M19" i="6"/>
  <c r="M20" i="6"/>
  <c r="M21" i="6"/>
  <c r="M22" i="6"/>
  <c r="M23" i="6"/>
  <c r="N24" i="6" s="1"/>
  <c r="M24" i="6"/>
  <c r="M25" i="6"/>
  <c r="M26" i="6"/>
  <c r="M27" i="6"/>
  <c r="M28" i="6"/>
  <c r="M29" i="6"/>
  <c r="M4" i="6"/>
  <c r="E5" i="6"/>
  <c r="F6" i="6" s="1"/>
  <c r="E6" i="6"/>
  <c r="E7" i="6"/>
  <c r="E8" i="6"/>
  <c r="E9" i="6"/>
  <c r="E10" i="6"/>
  <c r="E11" i="6"/>
  <c r="E12" i="6"/>
  <c r="E13" i="6"/>
  <c r="F14" i="6" s="1"/>
  <c r="E14" i="6"/>
  <c r="E15" i="6"/>
  <c r="E16" i="6"/>
  <c r="E17" i="6"/>
  <c r="E18" i="6"/>
  <c r="E19" i="6"/>
  <c r="E20" i="6"/>
  <c r="E21" i="6"/>
  <c r="F22" i="6" s="1"/>
  <c r="E22" i="6"/>
  <c r="E23" i="6"/>
  <c r="E24" i="6"/>
  <c r="E25" i="6"/>
  <c r="E26" i="6"/>
  <c r="E27" i="6"/>
  <c r="E28" i="6"/>
  <c r="E29" i="6"/>
  <c r="F30" i="6" s="1"/>
  <c r="E30" i="6"/>
  <c r="E31" i="6"/>
  <c r="E4" i="6"/>
  <c r="BA5" i="5"/>
  <c r="BA6" i="5"/>
  <c r="BA7" i="5"/>
  <c r="BA8" i="5"/>
  <c r="BA9" i="5"/>
  <c r="BA10" i="5"/>
  <c r="BA11" i="5"/>
  <c r="BA12" i="5"/>
  <c r="BA13" i="5"/>
  <c r="BA14" i="5"/>
  <c r="BA15" i="5"/>
  <c r="BA16" i="5"/>
  <c r="BA17" i="5"/>
  <c r="BA18" i="5"/>
  <c r="BA19" i="5"/>
  <c r="BA20" i="5"/>
  <c r="BA21" i="5"/>
  <c r="BA22" i="5"/>
  <c r="BA23" i="5"/>
  <c r="BA24" i="5"/>
  <c r="BA25" i="5"/>
  <c r="BA26" i="5"/>
  <c r="BA27" i="5"/>
  <c r="BA28" i="5"/>
  <c r="BA29" i="5"/>
  <c r="BA30" i="5"/>
  <c r="BA31" i="5"/>
  <c r="BA4" i="5"/>
  <c r="AS5" i="5"/>
  <c r="AS6" i="5"/>
  <c r="AS7" i="5"/>
  <c r="AS8" i="5"/>
  <c r="AS9" i="5"/>
  <c r="AS10" i="5"/>
  <c r="AS11" i="5"/>
  <c r="AS12" i="5"/>
  <c r="AS13" i="5"/>
  <c r="AS14" i="5"/>
  <c r="AS15" i="5"/>
  <c r="AS16" i="5"/>
  <c r="AS17" i="5"/>
  <c r="AS18" i="5"/>
  <c r="AS19" i="5"/>
  <c r="AS20" i="5"/>
  <c r="AT20" i="5" s="1"/>
  <c r="AS21" i="5"/>
  <c r="AS22" i="5"/>
  <c r="AS23" i="5"/>
  <c r="AS24" i="5"/>
  <c r="AS25" i="5"/>
  <c r="AS26" i="5"/>
  <c r="AS27" i="5"/>
  <c r="AS28" i="5"/>
  <c r="AS29" i="5"/>
  <c r="AS30" i="5"/>
  <c r="AS31" i="5"/>
  <c r="AS32" i="5"/>
  <c r="U5" i="5"/>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M28" i="5"/>
  <c r="M27" i="5"/>
  <c r="M26" i="5"/>
  <c r="M25" i="5"/>
  <c r="M24" i="5"/>
  <c r="M23" i="5"/>
  <c r="M22" i="5"/>
  <c r="M21" i="5"/>
  <c r="M20" i="5"/>
  <c r="M19" i="5"/>
  <c r="M18" i="5"/>
  <c r="M17" i="5"/>
  <c r="M16" i="5"/>
  <c r="M15" i="5"/>
  <c r="N16" i="5" s="1"/>
  <c r="M14" i="5"/>
  <c r="M13" i="5"/>
  <c r="M12" i="5"/>
  <c r="M11" i="5"/>
  <c r="M10" i="5"/>
  <c r="M9" i="5"/>
  <c r="M8" i="5"/>
  <c r="M7" i="5"/>
  <c r="N8" i="5" s="1"/>
  <c r="M6" i="5"/>
  <c r="M5" i="5"/>
  <c r="E6" i="5"/>
  <c r="E7" i="5"/>
  <c r="E8" i="5"/>
  <c r="E9" i="5"/>
  <c r="E10" i="5"/>
  <c r="E11" i="5"/>
  <c r="E12" i="5"/>
  <c r="E13" i="5"/>
  <c r="E14" i="5"/>
  <c r="E15" i="5"/>
  <c r="E16" i="5"/>
  <c r="E17" i="5"/>
  <c r="E18" i="5"/>
  <c r="E19" i="5"/>
  <c r="E20" i="5"/>
  <c r="E21" i="5"/>
  <c r="E22" i="5"/>
  <c r="E23" i="5"/>
  <c r="E24" i="5"/>
  <c r="E25" i="5"/>
  <c r="E26" i="5"/>
  <c r="E27" i="5"/>
  <c r="E28" i="5"/>
  <c r="E29" i="5"/>
  <c r="E30" i="5"/>
  <c r="E31" i="5"/>
  <c r="E32" i="5"/>
  <c r="E4" i="5"/>
  <c r="F5" i="5" s="1"/>
  <c r="BA5" i="4"/>
  <c r="BA6" i="4"/>
  <c r="BA7" i="4"/>
  <c r="BA8" i="4"/>
  <c r="BA9" i="4"/>
  <c r="BA10" i="4"/>
  <c r="BA11" i="4"/>
  <c r="BA12" i="4"/>
  <c r="BA13" i="4"/>
  <c r="BA14" i="4"/>
  <c r="BA15" i="4"/>
  <c r="BA16" i="4"/>
  <c r="BA17" i="4"/>
  <c r="BA18" i="4"/>
  <c r="BA19" i="4"/>
  <c r="BA20" i="4"/>
  <c r="BA21" i="4"/>
  <c r="BA22" i="4"/>
  <c r="BA23" i="4"/>
  <c r="BA24" i="4"/>
  <c r="BA25" i="4"/>
  <c r="BA26" i="4"/>
  <c r="BA27" i="4"/>
  <c r="BA28" i="4"/>
  <c r="BA29" i="4"/>
  <c r="BA4" i="4"/>
  <c r="AS5" i="4"/>
  <c r="AS6" i="4"/>
  <c r="AS7" i="4"/>
  <c r="AS8" i="4"/>
  <c r="AS9" i="4"/>
  <c r="AS10" i="4"/>
  <c r="AS11" i="4"/>
  <c r="AS12" i="4"/>
  <c r="AS13" i="4"/>
  <c r="AS14" i="4"/>
  <c r="AS15" i="4"/>
  <c r="AS16" i="4"/>
  <c r="AS17" i="4"/>
  <c r="AS18" i="4"/>
  <c r="AS19" i="4"/>
  <c r="AS20" i="4"/>
  <c r="AS21" i="4"/>
  <c r="AS22" i="4"/>
  <c r="AS23" i="4"/>
  <c r="AS24" i="4"/>
  <c r="AS25" i="4"/>
  <c r="AS26" i="4"/>
  <c r="AS27" i="4"/>
  <c r="AS28" i="4"/>
  <c r="AS29" i="4"/>
  <c r="AS30" i="4"/>
  <c r="AS4" i="4"/>
  <c r="AC5" i="4"/>
  <c r="AC6" i="4"/>
  <c r="AC7" i="4"/>
  <c r="AC8" i="4"/>
  <c r="AC9" i="4"/>
  <c r="AC10" i="4"/>
  <c r="AC11" i="4"/>
  <c r="AC12" i="4"/>
  <c r="AC13" i="4"/>
  <c r="AC14" i="4"/>
  <c r="AC15" i="4"/>
  <c r="AC16" i="4"/>
  <c r="AC17" i="4"/>
  <c r="AC18" i="4"/>
  <c r="AC19" i="4"/>
  <c r="AC20" i="4"/>
  <c r="AC21" i="4"/>
  <c r="AC22" i="4"/>
  <c r="AC23" i="4"/>
  <c r="AC24" i="4"/>
  <c r="AC25" i="4"/>
  <c r="AC26" i="4"/>
  <c r="AC27" i="4"/>
  <c r="AC28" i="4"/>
  <c r="AC4" i="4"/>
  <c r="AD5" i="4" s="1"/>
  <c r="U5" i="4"/>
  <c r="U6" i="4"/>
  <c r="U7" i="4"/>
  <c r="U8" i="4"/>
  <c r="U9" i="4"/>
  <c r="U10" i="4"/>
  <c r="U11" i="4"/>
  <c r="U12" i="4"/>
  <c r="U13" i="4"/>
  <c r="U14" i="4"/>
  <c r="U15" i="4"/>
  <c r="U16" i="4"/>
  <c r="U17" i="4"/>
  <c r="U18" i="4"/>
  <c r="U19" i="4"/>
  <c r="U20" i="4"/>
  <c r="U21" i="4"/>
  <c r="U22" i="4"/>
  <c r="U23" i="4"/>
  <c r="U24" i="4"/>
  <c r="U25" i="4"/>
  <c r="U26" i="4"/>
  <c r="U27" i="4"/>
  <c r="U28" i="4"/>
  <c r="U29" i="4"/>
  <c r="U4" i="4"/>
  <c r="E4"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BA5" i="3"/>
  <c r="BA6" i="3"/>
  <c r="BA7" i="3"/>
  <c r="BA8" i="3"/>
  <c r="BA9" i="3"/>
  <c r="BA10" i="3"/>
  <c r="BA11" i="3"/>
  <c r="BA12" i="3"/>
  <c r="BA13" i="3"/>
  <c r="BA14" i="3"/>
  <c r="BA15" i="3"/>
  <c r="BA16" i="3"/>
  <c r="BA17" i="3"/>
  <c r="BA18" i="3"/>
  <c r="BA19" i="3"/>
  <c r="BA20" i="3"/>
  <c r="BA21" i="3"/>
  <c r="BA22" i="3"/>
  <c r="BA23" i="3"/>
  <c r="BA24" i="3"/>
  <c r="BA25" i="3"/>
  <c r="BA26" i="3"/>
  <c r="BA27" i="3"/>
  <c r="BA28" i="3"/>
  <c r="BA29" i="3"/>
  <c r="BA30" i="3"/>
  <c r="BA31" i="3"/>
  <c r="BA32" i="3"/>
  <c r="BA33" i="3"/>
  <c r="BA4" i="3"/>
  <c r="AS5" i="3"/>
  <c r="AS6" i="3"/>
  <c r="AS7" i="3"/>
  <c r="AS8" i="3"/>
  <c r="AS9" i="3"/>
  <c r="AS10" i="3"/>
  <c r="AS11" i="3"/>
  <c r="AS12" i="3"/>
  <c r="AS13" i="3"/>
  <c r="AS14" i="3"/>
  <c r="AS15" i="3"/>
  <c r="AS16" i="3"/>
  <c r="AS17" i="3"/>
  <c r="AS18" i="3"/>
  <c r="AS19" i="3"/>
  <c r="AS20" i="3"/>
  <c r="AS21" i="3"/>
  <c r="AS22" i="3"/>
  <c r="AS23" i="3"/>
  <c r="AS24" i="3"/>
  <c r="AS25" i="3"/>
  <c r="AS26" i="3"/>
  <c r="AS27" i="3"/>
  <c r="AS28" i="3"/>
  <c r="AS29" i="3"/>
  <c r="AS30" i="3"/>
  <c r="AS31" i="3"/>
  <c r="AS32" i="3"/>
  <c r="AS4" i="3"/>
  <c r="AC5" i="3"/>
  <c r="AC6" i="3"/>
  <c r="AC7" i="3"/>
  <c r="AC8" i="3"/>
  <c r="AC9" i="3"/>
  <c r="AC10" i="3"/>
  <c r="AC11" i="3"/>
  <c r="AC12" i="3"/>
  <c r="AC13" i="3"/>
  <c r="AC14" i="3"/>
  <c r="AC15" i="3"/>
  <c r="AC16" i="3"/>
  <c r="AC17" i="3"/>
  <c r="AC18" i="3"/>
  <c r="AC19" i="3"/>
  <c r="AC20" i="3"/>
  <c r="AC21" i="3"/>
  <c r="AC22" i="3"/>
  <c r="AC23" i="3"/>
  <c r="AC24" i="3"/>
  <c r="AC25" i="3"/>
  <c r="AC26" i="3"/>
  <c r="AC27" i="3"/>
  <c r="AC4" i="3"/>
  <c r="U5" i="3"/>
  <c r="U6" i="3"/>
  <c r="U7" i="3"/>
  <c r="U8" i="3"/>
  <c r="U9" i="3"/>
  <c r="U10" i="3"/>
  <c r="U11" i="3"/>
  <c r="U12" i="3"/>
  <c r="U13" i="3"/>
  <c r="U14" i="3"/>
  <c r="U15" i="3"/>
  <c r="U16" i="3"/>
  <c r="U17" i="3"/>
  <c r="U18" i="3"/>
  <c r="U19" i="3"/>
  <c r="U20" i="3"/>
  <c r="U21" i="3"/>
  <c r="U22" i="3"/>
  <c r="U23" i="3"/>
  <c r="U24" i="3"/>
  <c r="U25" i="3"/>
  <c r="U26" i="3"/>
  <c r="U27" i="3"/>
  <c r="U28" i="3"/>
  <c r="U29" i="3"/>
  <c r="U30" i="3"/>
  <c r="U31"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G56" i="14" l="1"/>
  <c r="G7" i="14"/>
  <c r="W35" i="14"/>
  <c r="W28" i="14"/>
  <c r="S35" i="14"/>
  <c r="G35" i="14"/>
  <c r="S14" i="14"/>
  <c r="AA7" i="14"/>
  <c r="K13" i="14"/>
  <c r="K14" i="14" s="1"/>
  <c r="W20" i="14"/>
  <c r="W21" i="14" s="1"/>
  <c r="K35" i="14"/>
  <c r="C41" i="14"/>
  <c r="C42" i="14" s="1"/>
  <c r="O40" i="14"/>
  <c r="O42" i="14" s="1"/>
  <c r="G48" i="14"/>
  <c r="G49" i="14" s="1"/>
  <c r="K4" i="14"/>
  <c r="K7" i="14" s="1"/>
  <c r="O11" i="14"/>
  <c r="O14" i="14" s="1"/>
  <c r="AA18" i="14"/>
  <c r="AA21" i="14" s="1"/>
  <c r="G39" i="14"/>
  <c r="G42" i="14" s="1"/>
  <c r="S48" i="14"/>
  <c r="S49" i="14" s="1"/>
  <c r="C53" i="14"/>
  <c r="C56" i="14" s="1"/>
  <c r="W4" i="14"/>
  <c r="W7" i="14" s="1"/>
  <c r="C13" i="14"/>
  <c r="C14" i="14" s="1"/>
  <c r="AA11" i="14"/>
  <c r="AA14" i="14" s="1"/>
  <c r="G18" i="14"/>
  <c r="O20" i="14"/>
  <c r="O21" i="14" s="1"/>
  <c r="K25" i="14"/>
  <c r="C33" i="14"/>
  <c r="C35" i="14" s="1"/>
  <c r="W46" i="14"/>
  <c r="W49" i="14" s="1"/>
  <c r="O53" i="14"/>
  <c r="O56" i="14" s="1"/>
  <c r="S7" i="14"/>
  <c r="W14" i="14"/>
  <c r="C4" i="14"/>
  <c r="C7" i="14" s="1"/>
  <c r="G11" i="14"/>
  <c r="G14" i="14" s="1"/>
  <c r="S18" i="14"/>
  <c r="S21" i="14" s="1"/>
  <c r="AA32" i="14"/>
  <c r="AA35" i="14" s="1"/>
  <c r="C46" i="14"/>
  <c r="O4" i="14"/>
  <c r="O7" i="14" s="1"/>
  <c r="C25" i="14"/>
  <c r="C28" i="14" s="1"/>
  <c r="S32" i="14"/>
  <c r="W39" i="14"/>
  <c r="W42" i="14" s="1"/>
  <c r="AA49" i="14"/>
  <c r="S56" i="14"/>
  <c r="K56" i="14"/>
  <c r="AT24" i="10"/>
  <c r="AT31" i="10"/>
  <c r="AT23" i="10"/>
  <c r="BB29" i="9"/>
  <c r="BB21" i="9"/>
  <c r="BB29" i="8"/>
  <c r="AT28" i="8"/>
  <c r="AL27" i="6"/>
  <c r="AL31" i="6"/>
  <c r="AL24" i="6"/>
  <c r="AL30" i="6"/>
  <c r="AL22" i="6"/>
  <c r="AL20" i="6"/>
  <c r="AL25" i="6"/>
  <c r="AL21" i="6"/>
  <c r="AL28" i="6"/>
  <c r="AL23" i="6"/>
  <c r="AL14" i="6"/>
  <c r="AL6" i="6"/>
  <c r="AT28" i="6"/>
  <c r="AT20" i="6"/>
  <c r="AT12" i="6"/>
  <c r="N13" i="5"/>
  <c r="N21" i="5"/>
  <c r="AL25" i="5"/>
  <c r="N24" i="5"/>
  <c r="AL24" i="4"/>
  <c r="AL19" i="3"/>
  <c r="AA56" i="14"/>
  <c r="W56" i="14"/>
  <c r="O49" i="14"/>
  <c r="K49" i="14"/>
  <c r="C49" i="14"/>
  <c r="K42" i="14"/>
  <c r="O35" i="14"/>
  <c r="AA28" i="14"/>
  <c r="S28" i="14"/>
  <c r="O28" i="14"/>
  <c r="K28" i="14"/>
  <c r="G28" i="14"/>
  <c r="G21" i="14"/>
  <c r="K21" i="14"/>
  <c r="V23" i="10"/>
  <c r="V15" i="10"/>
  <c r="BB22" i="10"/>
  <c r="BC4" i="10"/>
  <c r="E81" i="12" s="1"/>
  <c r="Z52" i="14" s="1"/>
  <c r="BB25" i="10"/>
  <c r="BB18" i="10"/>
  <c r="BB19" i="10"/>
  <c r="BB27" i="10"/>
  <c r="AU4" i="10"/>
  <c r="E80" i="12" s="1"/>
  <c r="V52" i="14" s="1"/>
  <c r="BB24" i="10"/>
  <c r="AT30" i="10"/>
  <c r="AT22" i="10"/>
  <c r="AT27" i="10"/>
  <c r="BB7" i="10"/>
  <c r="BB15" i="10"/>
  <c r="AD33" i="10"/>
  <c r="AD25" i="10"/>
  <c r="F17" i="10"/>
  <c r="F9" i="10"/>
  <c r="N27" i="10"/>
  <c r="N19" i="10"/>
  <c r="V7" i="10"/>
  <c r="AD30" i="10"/>
  <c r="AD22" i="10"/>
  <c r="AD14" i="10"/>
  <c r="AD6" i="10"/>
  <c r="AL22" i="10"/>
  <c r="AL14" i="10"/>
  <c r="AL6" i="10"/>
  <c r="AT15" i="10"/>
  <c r="AT7" i="10"/>
  <c r="N11" i="10"/>
  <c r="F33" i="10"/>
  <c r="F25" i="10"/>
  <c r="V31" i="10"/>
  <c r="F5" i="10"/>
  <c r="BB13" i="10"/>
  <c r="F16" i="10"/>
  <c r="F8" i="10"/>
  <c r="V30" i="10"/>
  <c r="V6" i="10"/>
  <c r="AL5" i="10"/>
  <c r="AT5" i="10"/>
  <c r="F24" i="10"/>
  <c r="N10" i="10"/>
  <c r="AD29" i="10"/>
  <c r="AL21" i="10"/>
  <c r="AL13" i="10"/>
  <c r="AT14" i="10"/>
  <c r="N18" i="10"/>
  <c r="V22" i="10"/>
  <c r="AD13" i="10"/>
  <c r="N26" i="10"/>
  <c r="V14" i="10"/>
  <c r="AD21" i="10"/>
  <c r="AT6" i="10"/>
  <c r="N5" i="10"/>
  <c r="BB8" i="10"/>
  <c r="BB16" i="10"/>
  <c r="F27" i="10"/>
  <c r="F19" i="10"/>
  <c r="F11" i="10"/>
  <c r="N29" i="10"/>
  <c r="N21" i="10"/>
  <c r="N13" i="10"/>
  <c r="V25" i="10"/>
  <c r="V17" i="10"/>
  <c r="V9" i="10"/>
  <c r="AD32" i="10"/>
  <c r="AD24" i="10"/>
  <c r="AD16" i="10"/>
  <c r="AD8" i="10"/>
  <c r="AL24" i="10"/>
  <c r="AL16" i="10"/>
  <c r="AL8" i="10"/>
  <c r="AT17" i="10"/>
  <c r="AT9" i="10"/>
  <c r="BB10" i="10"/>
  <c r="F14" i="10"/>
  <c r="N16" i="10"/>
  <c r="N8" i="10"/>
  <c r="AD27" i="10"/>
  <c r="AD19" i="10"/>
  <c r="AD11" i="10"/>
  <c r="AL27" i="10"/>
  <c r="AL19" i="10"/>
  <c r="AL11" i="10"/>
  <c r="AT20" i="10"/>
  <c r="AT12" i="10"/>
  <c r="F30" i="10"/>
  <c r="F6" i="10"/>
  <c r="F22" i="10"/>
  <c r="N24" i="10"/>
  <c r="AD17" i="10"/>
  <c r="AD9" i="10"/>
  <c r="F26" i="10"/>
  <c r="F18" i="10"/>
  <c r="AL15" i="10"/>
  <c r="F31" i="10"/>
  <c r="F23" i="10"/>
  <c r="F15" i="10"/>
  <c r="F7" i="10"/>
  <c r="N25" i="10"/>
  <c r="N17" i="10"/>
  <c r="N9" i="10"/>
  <c r="V28" i="10"/>
  <c r="V21" i="10"/>
  <c r="V13" i="10"/>
  <c r="AD5" i="10"/>
  <c r="AD28" i="10"/>
  <c r="AD20" i="10"/>
  <c r="AD12" i="10"/>
  <c r="AL20" i="10"/>
  <c r="AL12" i="10"/>
  <c r="AT13" i="10"/>
  <c r="BB6" i="10"/>
  <c r="BB14" i="10"/>
  <c r="F29" i="10"/>
  <c r="F21" i="10"/>
  <c r="F13" i="10"/>
  <c r="N23" i="10"/>
  <c r="N15" i="10"/>
  <c r="N7" i="10"/>
  <c r="V27" i="10"/>
  <c r="V19" i="10"/>
  <c r="V11" i="10"/>
  <c r="AD34" i="10"/>
  <c r="AD26" i="10"/>
  <c r="AD18" i="10"/>
  <c r="AD10" i="10"/>
  <c r="AL26" i="10"/>
  <c r="AL18" i="10"/>
  <c r="AL10" i="10"/>
  <c r="AT19" i="10"/>
  <c r="AT11" i="10"/>
  <c r="F32" i="10"/>
  <c r="F28" i="10"/>
  <c r="F20" i="10"/>
  <c r="F12" i="10"/>
  <c r="N22" i="10"/>
  <c r="N14" i="10"/>
  <c r="N6" i="10"/>
  <c r="V26" i="10"/>
  <c r="V18" i="10"/>
  <c r="V10" i="10"/>
  <c r="AL25" i="10"/>
  <c r="AL17" i="10"/>
  <c r="AL9" i="10"/>
  <c r="AT18" i="10"/>
  <c r="AT10" i="10"/>
  <c r="BB9" i="10"/>
  <c r="BB17" i="10"/>
  <c r="V5" i="10"/>
  <c r="F10" i="10"/>
  <c r="AL23" i="10"/>
  <c r="N28" i="10"/>
  <c r="N20" i="10"/>
  <c r="N12" i="10"/>
  <c r="V24" i="10"/>
  <c r="V16" i="10"/>
  <c r="V8" i="10"/>
  <c r="AD31" i="10"/>
  <c r="AD23" i="10"/>
  <c r="AD15" i="10"/>
  <c r="AD7" i="10"/>
  <c r="AT16" i="10"/>
  <c r="AT8" i="10"/>
  <c r="BB11" i="10"/>
  <c r="BB12" i="10"/>
  <c r="AL7" i="10"/>
  <c r="V12" i="10"/>
  <c r="V20" i="10"/>
  <c r="V29" i="10"/>
  <c r="BB5" i="10"/>
  <c r="AX33" i="10" s="1"/>
  <c r="BB28" i="9"/>
  <c r="BB20" i="9"/>
  <c r="AT24" i="9"/>
  <c r="BB26" i="9"/>
  <c r="BB18" i="9"/>
  <c r="BB24" i="9"/>
  <c r="AT22" i="9"/>
  <c r="AT30" i="9"/>
  <c r="BB27" i="9"/>
  <c r="BB19" i="9"/>
  <c r="BB25" i="9"/>
  <c r="BB23" i="9"/>
  <c r="AT29" i="9"/>
  <c r="BC4" i="9"/>
  <c r="E71" i="12" s="1"/>
  <c r="Z45" i="14" s="1"/>
  <c r="BB22" i="9"/>
  <c r="AT25" i="9"/>
  <c r="AT28" i="9"/>
  <c r="AT26" i="9"/>
  <c r="AU4" i="9"/>
  <c r="E70" i="12" s="1"/>
  <c r="V45" i="14" s="1"/>
  <c r="AT27" i="9"/>
  <c r="AT20" i="9"/>
  <c r="AT21" i="9"/>
  <c r="F26" i="9"/>
  <c r="F18" i="9"/>
  <c r="F10" i="9"/>
  <c r="N29" i="9"/>
  <c r="N21" i="9"/>
  <c r="N13" i="9"/>
  <c r="V26" i="9"/>
  <c r="V18" i="9"/>
  <c r="V10" i="9"/>
  <c r="AD32" i="9"/>
  <c r="AD24" i="9"/>
  <c r="AD16" i="9"/>
  <c r="AD8" i="9"/>
  <c r="AL22" i="9"/>
  <c r="AL14" i="9"/>
  <c r="AL6" i="9"/>
  <c r="AT31" i="9"/>
  <c r="AT23" i="9"/>
  <c r="BB16" i="9"/>
  <c r="BB8" i="9"/>
  <c r="AT8" i="9"/>
  <c r="AT16" i="9"/>
  <c r="AL24" i="9"/>
  <c r="AL5" i="9"/>
  <c r="F31" i="9"/>
  <c r="F23" i="9"/>
  <c r="F15" i="9"/>
  <c r="F7" i="9"/>
  <c r="N26" i="9"/>
  <c r="N18" i="9"/>
  <c r="N10" i="9"/>
  <c r="V31" i="9"/>
  <c r="V23" i="9"/>
  <c r="V15" i="9"/>
  <c r="V7" i="9"/>
  <c r="AD29" i="9"/>
  <c r="AD21" i="9"/>
  <c r="AD13" i="9"/>
  <c r="AL19" i="9"/>
  <c r="AL11" i="9"/>
  <c r="BB13" i="9"/>
  <c r="AD22" i="9"/>
  <c r="AD14" i="9"/>
  <c r="AD6" i="9"/>
  <c r="AL20" i="9"/>
  <c r="AL12" i="9"/>
  <c r="BB14" i="9"/>
  <c r="BB6" i="9"/>
  <c r="AL23" i="9"/>
  <c r="F32" i="9"/>
  <c r="F24" i="9"/>
  <c r="F16" i="9"/>
  <c r="F8" i="9"/>
  <c r="N27" i="9"/>
  <c r="N19" i="9"/>
  <c r="N11" i="9"/>
  <c r="V32" i="9"/>
  <c r="V24" i="9"/>
  <c r="AT5" i="9"/>
  <c r="AT13" i="9"/>
  <c r="AT14" i="9"/>
  <c r="AM4" i="9"/>
  <c r="E69" i="12" s="1"/>
  <c r="R45" i="14" s="1"/>
  <c r="AL18" i="9"/>
  <c r="F29" i="9"/>
  <c r="F21" i="9"/>
  <c r="F13" i="9"/>
  <c r="F5" i="9"/>
  <c r="N24" i="9"/>
  <c r="N16" i="9"/>
  <c r="N8" i="9"/>
  <c r="V29" i="9"/>
  <c r="V21" i="9"/>
  <c r="V13" i="9"/>
  <c r="V5" i="9"/>
  <c r="AL25" i="9"/>
  <c r="AL17" i="9"/>
  <c r="AL9" i="9"/>
  <c r="BB11" i="9"/>
  <c r="AT6" i="9"/>
  <c r="N28" i="9"/>
  <c r="N12" i="9"/>
  <c r="BB15" i="9"/>
  <c r="BB7" i="9"/>
  <c r="N20" i="9"/>
  <c r="AL21" i="9"/>
  <c r="F27" i="9"/>
  <c r="F19" i="9"/>
  <c r="F11" i="9"/>
  <c r="N30" i="9"/>
  <c r="N22" i="9"/>
  <c r="N14" i="9"/>
  <c r="N6" i="9"/>
  <c r="V27" i="9"/>
  <c r="V19" i="9"/>
  <c r="V11" i="9"/>
  <c r="AD33" i="9"/>
  <c r="AD25" i="9"/>
  <c r="AD17" i="9"/>
  <c r="AD9" i="9"/>
  <c r="AL15" i="9"/>
  <c r="AL7" i="9"/>
  <c r="AT10" i="9"/>
  <c r="AT18" i="9"/>
  <c r="BB17" i="9"/>
  <c r="BB9" i="9"/>
  <c r="N5" i="9"/>
  <c r="AT11" i="9"/>
  <c r="AT19" i="9"/>
  <c r="F25" i="9"/>
  <c r="F17" i="9"/>
  <c r="F9" i="9"/>
  <c r="V25" i="9"/>
  <c r="V17" i="9"/>
  <c r="V9" i="9"/>
  <c r="AD31" i="9"/>
  <c r="AD23" i="9"/>
  <c r="AD15" i="9"/>
  <c r="AD7" i="9"/>
  <c r="AL13" i="9"/>
  <c r="AT12" i="9"/>
  <c r="V16" i="9"/>
  <c r="V8" i="9"/>
  <c r="AD30" i="9"/>
  <c r="AD5" i="9"/>
  <c r="BB5" i="9"/>
  <c r="F30" i="9"/>
  <c r="F22" i="9"/>
  <c r="F14" i="9"/>
  <c r="F6" i="9"/>
  <c r="N25" i="9"/>
  <c r="N17" i="9"/>
  <c r="N9" i="9"/>
  <c r="V30" i="9"/>
  <c r="V22" i="9"/>
  <c r="V14" i="9"/>
  <c r="V6" i="9"/>
  <c r="AD28" i="9"/>
  <c r="AD20" i="9"/>
  <c r="AD12" i="9"/>
  <c r="AL10" i="9"/>
  <c r="AT7" i="9"/>
  <c r="AT15" i="9"/>
  <c r="BB12" i="9"/>
  <c r="F28" i="9"/>
  <c r="F20" i="9"/>
  <c r="F12" i="9"/>
  <c r="N23" i="9"/>
  <c r="N15" i="9"/>
  <c r="N7" i="9"/>
  <c r="V28" i="9"/>
  <c r="V20" i="9"/>
  <c r="V12" i="9"/>
  <c r="AD27" i="9"/>
  <c r="AD19" i="9"/>
  <c r="AD11" i="9"/>
  <c r="AL16" i="9"/>
  <c r="AL8" i="9"/>
  <c r="AT9" i="9"/>
  <c r="AT17" i="9"/>
  <c r="BB10" i="9"/>
  <c r="AD26" i="9"/>
  <c r="AD18" i="9"/>
  <c r="AD10" i="9"/>
  <c r="AL17" i="7"/>
  <c r="AL26" i="7"/>
  <c r="AL18" i="7"/>
  <c r="AL24" i="7"/>
  <c r="AL14" i="7"/>
  <c r="AL25" i="7"/>
  <c r="AL21" i="7"/>
  <c r="AL16" i="7"/>
  <c r="AT31" i="8"/>
  <c r="AT23" i="8"/>
  <c r="AT27" i="8"/>
  <c r="AT20" i="8"/>
  <c r="AT29" i="8"/>
  <c r="AT21" i="8"/>
  <c r="AT26" i="8"/>
  <c r="AT25" i="8"/>
  <c r="AT22" i="8"/>
  <c r="AT24" i="8"/>
  <c r="AU4" i="8"/>
  <c r="E60" i="12" s="1"/>
  <c r="V38" i="14" s="1"/>
  <c r="AT30" i="8"/>
  <c r="AL19" i="8"/>
  <c r="AL22" i="8"/>
  <c r="AL26" i="8"/>
  <c r="AL18" i="8"/>
  <c r="AL25" i="8"/>
  <c r="AL17" i="8"/>
  <c r="AL24" i="8"/>
  <c r="AL16" i="8"/>
  <c r="AL23" i="8"/>
  <c r="AL15" i="8"/>
  <c r="AL20" i="8"/>
  <c r="AM4" i="8"/>
  <c r="E59" i="12" s="1"/>
  <c r="R38" i="14" s="1"/>
  <c r="AL21" i="8"/>
  <c r="AD30" i="8"/>
  <c r="AD24" i="8"/>
  <c r="AD20" i="8"/>
  <c r="AD21" i="8"/>
  <c r="AD25" i="8"/>
  <c r="AD23" i="8"/>
  <c r="AD29" i="8"/>
  <c r="AD27" i="8"/>
  <c r="AD26" i="8"/>
  <c r="AE4" i="8"/>
  <c r="E58" i="12" s="1"/>
  <c r="N38" i="14" s="1"/>
  <c r="AD22" i="8"/>
  <c r="AD31" i="8"/>
  <c r="AD28" i="8"/>
  <c r="V28" i="8"/>
  <c r="V20" i="8"/>
  <c r="V31" i="8"/>
  <c r="V23" i="8"/>
  <c r="V29" i="8"/>
  <c r="V21" i="8"/>
  <c r="V32" i="8"/>
  <c r="V24" i="8"/>
  <c r="V30" i="8"/>
  <c r="V27" i="8"/>
  <c r="W4" i="8"/>
  <c r="E57" i="12" s="1"/>
  <c r="J38" i="14" s="1"/>
  <c r="V25" i="8"/>
  <c r="V22" i="8"/>
  <c r="V26" i="8"/>
  <c r="N21" i="8"/>
  <c r="N28" i="8"/>
  <c r="N20" i="8"/>
  <c r="N23" i="8"/>
  <c r="N24" i="8"/>
  <c r="O4" i="8"/>
  <c r="E56" i="12" s="1"/>
  <c r="F38" i="14" s="1"/>
  <c r="N27" i="8"/>
  <c r="N19" i="8"/>
  <c r="N26" i="8"/>
  <c r="N25" i="8"/>
  <c r="N18" i="8"/>
  <c r="N22" i="8"/>
  <c r="F27" i="8"/>
  <c r="F19" i="8"/>
  <c r="F29" i="8"/>
  <c r="F21" i="8"/>
  <c r="F25" i="8"/>
  <c r="F26" i="8"/>
  <c r="F24" i="8"/>
  <c r="F28" i="8"/>
  <c r="F20" i="8"/>
  <c r="G4" i="8"/>
  <c r="E55" i="12" s="1"/>
  <c r="B38" i="14" s="1"/>
  <c r="F30" i="8"/>
  <c r="F22" i="8"/>
  <c r="F31" i="8"/>
  <c r="F23" i="8"/>
  <c r="V15" i="8"/>
  <c r="F16" i="8"/>
  <c r="N14" i="8"/>
  <c r="V6" i="8"/>
  <c r="AD14" i="8"/>
  <c r="AD6" i="8"/>
  <c r="AT16" i="8"/>
  <c r="AT8" i="8"/>
  <c r="BB17" i="8"/>
  <c r="BB9" i="8"/>
  <c r="V5" i="8"/>
  <c r="AD5" i="8"/>
  <c r="F13" i="8"/>
  <c r="F8" i="8"/>
  <c r="F5" i="8"/>
  <c r="V14" i="8"/>
  <c r="F18" i="8"/>
  <c r="AL10" i="8"/>
  <c r="AL11" i="8"/>
  <c r="F15" i="8"/>
  <c r="F7" i="8"/>
  <c r="N12" i="8"/>
  <c r="AD12" i="8"/>
  <c r="AL7" i="8"/>
  <c r="AT14" i="8"/>
  <c r="AT6" i="8"/>
  <c r="F12" i="8"/>
  <c r="N17" i="8"/>
  <c r="N9" i="8"/>
  <c r="V18" i="8"/>
  <c r="V10" i="8"/>
  <c r="AD18" i="8"/>
  <c r="AD10" i="8"/>
  <c r="AL8" i="8"/>
  <c r="AT19" i="8"/>
  <c r="AT11" i="8"/>
  <c r="BB13" i="8"/>
  <c r="F10" i="8"/>
  <c r="V7" i="8"/>
  <c r="BB18" i="8"/>
  <c r="BB10" i="8"/>
  <c r="N5" i="8"/>
  <c r="N11" i="8"/>
  <c r="V19" i="8"/>
  <c r="V11" i="8"/>
  <c r="AD19" i="8"/>
  <c r="AD11" i="8"/>
  <c r="AT5" i="8"/>
  <c r="AT13" i="8"/>
  <c r="BB14" i="8"/>
  <c r="BB6" i="8"/>
  <c r="F11" i="8"/>
  <c r="V9" i="8"/>
  <c r="AD17" i="8"/>
  <c r="BB12" i="8"/>
  <c r="BB20" i="8"/>
  <c r="N16" i="8"/>
  <c r="N8" i="8"/>
  <c r="V16" i="8"/>
  <c r="V8" i="8"/>
  <c r="AD16" i="8"/>
  <c r="AD8" i="8"/>
  <c r="AT18" i="8"/>
  <c r="AT10" i="8"/>
  <c r="BB19" i="8"/>
  <c r="BB11" i="8"/>
  <c r="AD9" i="8"/>
  <c r="F17" i="8"/>
  <c r="F9" i="8"/>
  <c r="N15" i="8"/>
  <c r="N7" i="8"/>
  <c r="AD15" i="8"/>
  <c r="AD7" i="8"/>
  <c r="AL12" i="8"/>
  <c r="AT17" i="8"/>
  <c r="AT9" i="8"/>
  <c r="V17" i="8"/>
  <c r="N13" i="8"/>
  <c r="V12" i="8"/>
  <c r="AD13" i="8"/>
  <c r="AL5" i="8"/>
  <c r="AL13" i="8"/>
  <c r="AT15" i="8"/>
  <c r="AT7" i="8"/>
  <c r="BB15" i="8"/>
  <c r="BB7" i="8"/>
  <c r="N6" i="8"/>
  <c r="F14" i="8"/>
  <c r="F6" i="8"/>
  <c r="N10" i="8"/>
  <c r="AL6" i="8"/>
  <c r="AT12" i="8"/>
  <c r="V13" i="8"/>
  <c r="BB16" i="8"/>
  <c r="BB8" i="8"/>
  <c r="AL9" i="8"/>
  <c r="AL23" i="7"/>
  <c r="AL15" i="7"/>
  <c r="AM4" i="7"/>
  <c r="E49" i="12" s="1"/>
  <c r="R31" i="14" s="1"/>
  <c r="AL19" i="7"/>
  <c r="AL20" i="7"/>
  <c r="AT14" i="7"/>
  <c r="AT6" i="7"/>
  <c r="BB22" i="7"/>
  <c r="BB14" i="7"/>
  <c r="BB6" i="7"/>
  <c r="AT17" i="7"/>
  <c r="AT9" i="7"/>
  <c r="BB25" i="7"/>
  <c r="BB17" i="7"/>
  <c r="BB9" i="7"/>
  <c r="AT8" i="7"/>
  <c r="AT16" i="7"/>
  <c r="BB24" i="7"/>
  <c r="BB16" i="7"/>
  <c r="BB8" i="7"/>
  <c r="V17" i="7"/>
  <c r="V9" i="7"/>
  <c r="V19" i="7"/>
  <c r="F22" i="7"/>
  <c r="F14" i="7"/>
  <c r="F6" i="7"/>
  <c r="AL9" i="7"/>
  <c r="AT23" i="7"/>
  <c r="AL6" i="7"/>
  <c r="V5" i="7"/>
  <c r="F27" i="7"/>
  <c r="N20" i="7"/>
  <c r="AT21" i="7"/>
  <c r="AT15" i="7"/>
  <c r="N12" i="7"/>
  <c r="AD9" i="7"/>
  <c r="N28" i="7"/>
  <c r="F5" i="7"/>
  <c r="N22" i="7"/>
  <c r="N14" i="7"/>
  <c r="N6" i="7"/>
  <c r="AD13" i="7"/>
  <c r="AD21" i="7"/>
  <c r="AD5" i="7"/>
  <c r="AL8" i="7"/>
  <c r="F26" i="7"/>
  <c r="F18" i="7"/>
  <c r="F10" i="7"/>
  <c r="N26" i="7"/>
  <c r="N18" i="7"/>
  <c r="N10" i="7"/>
  <c r="AD8" i="7"/>
  <c r="AL13" i="7"/>
  <c r="AT5" i="7"/>
  <c r="AP30" i="7" s="1"/>
  <c r="AT20" i="7"/>
  <c r="AT13" i="7"/>
  <c r="BB20" i="7"/>
  <c r="BB12" i="7"/>
  <c r="F24" i="7"/>
  <c r="V6" i="7"/>
  <c r="F8" i="7"/>
  <c r="AD17" i="7"/>
  <c r="AT11" i="7"/>
  <c r="F16" i="7"/>
  <c r="AL11" i="7"/>
  <c r="AT25" i="7"/>
  <c r="F12" i="7"/>
  <c r="AL7" i="7"/>
  <c r="AT7" i="7"/>
  <c r="F20" i="7"/>
  <c r="AD6" i="7"/>
  <c r="AD14" i="7"/>
  <c r="AD22" i="7"/>
  <c r="AL5" i="7"/>
  <c r="BB23" i="7"/>
  <c r="BB15" i="7"/>
  <c r="BB7" i="7"/>
  <c r="W4" i="7"/>
  <c r="E47" i="12" s="1"/>
  <c r="J31" i="14" s="1"/>
  <c r="V21" i="7"/>
  <c r="V13" i="7"/>
  <c r="F25" i="7"/>
  <c r="F17" i="7"/>
  <c r="F9" i="7"/>
  <c r="N25" i="7"/>
  <c r="N17" i="7"/>
  <c r="N9" i="7"/>
  <c r="AD25" i="7"/>
  <c r="AL12" i="7"/>
  <c r="AT19" i="7"/>
  <c r="AT12" i="7"/>
  <c r="BB27" i="7"/>
  <c r="BB19" i="7"/>
  <c r="BB11" i="7"/>
  <c r="N24" i="7"/>
  <c r="N16" i="7"/>
  <c r="N8" i="7"/>
  <c r="AD11" i="7"/>
  <c r="AD19" i="7"/>
  <c r="AD27" i="7"/>
  <c r="AL10" i="7"/>
  <c r="AT24" i="7"/>
  <c r="AT10" i="7"/>
  <c r="BB26" i="7"/>
  <c r="BB18" i="7"/>
  <c r="BB10" i="7"/>
  <c r="AD12" i="7"/>
  <c r="AD20" i="7"/>
  <c r="V22" i="7"/>
  <c r="V14" i="7"/>
  <c r="AD7" i="7"/>
  <c r="AD15" i="7"/>
  <c r="AD23" i="7"/>
  <c r="AD16" i="7"/>
  <c r="AD24" i="7"/>
  <c r="AD10" i="7"/>
  <c r="AD18" i="7"/>
  <c r="AD26" i="7"/>
  <c r="V27" i="7"/>
  <c r="V11" i="7"/>
  <c r="V26" i="7"/>
  <c r="V18" i="7"/>
  <c r="V10" i="7"/>
  <c r="N23" i="7"/>
  <c r="N15" i="7"/>
  <c r="N7" i="7"/>
  <c r="N21" i="7"/>
  <c r="N13" i="7"/>
  <c r="F23" i="7"/>
  <c r="F15" i="7"/>
  <c r="F7" i="7"/>
  <c r="F21" i="7"/>
  <c r="F13" i="7"/>
  <c r="F19" i="7"/>
  <c r="F11" i="7"/>
  <c r="BB27" i="6"/>
  <c r="BB19" i="6"/>
  <c r="F26" i="6"/>
  <c r="F18" i="6"/>
  <c r="F10" i="6"/>
  <c r="N28" i="6"/>
  <c r="N20" i="6"/>
  <c r="N12" i="6"/>
  <c r="AL18" i="6"/>
  <c r="AL10" i="6"/>
  <c r="AT32" i="6"/>
  <c r="AT24" i="6"/>
  <c r="AT16" i="6"/>
  <c r="AT8" i="6"/>
  <c r="BB31" i="6"/>
  <c r="BB23" i="6"/>
  <c r="BB15" i="6"/>
  <c r="BB7" i="6"/>
  <c r="BB5" i="6"/>
  <c r="V5" i="6"/>
  <c r="BB11" i="6"/>
  <c r="F29" i="6"/>
  <c r="F21" i="6"/>
  <c r="F13" i="6"/>
  <c r="N23" i="6"/>
  <c r="N15" i="6"/>
  <c r="N7" i="6"/>
  <c r="AD5" i="6"/>
  <c r="AD21" i="6"/>
  <c r="AD13" i="6"/>
  <c r="AL5" i="6"/>
  <c r="AL13" i="6"/>
  <c r="AT5" i="6"/>
  <c r="AT27" i="6"/>
  <c r="AT19" i="6"/>
  <c r="AT11" i="6"/>
  <c r="BB34" i="6"/>
  <c r="BB26" i="6"/>
  <c r="BB18" i="6"/>
  <c r="BB10" i="6"/>
  <c r="F5" i="6"/>
  <c r="AL17" i="6"/>
  <c r="AL9" i="6"/>
  <c r="AT31" i="6"/>
  <c r="AT23" i="6"/>
  <c r="AT15" i="6"/>
  <c r="AT7" i="6"/>
  <c r="BB30" i="6"/>
  <c r="BB22" i="6"/>
  <c r="BB14" i="6"/>
  <c r="BB6" i="6"/>
  <c r="AL16" i="6"/>
  <c r="AL8" i="6"/>
  <c r="AT30" i="6"/>
  <c r="AT22" i="6"/>
  <c r="AT14" i="6"/>
  <c r="AT6" i="6"/>
  <c r="BB29" i="6"/>
  <c r="BB21" i="6"/>
  <c r="BB13" i="6"/>
  <c r="F28" i="6"/>
  <c r="F12" i="6"/>
  <c r="N22" i="6"/>
  <c r="N14" i="6"/>
  <c r="N6" i="6"/>
  <c r="AL12" i="6"/>
  <c r="AT26" i="6"/>
  <c r="AT18" i="6"/>
  <c r="AT10" i="6"/>
  <c r="BB33" i="6"/>
  <c r="BB25" i="6"/>
  <c r="BB17" i="6"/>
  <c r="BB9" i="6"/>
  <c r="F20" i="6"/>
  <c r="AL19" i="6"/>
  <c r="AL11" i="6"/>
  <c r="AT33" i="6"/>
  <c r="AT25" i="6"/>
  <c r="AT17" i="6"/>
  <c r="AT9" i="6"/>
  <c r="BB32" i="6"/>
  <c r="BB24" i="6"/>
  <c r="BB16" i="6"/>
  <c r="BB8" i="6"/>
  <c r="V7" i="6"/>
  <c r="V15" i="6"/>
  <c r="V23" i="6"/>
  <c r="V31" i="6"/>
  <c r="V8" i="6"/>
  <c r="V16" i="6"/>
  <c r="V24" i="6"/>
  <c r="V32" i="6"/>
  <c r="F31" i="6"/>
  <c r="F23" i="6"/>
  <c r="F15" i="6"/>
  <c r="F7" i="6"/>
  <c r="N25" i="6"/>
  <c r="N17" i="6"/>
  <c r="N9" i="6"/>
  <c r="V26" i="6"/>
  <c r="AD15" i="6"/>
  <c r="AL15" i="6"/>
  <c r="AL7" i="6"/>
  <c r="AT29" i="6"/>
  <c r="AT21" i="6"/>
  <c r="AT13" i="6"/>
  <c r="BB28" i="6"/>
  <c r="BB20" i="6"/>
  <c r="BB12" i="6"/>
  <c r="V22" i="6"/>
  <c r="F27" i="6"/>
  <c r="F19" i="6"/>
  <c r="F11" i="6"/>
  <c r="N29" i="6"/>
  <c r="N21" i="6"/>
  <c r="N13" i="6"/>
  <c r="V13" i="6"/>
  <c r="V21" i="6"/>
  <c r="V29" i="6"/>
  <c r="V14" i="6"/>
  <c r="F25" i="6"/>
  <c r="F17" i="6"/>
  <c r="F9" i="6"/>
  <c r="N27" i="6"/>
  <c r="N19" i="6"/>
  <c r="N11" i="6"/>
  <c r="AD25" i="6"/>
  <c r="AD17" i="6"/>
  <c r="AD9" i="6"/>
  <c r="F24" i="6"/>
  <c r="F16" i="6"/>
  <c r="F8" i="6"/>
  <c r="N26" i="6"/>
  <c r="N18" i="6"/>
  <c r="N10" i="6"/>
  <c r="V9" i="6"/>
  <c r="V17" i="6"/>
  <c r="V25" i="6"/>
  <c r="V33" i="6"/>
  <c r="AD24" i="6"/>
  <c r="AD16" i="6"/>
  <c r="AD8" i="6"/>
  <c r="V10" i="6"/>
  <c r="V18" i="6"/>
  <c r="V6" i="6"/>
  <c r="V11" i="6"/>
  <c r="V19" i="6"/>
  <c r="V27" i="6"/>
  <c r="AD22" i="6"/>
  <c r="V30" i="6"/>
  <c r="N5" i="6"/>
  <c r="V12" i="6"/>
  <c r="V20" i="6"/>
  <c r="V28" i="6"/>
  <c r="AD19" i="6"/>
  <c r="AD11" i="6"/>
  <c r="AD23" i="6"/>
  <c r="AD7" i="6"/>
  <c r="AD27" i="6"/>
  <c r="AD14" i="6"/>
  <c r="AD20" i="6"/>
  <c r="AD12" i="6"/>
  <c r="AD26" i="6"/>
  <c r="AD18" i="6"/>
  <c r="AD10" i="6"/>
  <c r="AD6" i="6"/>
  <c r="F31" i="5"/>
  <c r="F15" i="5"/>
  <c r="V27" i="5"/>
  <c r="V11" i="5"/>
  <c r="AL19" i="5"/>
  <c r="AT32" i="5"/>
  <c r="AT24" i="5"/>
  <c r="AT8" i="5"/>
  <c r="F23" i="5"/>
  <c r="F7" i="5"/>
  <c r="V19" i="5"/>
  <c r="AL11" i="5"/>
  <c r="AT16" i="5"/>
  <c r="BB25" i="5"/>
  <c r="BB17" i="5"/>
  <c r="BB9" i="5"/>
  <c r="F29" i="5"/>
  <c r="F21" i="5"/>
  <c r="F13" i="5"/>
  <c r="N7" i="5"/>
  <c r="N15" i="5"/>
  <c r="N23" i="5"/>
  <c r="AL17" i="5"/>
  <c r="AL9" i="5"/>
  <c r="AT30" i="5"/>
  <c r="AT22" i="5"/>
  <c r="AT14" i="5"/>
  <c r="AT6" i="5"/>
  <c r="BB26" i="5"/>
  <c r="BB18" i="5"/>
  <c r="BB10" i="5"/>
  <c r="AD20" i="5"/>
  <c r="AD12" i="5"/>
  <c r="BB22" i="5"/>
  <c r="BB6" i="5"/>
  <c r="BB5" i="5"/>
  <c r="V29" i="5"/>
  <c r="AL13" i="5"/>
  <c r="AT18" i="5"/>
  <c r="N9" i="5"/>
  <c r="N17" i="5"/>
  <c r="N25" i="5"/>
  <c r="AL15" i="5"/>
  <c r="AL7" i="5"/>
  <c r="AT28" i="5"/>
  <c r="V21" i="5"/>
  <c r="AT26" i="5"/>
  <c r="AL12" i="5"/>
  <c r="AT25" i="5"/>
  <c r="AT17" i="5"/>
  <c r="AT9" i="5"/>
  <c r="AD26" i="5"/>
  <c r="AD18" i="5"/>
  <c r="AD10" i="5"/>
  <c r="V13" i="5"/>
  <c r="AT10" i="5"/>
  <c r="BB28" i="5"/>
  <c r="BB20" i="5"/>
  <c r="BB12" i="5"/>
  <c r="BB14" i="5"/>
  <c r="AL5" i="5"/>
  <c r="BB30" i="5"/>
  <c r="AD5" i="5"/>
  <c r="V26" i="5"/>
  <c r="V18" i="5"/>
  <c r="V10" i="5"/>
  <c r="AL18" i="5"/>
  <c r="AL10" i="5"/>
  <c r="AT31" i="5"/>
  <c r="AT23" i="5"/>
  <c r="AT15" i="5"/>
  <c r="AT7" i="5"/>
  <c r="BB27" i="5"/>
  <c r="BB19" i="5"/>
  <c r="BB11" i="5"/>
  <c r="AD25" i="5"/>
  <c r="AD17" i="5"/>
  <c r="AD9" i="5"/>
  <c r="AL8" i="5"/>
  <c r="AT13" i="5"/>
  <c r="AT12" i="5"/>
  <c r="F12" i="5"/>
  <c r="AT21" i="5"/>
  <c r="F27" i="5"/>
  <c r="F11" i="5"/>
  <c r="BB24" i="5"/>
  <c r="BB16" i="5"/>
  <c r="BB8" i="5"/>
  <c r="F20" i="5"/>
  <c r="AL16" i="5"/>
  <c r="F19" i="5"/>
  <c r="V30" i="5"/>
  <c r="V22" i="5"/>
  <c r="V14" i="5"/>
  <c r="V6" i="5"/>
  <c r="AL14" i="5"/>
  <c r="AL6" i="5"/>
  <c r="AT27" i="5"/>
  <c r="AT19" i="5"/>
  <c r="AT11" i="5"/>
  <c r="BB31" i="5"/>
  <c r="BB23" i="5"/>
  <c r="BB15" i="5"/>
  <c r="BB7" i="5"/>
  <c r="F28" i="5"/>
  <c r="AT29" i="5"/>
  <c r="AT5" i="5"/>
  <c r="BB29" i="5"/>
  <c r="BB21" i="5"/>
  <c r="BB13" i="5"/>
  <c r="N12" i="5"/>
  <c r="N20" i="5"/>
  <c r="N28" i="5"/>
  <c r="V33" i="5"/>
  <c r="V25" i="5"/>
  <c r="V17" i="5"/>
  <c r="V9" i="5"/>
  <c r="AD24" i="5"/>
  <c r="AD16" i="5"/>
  <c r="AD8" i="5"/>
  <c r="F26" i="5"/>
  <c r="F18" i="5"/>
  <c r="F10" i="5"/>
  <c r="V32" i="5"/>
  <c r="V24" i="5"/>
  <c r="V16" i="5"/>
  <c r="V8" i="5"/>
  <c r="AD23" i="5"/>
  <c r="AD15" i="5"/>
  <c r="AD7" i="5"/>
  <c r="F32" i="5"/>
  <c r="F24" i="5"/>
  <c r="F16" i="5"/>
  <c r="F8" i="5"/>
  <c r="N10" i="5"/>
  <c r="N18" i="5"/>
  <c r="N26" i="5"/>
  <c r="V31" i="5"/>
  <c r="V23" i="5"/>
  <c r="V15" i="5"/>
  <c r="V7" i="5"/>
  <c r="AD22" i="5"/>
  <c r="AD14" i="5"/>
  <c r="AD6" i="5"/>
  <c r="N11" i="5"/>
  <c r="N19" i="5"/>
  <c r="N27" i="5"/>
  <c r="AD21" i="5"/>
  <c r="AD13" i="5"/>
  <c r="F30" i="5"/>
  <c r="F22" i="5"/>
  <c r="F14" i="5"/>
  <c r="F6" i="5"/>
  <c r="V28" i="5"/>
  <c r="V20" i="5"/>
  <c r="V12" i="5"/>
  <c r="AD27" i="5"/>
  <c r="AD19" i="5"/>
  <c r="AD11" i="5"/>
  <c r="N6" i="5"/>
  <c r="N14" i="5"/>
  <c r="N22" i="5"/>
  <c r="N5" i="5"/>
  <c r="V5" i="5"/>
  <c r="F25" i="5"/>
  <c r="F17" i="5"/>
  <c r="F9" i="5"/>
  <c r="F10" i="4"/>
  <c r="F18" i="4"/>
  <c r="F26" i="4"/>
  <c r="F34" i="4"/>
  <c r="BB5" i="4"/>
  <c r="N21" i="4"/>
  <c r="N13" i="4"/>
  <c r="N5" i="4"/>
  <c r="V25" i="4"/>
  <c r="V17" i="4"/>
  <c r="V9" i="4"/>
  <c r="AD26" i="4"/>
  <c r="AD18" i="4"/>
  <c r="AD10" i="4"/>
  <c r="AL16" i="4"/>
  <c r="AL8" i="4"/>
  <c r="AT27" i="4"/>
  <c r="AT19" i="4"/>
  <c r="AT11" i="4"/>
  <c r="BB29" i="4"/>
  <c r="BB21" i="4"/>
  <c r="BB13" i="4"/>
  <c r="N25" i="4"/>
  <c r="N14" i="4"/>
  <c r="N22" i="4"/>
  <c r="N6" i="4"/>
  <c r="V27" i="4"/>
  <c r="V11" i="4"/>
  <c r="AL10" i="4"/>
  <c r="AT29" i="4"/>
  <c r="AT21" i="4"/>
  <c r="AT13" i="4"/>
  <c r="BB23" i="4"/>
  <c r="V19" i="4"/>
  <c r="V24" i="4"/>
  <c r="V16" i="4"/>
  <c r="V8" i="4"/>
  <c r="AL15" i="4"/>
  <c r="AL7" i="4"/>
  <c r="AT26" i="4"/>
  <c r="AT18" i="4"/>
  <c r="AT10" i="4"/>
  <c r="BB28" i="4"/>
  <c r="BB20" i="4"/>
  <c r="BB12" i="4"/>
  <c r="AT23" i="4"/>
  <c r="AT15" i="4"/>
  <c r="AT7" i="4"/>
  <c r="BB25" i="4"/>
  <c r="BB17" i="4"/>
  <c r="BB9" i="4"/>
  <c r="BB15" i="4"/>
  <c r="BB7" i="4"/>
  <c r="V28" i="4"/>
  <c r="V20" i="4"/>
  <c r="V12" i="4"/>
  <c r="AD21" i="4"/>
  <c r="AD13" i="4"/>
  <c r="AL11" i="4"/>
  <c r="AT30" i="4"/>
  <c r="AT22" i="4"/>
  <c r="AT14" i="4"/>
  <c r="AT6" i="4"/>
  <c r="BB24" i="4"/>
  <c r="BB16" i="4"/>
  <c r="BB8" i="4"/>
  <c r="N23" i="4"/>
  <c r="BB22" i="4"/>
  <c r="BB14" i="4"/>
  <c r="N16" i="4"/>
  <c r="N8" i="4"/>
  <c r="F7" i="4"/>
  <c r="F15" i="4"/>
  <c r="V15" i="4"/>
  <c r="AD24" i="4"/>
  <c r="AD8" i="4"/>
  <c r="AL6" i="4"/>
  <c r="AT17" i="4"/>
  <c r="AT9" i="4"/>
  <c r="BB11" i="4"/>
  <c r="F23" i="4"/>
  <c r="F31" i="4"/>
  <c r="V22" i="4"/>
  <c r="V14" i="4"/>
  <c r="V6" i="4"/>
  <c r="AL12" i="4"/>
  <c r="AT5" i="4"/>
  <c r="AT24" i="4"/>
  <c r="AT16" i="4"/>
  <c r="AT8" i="4"/>
  <c r="BB26" i="4"/>
  <c r="BB18" i="4"/>
  <c r="BB10" i="4"/>
  <c r="N26" i="4"/>
  <c r="N18" i="4"/>
  <c r="N10" i="4"/>
  <c r="V23" i="4"/>
  <c r="V7" i="4"/>
  <c r="AD16" i="4"/>
  <c r="AL14" i="4"/>
  <c r="AT25" i="4"/>
  <c r="BB27" i="4"/>
  <c r="N7" i="4"/>
  <c r="BB19" i="4"/>
  <c r="F9" i="4"/>
  <c r="F17" i="4"/>
  <c r="F25" i="4"/>
  <c r="F33" i="4"/>
  <c r="AL5" i="4"/>
  <c r="BB6" i="4"/>
  <c r="AL17" i="4"/>
  <c r="AL9" i="4"/>
  <c r="AT28" i="4"/>
  <c r="AT20" i="4"/>
  <c r="AT12" i="4"/>
  <c r="F12" i="4"/>
  <c r="F20" i="4"/>
  <c r="F28" i="4"/>
  <c r="F8" i="4"/>
  <c r="F16" i="4"/>
  <c r="F24" i="4"/>
  <c r="F32" i="4"/>
  <c r="V29" i="4"/>
  <c r="V21" i="4"/>
  <c r="V13" i="4"/>
  <c r="AD22" i="4"/>
  <c r="AD14" i="4"/>
  <c r="AD6" i="4"/>
  <c r="AD28" i="4"/>
  <c r="AD20" i="4"/>
  <c r="AD12" i="4"/>
  <c r="F11" i="4"/>
  <c r="F19" i="4"/>
  <c r="F27" i="4"/>
  <c r="F35" i="4"/>
  <c r="V26" i="4"/>
  <c r="V18" i="4"/>
  <c r="V10" i="4"/>
  <c r="AD27" i="4"/>
  <c r="AD19" i="4"/>
  <c r="AD11" i="4"/>
  <c r="F13" i="4"/>
  <c r="F21" i="4"/>
  <c r="F29" i="4"/>
  <c r="F5" i="4"/>
  <c r="AD25" i="4"/>
  <c r="AD17" i="4"/>
  <c r="AD9" i="4"/>
  <c r="AL13" i="4"/>
  <c r="F6" i="4"/>
  <c r="F14" i="4"/>
  <c r="F22" i="4"/>
  <c r="F30" i="4"/>
  <c r="AD7" i="4"/>
  <c r="AD15" i="4"/>
  <c r="AD23" i="4"/>
  <c r="V5" i="4"/>
  <c r="N17" i="4"/>
  <c r="N9" i="4"/>
  <c r="N28" i="4"/>
  <c r="N20" i="4"/>
  <c r="N12" i="4"/>
  <c r="F7" i="3"/>
  <c r="N27" i="3"/>
  <c r="N19" i="3"/>
  <c r="N11" i="3"/>
  <c r="V24" i="3"/>
  <c r="V16" i="3"/>
  <c r="V8" i="3"/>
  <c r="AD24" i="3"/>
  <c r="AD16" i="3"/>
  <c r="AD8" i="3"/>
  <c r="AL15" i="3"/>
  <c r="AL7" i="3"/>
  <c r="AT28" i="3"/>
  <c r="AT20" i="3"/>
  <c r="AT12" i="3"/>
  <c r="BB26" i="3"/>
  <c r="BB18" i="3"/>
  <c r="BB10" i="3"/>
  <c r="N28" i="3"/>
  <c r="N20" i="3"/>
  <c r="AT5" i="3"/>
  <c r="N12" i="3"/>
  <c r="V25" i="3"/>
  <c r="V17" i="3"/>
  <c r="V9" i="3"/>
  <c r="AD25" i="3"/>
  <c r="AD17" i="3"/>
  <c r="AD9" i="3"/>
  <c r="AL16" i="3"/>
  <c r="AL8" i="3"/>
  <c r="N25" i="3"/>
  <c r="N17" i="3"/>
  <c r="N9" i="3"/>
  <c r="V30" i="3"/>
  <c r="V22" i="3"/>
  <c r="V14" i="3"/>
  <c r="V6" i="3"/>
  <c r="AD22" i="3"/>
  <c r="AD14" i="3"/>
  <c r="AD6" i="3"/>
  <c r="AL13" i="3"/>
  <c r="AT26" i="3"/>
  <c r="AT18" i="3"/>
  <c r="AT10" i="3"/>
  <c r="BB32" i="3"/>
  <c r="N7" i="3"/>
  <c r="AL11" i="3"/>
  <c r="AT32" i="3"/>
  <c r="AT24" i="3"/>
  <c r="AT16" i="3"/>
  <c r="BB30" i="3"/>
  <c r="BB22" i="3"/>
  <c r="BB14" i="3"/>
  <c r="BB6" i="3"/>
  <c r="BB28" i="3"/>
  <c r="BB20" i="3"/>
  <c r="BB12" i="3"/>
  <c r="AT29" i="3"/>
  <c r="AT21" i="3"/>
  <c r="BB11" i="3"/>
  <c r="N30" i="3"/>
  <c r="N22" i="3"/>
  <c r="N14" i="3"/>
  <c r="N6" i="3"/>
  <c r="V26" i="3"/>
  <c r="V18" i="3"/>
  <c r="V10" i="3"/>
  <c r="AD27" i="3"/>
  <c r="AD19" i="3"/>
  <c r="AD11" i="3"/>
  <c r="AL18" i="3"/>
  <c r="AL10" i="3"/>
  <c r="AT31" i="3"/>
  <c r="AT23" i="3"/>
  <c r="AT15" i="3"/>
  <c r="AT7" i="3"/>
  <c r="BB29" i="3"/>
  <c r="BB21" i="3"/>
  <c r="BB13" i="3"/>
  <c r="AT13" i="3"/>
  <c r="BB5" i="3"/>
  <c r="BB27" i="3"/>
  <c r="BB19" i="3"/>
  <c r="BB24" i="3"/>
  <c r="BB16" i="3"/>
  <c r="BB8" i="3"/>
  <c r="AL5" i="3"/>
  <c r="AD26" i="3"/>
  <c r="AD18" i="3"/>
  <c r="AD10" i="3"/>
  <c r="AL17" i="3"/>
  <c r="AL9" i="3"/>
  <c r="AT30" i="3"/>
  <c r="AT22" i="3"/>
  <c r="AT14" i="3"/>
  <c r="AT6" i="3"/>
  <c r="N5" i="3"/>
  <c r="AL14" i="3"/>
  <c r="AL6" i="3"/>
  <c r="AT27" i="3"/>
  <c r="AT19" i="3"/>
  <c r="AT11" i="3"/>
  <c r="BB33" i="3"/>
  <c r="BB25" i="3"/>
  <c r="BB17" i="3"/>
  <c r="BB9" i="3"/>
  <c r="AL12" i="3"/>
  <c r="BB31" i="3"/>
  <c r="BB23" i="3"/>
  <c r="BB15" i="3"/>
  <c r="BB7" i="3"/>
  <c r="AT8" i="3"/>
  <c r="AT25" i="3"/>
  <c r="AT17" i="3"/>
  <c r="AT9" i="3"/>
  <c r="F6" i="3"/>
  <c r="N26" i="3"/>
  <c r="N18" i="3"/>
  <c r="N10" i="3"/>
  <c r="V31" i="3"/>
  <c r="V23" i="3"/>
  <c r="V15" i="3"/>
  <c r="V7" i="3"/>
  <c r="AD23" i="3"/>
  <c r="AD15" i="3"/>
  <c r="AD7" i="3"/>
  <c r="F20" i="3"/>
  <c r="N32" i="3"/>
  <c r="N16" i="3"/>
  <c r="N8" i="3"/>
  <c r="V29" i="3"/>
  <c r="V21" i="3"/>
  <c r="V13" i="3"/>
  <c r="AD5" i="3"/>
  <c r="AD21" i="3"/>
  <c r="AD13" i="3"/>
  <c r="F28" i="3"/>
  <c r="F12" i="3"/>
  <c r="N24" i="3"/>
  <c r="N31" i="3"/>
  <c r="N23" i="3"/>
  <c r="N15" i="3"/>
  <c r="V27" i="3"/>
  <c r="V19" i="3"/>
  <c r="V11" i="3"/>
  <c r="AD20" i="3"/>
  <c r="AD12" i="3"/>
  <c r="N29" i="3"/>
  <c r="N21" i="3"/>
  <c r="N13" i="3"/>
  <c r="V5" i="3"/>
  <c r="V20" i="3"/>
  <c r="V28" i="3"/>
  <c r="V12" i="3"/>
  <c r="AE4" i="10"/>
  <c r="E78" i="12" s="1"/>
  <c r="N52" i="14" s="1"/>
  <c r="G4" i="10"/>
  <c r="E75" i="12" s="1"/>
  <c r="B52" i="14" s="1"/>
  <c r="O4" i="10"/>
  <c r="E76" i="12" s="1"/>
  <c r="F52" i="14" s="1"/>
  <c r="W4" i="10"/>
  <c r="E77" i="12" s="1"/>
  <c r="J52" i="14" s="1"/>
  <c r="AM4" i="10"/>
  <c r="E79" i="12" s="1"/>
  <c r="R52" i="14" s="1"/>
  <c r="W4" i="9"/>
  <c r="E67" i="12" s="1"/>
  <c r="J45" i="14" s="1"/>
  <c r="G4" i="9"/>
  <c r="E65" i="12" s="1"/>
  <c r="B45" i="14" s="1"/>
  <c r="O4" i="9"/>
  <c r="E66" i="12" s="1"/>
  <c r="F45" i="14" s="1"/>
  <c r="V25" i="7"/>
  <c r="BB5" i="7"/>
  <c r="N19" i="7"/>
  <c r="BB13" i="7"/>
  <c r="V7" i="7"/>
  <c r="V15" i="7"/>
  <c r="V23" i="7"/>
  <c r="N27" i="7"/>
  <c r="BB21" i="7"/>
  <c r="N11" i="7"/>
  <c r="V8" i="7"/>
  <c r="V12" i="7"/>
  <c r="V16" i="7"/>
  <c r="V20" i="7"/>
  <c r="V24" i="7"/>
  <c r="O4" i="7"/>
  <c r="E46" i="12" s="1"/>
  <c r="F31" i="14" s="1"/>
  <c r="AE4" i="7"/>
  <c r="E48" i="12" s="1"/>
  <c r="N31" i="14" s="1"/>
  <c r="BC4" i="7"/>
  <c r="E51" i="12" s="1"/>
  <c r="Z31" i="14" s="1"/>
  <c r="G4" i="7"/>
  <c r="E45" i="12" s="1"/>
  <c r="B31" i="14" s="1"/>
  <c r="AU4" i="6"/>
  <c r="E40" i="12" s="1"/>
  <c r="V24" i="14" s="1"/>
  <c r="AE4" i="6"/>
  <c r="E38" i="12" s="1"/>
  <c r="N24" i="14" s="1"/>
  <c r="AM4" i="6"/>
  <c r="E39" i="12" s="1"/>
  <c r="R24" i="14" s="1"/>
  <c r="BC4" i="6"/>
  <c r="E41" i="12" s="1"/>
  <c r="Z24" i="14" s="1"/>
  <c r="O4" i="6"/>
  <c r="E36" i="12" s="1"/>
  <c r="F24" i="14" s="1"/>
  <c r="G4" i="5"/>
  <c r="E25" i="12" s="1"/>
  <c r="B17" i="14" s="1"/>
  <c r="AE4" i="5"/>
  <c r="E28" i="12" s="1"/>
  <c r="N17" i="14" s="1"/>
  <c r="W4" i="5"/>
  <c r="E27" i="12" s="1"/>
  <c r="J17" i="14" s="1"/>
  <c r="O4" i="5"/>
  <c r="E26" i="12" s="1"/>
  <c r="F17" i="14" s="1"/>
  <c r="AU4" i="5"/>
  <c r="E30" i="12" s="1"/>
  <c r="V17" i="14" s="1"/>
  <c r="BC4" i="5"/>
  <c r="E31" i="12" s="1"/>
  <c r="Z17" i="14" s="1"/>
  <c r="BC4" i="4"/>
  <c r="E21" i="12" s="1"/>
  <c r="Z10" i="14" s="1"/>
  <c r="W4" i="4"/>
  <c r="E17" i="12" s="1"/>
  <c r="J10" i="14" s="1"/>
  <c r="G4" i="4"/>
  <c r="E15" i="12" s="1"/>
  <c r="B10" i="14" s="1"/>
  <c r="O4" i="4"/>
  <c r="E16" i="12" s="1"/>
  <c r="F10" i="14" s="1"/>
  <c r="AE4" i="4"/>
  <c r="E18" i="12" s="1"/>
  <c r="N10" i="14" s="1"/>
  <c r="AU4" i="4"/>
  <c r="E20" i="12" s="1"/>
  <c r="V10" i="14" s="1"/>
  <c r="F16" i="3"/>
  <c r="F8" i="3"/>
  <c r="F32" i="3"/>
  <c r="F23" i="3"/>
  <c r="F24" i="3"/>
  <c r="F15" i="3"/>
  <c r="F34" i="3"/>
  <c r="F10" i="3"/>
  <c r="F26" i="3"/>
  <c r="F18" i="3"/>
  <c r="F31" i="3"/>
  <c r="F30" i="3"/>
  <c r="F14" i="3"/>
  <c r="F22" i="3"/>
  <c r="F35" i="3"/>
  <c r="F27" i="3"/>
  <c r="F19" i="3"/>
  <c r="F11" i="3"/>
  <c r="F33" i="3"/>
  <c r="F25" i="3"/>
  <c r="F17" i="3"/>
  <c r="F9" i="3"/>
  <c r="F29" i="3"/>
  <c r="F21" i="3"/>
  <c r="F13" i="3"/>
  <c r="F5" i="3"/>
  <c r="BC4" i="3"/>
  <c r="E11" i="12" s="1"/>
  <c r="Z3" i="14" s="1"/>
  <c r="AU4" i="3"/>
  <c r="E10" i="12" s="1"/>
  <c r="V3" i="14" s="1"/>
  <c r="O4" i="3"/>
  <c r="E6" i="12" s="1"/>
  <c r="F3" i="14" s="1"/>
  <c r="W4" i="3"/>
  <c r="E7" i="12" s="1"/>
  <c r="J3" i="14" s="1"/>
  <c r="AE4" i="3"/>
  <c r="E8" i="12" s="1"/>
  <c r="N3" i="14" s="1"/>
  <c r="E5" i="12"/>
  <c r="B3" i="14" s="1"/>
  <c r="AE4" i="9"/>
  <c r="E68" i="12" s="1"/>
  <c r="N45" i="14" s="1"/>
  <c r="W4" i="6"/>
  <c r="E37" i="12" s="1"/>
  <c r="J24" i="14" s="1"/>
  <c r="G4" i="6"/>
  <c r="E35" i="12" s="1"/>
  <c r="B24" i="14" s="1"/>
  <c r="AY35" i="8" l="1"/>
  <c r="AY36" i="8"/>
  <c r="C61" i="12" s="1"/>
  <c r="AX35" i="8"/>
  <c r="AX36" i="8"/>
  <c r="B61" i="12" s="1"/>
  <c r="AI37" i="6"/>
  <c r="AH37" i="6"/>
  <c r="AI36" i="6"/>
  <c r="AH36" i="6"/>
  <c r="AI38" i="5"/>
  <c r="C29" i="12" s="1"/>
  <c r="AH38" i="5"/>
  <c r="B29" i="12" s="1"/>
  <c r="AI37" i="5"/>
  <c r="AH37" i="5"/>
  <c r="AH34" i="4"/>
  <c r="B19" i="12" s="1"/>
  <c r="AI34" i="4"/>
  <c r="C19" i="12" s="1"/>
  <c r="AI33" i="4"/>
  <c r="AH33" i="4"/>
  <c r="AH36" i="3"/>
  <c r="AI36" i="3"/>
  <c r="AI35" i="3"/>
  <c r="C9" i="12" s="1"/>
  <c r="AH35" i="3"/>
  <c r="AQ37" i="10"/>
  <c r="AP37" i="10"/>
  <c r="AQ36" i="10"/>
  <c r="AP36" i="10"/>
  <c r="C38" i="10"/>
  <c r="S36" i="10"/>
  <c r="B38" i="10"/>
  <c r="AI32" i="10"/>
  <c r="AA39" i="10"/>
  <c r="K34" i="10"/>
  <c r="Z38" i="10"/>
  <c r="AI31" i="10"/>
  <c r="Z39" i="10"/>
  <c r="AA38" i="10"/>
  <c r="C37" i="10"/>
  <c r="K33" i="10"/>
  <c r="J34" i="10"/>
  <c r="B76" i="12" s="1"/>
  <c r="AH32" i="10"/>
  <c r="J33" i="10"/>
  <c r="AH31" i="10"/>
  <c r="B79" i="12" s="1"/>
  <c r="B37" i="10"/>
  <c r="S35" i="10"/>
  <c r="R35" i="10"/>
  <c r="R36" i="10"/>
  <c r="B77" i="12" s="1"/>
  <c r="AX34" i="10"/>
  <c r="AY33" i="10"/>
  <c r="AY34" i="10"/>
  <c r="C81" i="12" s="1"/>
  <c r="AX33" i="9"/>
  <c r="AQ37" i="9"/>
  <c r="AP37" i="9"/>
  <c r="AQ36" i="9"/>
  <c r="AP36" i="9"/>
  <c r="AA37" i="9"/>
  <c r="AI30" i="9"/>
  <c r="AH30" i="9"/>
  <c r="AI29" i="9"/>
  <c r="AH29" i="9"/>
  <c r="B36" i="9"/>
  <c r="C36" i="9"/>
  <c r="S37" i="9"/>
  <c r="C67" i="12" s="1"/>
  <c r="C37" i="9"/>
  <c r="J34" i="9"/>
  <c r="R37" i="9"/>
  <c r="J35" i="9"/>
  <c r="B66" i="12" s="1"/>
  <c r="K34" i="9"/>
  <c r="R36" i="9"/>
  <c r="B37" i="9"/>
  <c r="S36" i="9"/>
  <c r="K35" i="9"/>
  <c r="C66" i="12" s="1"/>
  <c r="AX34" i="9"/>
  <c r="AA38" i="9"/>
  <c r="C68" i="12" s="1"/>
  <c r="AY34" i="9"/>
  <c r="Z38" i="9"/>
  <c r="Z37" i="9"/>
  <c r="AY33" i="9"/>
  <c r="AP29" i="7"/>
  <c r="AQ37" i="8"/>
  <c r="C60" i="12" s="1"/>
  <c r="AP37" i="8"/>
  <c r="AQ36" i="8"/>
  <c r="AP36" i="8"/>
  <c r="AI32" i="8"/>
  <c r="AI31" i="8"/>
  <c r="AH31" i="8"/>
  <c r="AH32" i="8"/>
  <c r="B59" i="12" s="1"/>
  <c r="AA36" i="8"/>
  <c r="Z36" i="8"/>
  <c r="AA35" i="8"/>
  <c r="Z35" i="8"/>
  <c r="R37" i="8"/>
  <c r="S38" i="8"/>
  <c r="R38" i="8"/>
  <c r="S37" i="8"/>
  <c r="K34" i="8"/>
  <c r="J34" i="8"/>
  <c r="K33" i="8"/>
  <c r="J33" i="8"/>
  <c r="C36" i="8"/>
  <c r="B36" i="8"/>
  <c r="B55" i="12" s="1"/>
  <c r="C35" i="8"/>
  <c r="B35" i="8"/>
  <c r="AI31" i="7"/>
  <c r="AH31" i="7"/>
  <c r="AI32" i="7"/>
  <c r="AH32" i="7"/>
  <c r="AA31" i="7"/>
  <c r="AQ29" i="7"/>
  <c r="J33" i="7"/>
  <c r="Z32" i="7"/>
  <c r="C31" i="7"/>
  <c r="AQ30" i="7"/>
  <c r="C50" i="12" s="1"/>
  <c r="S32" i="7"/>
  <c r="C47" i="12" s="1"/>
  <c r="S31" i="7"/>
  <c r="R32" i="7"/>
  <c r="B47" i="12" s="1"/>
  <c r="AW31" i="7"/>
  <c r="AX32" i="7"/>
  <c r="AW32" i="7"/>
  <c r="B51" i="12" s="1"/>
  <c r="AX31" i="7"/>
  <c r="Z31" i="7"/>
  <c r="AA32" i="7"/>
  <c r="C48" i="12" s="1"/>
  <c r="R31" i="7"/>
  <c r="K32" i="7"/>
  <c r="J32" i="7"/>
  <c r="K33" i="7"/>
  <c r="C32" i="7"/>
  <c r="C45" i="12" s="1"/>
  <c r="B32" i="7"/>
  <c r="B31" i="7"/>
  <c r="S37" i="6"/>
  <c r="R38" i="6"/>
  <c r="AQ38" i="6"/>
  <c r="J34" i="6"/>
  <c r="C35" i="6"/>
  <c r="AQ37" i="6"/>
  <c r="AP38" i="6"/>
  <c r="C36" i="6"/>
  <c r="AP37" i="6"/>
  <c r="AX38" i="6"/>
  <c r="AY39" i="6"/>
  <c r="K33" i="6"/>
  <c r="Z32" i="6"/>
  <c r="AY38" i="6"/>
  <c r="AX39" i="6"/>
  <c r="B35" i="6"/>
  <c r="Z31" i="6"/>
  <c r="J33" i="6"/>
  <c r="S38" i="6"/>
  <c r="R37" i="6"/>
  <c r="B36" i="6"/>
  <c r="K34" i="6"/>
  <c r="AA32" i="6"/>
  <c r="AA31" i="6"/>
  <c r="AP36" i="5"/>
  <c r="J32" i="5"/>
  <c r="AX35" i="5"/>
  <c r="AQ37" i="5"/>
  <c r="AP37" i="5"/>
  <c r="AQ36" i="5"/>
  <c r="C37" i="5"/>
  <c r="K32" i="5"/>
  <c r="AX36" i="5"/>
  <c r="B37" i="5"/>
  <c r="J33" i="5"/>
  <c r="AA32" i="5"/>
  <c r="AY36" i="5"/>
  <c r="AY35" i="5"/>
  <c r="Z31" i="5"/>
  <c r="B36" i="5"/>
  <c r="AA31" i="5"/>
  <c r="Z32" i="5"/>
  <c r="K33" i="5"/>
  <c r="C26" i="12" s="1"/>
  <c r="S38" i="5"/>
  <c r="R38" i="5"/>
  <c r="S37" i="5"/>
  <c r="R37" i="5"/>
  <c r="C36" i="5"/>
  <c r="AQ34" i="4"/>
  <c r="AX34" i="4"/>
  <c r="AY34" i="4"/>
  <c r="AY33" i="4"/>
  <c r="C39" i="4"/>
  <c r="AP34" i="4"/>
  <c r="AX33" i="4"/>
  <c r="AQ35" i="4"/>
  <c r="AP35" i="4"/>
  <c r="B40" i="4"/>
  <c r="B15" i="12"/>
  <c r="C40" i="4"/>
  <c r="Z32" i="4"/>
  <c r="J33" i="4"/>
  <c r="AA32" i="4"/>
  <c r="J32" i="4"/>
  <c r="Z33" i="4"/>
  <c r="B18" i="12" s="1"/>
  <c r="AA33" i="4"/>
  <c r="S34" i="4"/>
  <c r="R34" i="4"/>
  <c r="R33" i="4"/>
  <c r="S33" i="4"/>
  <c r="K33" i="4"/>
  <c r="K32" i="4"/>
  <c r="AY37" i="3"/>
  <c r="AY38" i="3"/>
  <c r="AQ36" i="3"/>
  <c r="AX37" i="3"/>
  <c r="S37" i="3"/>
  <c r="J37" i="3"/>
  <c r="AX38" i="3"/>
  <c r="B11" i="12" s="1"/>
  <c r="AA33" i="3"/>
  <c r="AP37" i="3"/>
  <c r="R37" i="3"/>
  <c r="K36" i="3"/>
  <c r="AQ37" i="3"/>
  <c r="C10" i="12" s="1"/>
  <c r="R36" i="3"/>
  <c r="AP36" i="3"/>
  <c r="Z33" i="3"/>
  <c r="Z32" i="3"/>
  <c r="K37" i="3"/>
  <c r="C6" i="12" s="1"/>
  <c r="AA32" i="3"/>
  <c r="J36" i="3"/>
  <c r="S36" i="3"/>
  <c r="B39" i="3"/>
  <c r="C40" i="3"/>
  <c r="C5" i="12" s="1"/>
  <c r="C39" i="3"/>
  <c r="B40" i="3"/>
  <c r="C76" i="12" l="1"/>
  <c r="B81" i="12"/>
  <c r="C77" i="12"/>
  <c r="B67" i="12"/>
  <c r="B68" i="12"/>
  <c r="B60" i="12"/>
  <c r="C55" i="12"/>
  <c r="C59" i="12"/>
  <c r="B36" i="12"/>
  <c r="C37" i="12"/>
  <c r="C41" i="12"/>
  <c r="C35" i="12"/>
  <c r="C51" i="12"/>
  <c r="B45" i="12"/>
  <c r="B48" i="12"/>
  <c r="B50" i="12"/>
  <c r="B41" i="12"/>
  <c r="C36" i="12"/>
  <c r="B35" i="12"/>
  <c r="B37" i="12"/>
  <c r="B26" i="12"/>
  <c r="C18" i="12"/>
  <c r="C11" i="12"/>
  <c r="B5" i="12"/>
  <c r="B10" i="12"/>
  <c r="B6" i="12"/>
  <c r="B80" i="12"/>
  <c r="B78" i="12"/>
  <c r="C80" i="12"/>
  <c r="C78" i="12"/>
  <c r="B75" i="12"/>
  <c r="C79" i="12"/>
  <c r="D79" i="12" s="1"/>
  <c r="C75" i="12"/>
  <c r="B65" i="12"/>
  <c r="C65" i="12"/>
  <c r="B70" i="12"/>
  <c r="C70" i="12"/>
  <c r="C69" i="12"/>
  <c r="B69" i="12"/>
  <c r="C71" i="12"/>
  <c r="B71" i="12"/>
  <c r="B58" i="12"/>
  <c r="C56" i="12"/>
  <c r="B57" i="12"/>
  <c r="C58" i="12"/>
  <c r="C57" i="12"/>
  <c r="B56" i="12"/>
  <c r="B46" i="12"/>
  <c r="B49" i="12"/>
  <c r="C49" i="12"/>
  <c r="C46" i="12"/>
  <c r="B39" i="12"/>
  <c r="C39" i="12"/>
  <c r="B40" i="12"/>
  <c r="C40" i="12"/>
  <c r="C38" i="12"/>
  <c r="B38" i="12"/>
  <c r="C30" i="12"/>
  <c r="D29" i="12"/>
  <c r="B31" i="12"/>
  <c r="C31" i="12"/>
  <c r="B30" i="12"/>
  <c r="B28" i="12"/>
  <c r="C25" i="12"/>
  <c r="C27" i="12"/>
  <c r="C28" i="12"/>
  <c r="B27" i="12"/>
  <c r="B25" i="12"/>
  <c r="C20" i="12"/>
  <c r="C21" i="12"/>
  <c r="C15" i="12"/>
  <c r="D15" i="12" s="1"/>
  <c r="B20" i="12"/>
  <c r="B21" i="12"/>
  <c r="B17" i="12"/>
  <c r="D19" i="12"/>
  <c r="C16" i="12"/>
  <c r="C17" i="12"/>
  <c r="B16" i="12"/>
  <c r="B7" i="12"/>
  <c r="B8" i="12"/>
  <c r="B9" i="12"/>
  <c r="D9" i="12" s="1"/>
  <c r="C8" i="12"/>
  <c r="C7" i="12"/>
  <c r="D35" i="12" l="1"/>
  <c r="D75" i="12"/>
  <c r="D41" i="12"/>
  <c r="D20" i="12"/>
  <c r="D76" i="12"/>
  <c r="D80" i="12"/>
  <c r="D78" i="12"/>
  <c r="D81" i="12"/>
  <c r="D77" i="12"/>
  <c r="D65" i="12"/>
  <c r="D67" i="12"/>
  <c r="D69" i="12"/>
  <c r="D68" i="12"/>
  <c r="D66" i="12"/>
  <c r="D70" i="12"/>
  <c r="D71" i="12"/>
  <c r="D56" i="12"/>
  <c r="D58" i="12"/>
  <c r="D61" i="12"/>
  <c r="D59" i="12"/>
  <c r="D57" i="12"/>
  <c r="D55" i="12"/>
  <c r="D60" i="12"/>
  <c r="D48" i="12"/>
  <c r="D47" i="12"/>
  <c r="D51" i="12"/>
  <c r="D49" i="12"/>
  <c r="D50" i="12"/>
  <c r="D45" i="12"/>
  <c r="D46" i="12"/>
  <c r="D36" i="12"/>
  <c r="D40" i="12"/>
  <c r="D39" i="12"/>
  <c r="D37" i="12"/>
  <c r="D38" i="12"/>
  <c r="D30" i="12"/>
  <c r="D26" i="12"/>
  <c r="D31" i="12"/>
  <c r="D28" i="12"/>
  <c r="D27" i="12"/>
  <c r="D25" i="12"/>
  <c r="D21" i="12"/>
  <c r="D18" i="12"/>
  <c r="D16" i="12"/>
  <c r="D17" i="12"/>
  <c r="D11" i="12"/>
  <c r="D8" i="12"/>
  <c r="D7" i="12"/>
  <c r="D6" i="12"/>
  <c r="D10" i="12"/>
  <c r="D5" i="12"/>
</calcChain>
</file>

<file path=xl/sharedStrings.xml><?xml version="1.0" encoding="utf-8"?>
<sst xmlns="http://schemas.openxmlformats.org/spreadsheetml/2006/main" count="8815" uniqueCount="255">
  <si>
    <t>Mumbai Indians</t>
  </si>
  <si>
    <t>Royal Challengers Bangalore</t>
  </si>
  <si>
    <t>Kolkata Knight Riders</t>
  </si>
  <si>
    <t>Delhi Capitals</t>
  </si>
  <si>
    <t>Rajasthan Royals</t>
  </si>
  <si>
    <t>Sunrisers Hyderabad</t>
  </si>
  <si>
    <t>Chennai Super Kings</t>
  </si>
  <si>
    <t>NA</t>
  </si>
  <si>
    <t xml:space="preserve">Royal Challengers Bangalore </t>
  </si>
  <si>
    <t>Team Number 1</t>
  </si>
  <si>
    <t>Team Number 2</t>
  </si>
  <si>
    <t>Winner of the Match</t>
  </si>
  <si>
    <t>Match Date</t>
  </si>
  <si>
    <t>Name</t>
  </si>
  <si>
    <t>Roll Number</t>
  </si>
  <si>
    <t>Darshan Lodha</t>
  </si>
  <si>
    <t>Dixit Jain</t>
  </si>
  <si>
    <t>Jash Dattani</t>
  </si>
  <si>
    <t>Nikhil Angane</t>
  </si>
  <si>
    <t>Subject:</t>
  </si>
  <si>
    <t>Topic:</t>
  </si>
  <si>
    <t>Project - Markov Property</t>
  </si>
  <si>
    <t>Statistical and Risk Modelling 2</t>
  </si>
  <si>
    <t>Mumbai Indians vs Chennai Super Kings</t>
  </si>
  <si>
    <t>Mumbai Indians vs Kolkata Knight Riders</t>
  </si>
  <si>
    <t>Initials of the Winner</t>
  </si>
  <si>
    <t>Mumbai Indians vs Sunrisers Hyderabad</t>
  </si>
  <si>
    <t>Mumbai Indians vs Rajasthan Royals</t>
  </si>
  <si>
    <t>Mumbai Indians vs Royal Challengers Bangalore</t>
  </si>
  <si>
    <t>Mumbai Indians vs Delhi Capitals</t>
  </si>
  <si>
    <t>Sample Path</t>
  </si>
  <si>
    <t>Chennai Super Kings vs Mumbai Indians</t>
  </si>
  <si>
    <t>Chennai Super Kings vs Kolkata Knight Riders</t>
  </si>
  <si>
    <t>Chennai Super Kings vs Sunrisers Hyderabad</t>
  </si>
  <si>
    <t>Chennai Super Kings vs Rajasthan Royals</t>
  </si>
  <si>
    <t>Chennai Super Kings vs Royal Challengers Bangalore</t>
  </si>
  <si>
    <t>Chennai Super Kings vs Delhi Capitals</t>
  </si>
  <si>
    <t>Kolkata Knight Riders vs Mumbai Indians</t>
  </si>
  <si>
    <t>Kolkata Knight Riders vs Chennai Super Kings</t>
  </si>
  <si>
    <t>Kolkata Knight Riders vs Sunrisers Hyderabad</t>
  </si>
  <si>
    <t>Kolkata Knight Riders vs Rajasthan Royals</t>
  </si>
  <si>
    <t>Kolkata Knight Riders vs Royal Challengers Bangalore</t>
  </si>
  <si>
    <t>Kolkata Knight Riders vs Delhi Capitals</t>
  </si>
  <si>
    <t>Sunrisers Hyderabad vs Mumbai Indians</t>
  </si>
  <si>
    <t>Sunrisers Hyderabad vs Chennai Super Kings</t>
  </si>
  <si>
    <t>Sunrisers Hyderabad vs Kolkata Knight Riders</t>
  </si>
  <si>
    <t>Sunrisers Hyderabad vs Rajasthan Royals</t>
  </si>
  <si>
    <t>Sunrisers Hyderabad vs Royal Challengers Banagalore</t>
  </si>
  <si>
    <t>Sunrisers Hyderabad vs Delhi Capitals</t>
  </si>
  <si>
    <t>Rajasthan Royals vs Mumbai Indians</t>
  </si>
  <si>
    <t>Rajasthan Royals vs Chennai Super Kings</t>
  </si>
  <si>
    <t>Rajasthan Royals vs Kolkata Knight Riders</t>
  </si>
  <si>
    <t>Rajasthan Royals vs Sunrisers Hyderabad</t>
  </si>
  <si>
    <t>Rajasthan Royals vs Royal Challengers Bangalore</t>
  </si>
  <si>
    <t>Rajasthan Royals vs Delhi Capitals</t>
  </si>
  <si>
    <t>Royal Challengers Bangalore vs Mumbai Indians</t>
  </si>
  <si>
    <t>Royal Challengers Bangalore vs Chennai Super Kings</t>
  </si>
  <si>
    <t>Royal Challengers Bangalore vs Kolkata Knight Riders</t>
  </si>
  <si>
    <t>Royal Challengers Bangalore vs Sunrisers Hyderabad</t>
  </si>
  <si>
    <t>Royal Challengers Bangalore vs Rajasthan Royals</t>
  </si>
  <si>
    <t>Royal Challengers Bangalore vs Punjab Super Kings</t>
  </si>
  <si>
    <t>Royal Challengers Bangalore vs Delhi Capitals</t>
  </si>
  <si>
    <t>Delhi Capitals vs Mumbai Indians</t>
  </si>
  <si>
    <t>Delhi Capitals vs Chennai Super Kings</t>
  </si>
  <si>
    <t>Delhi Capitals vs Kolkata Knight Riders</t>
  </si>
  <si>
    <t>Delhi Capitals vs Sunrisers Hyderabad</t>
  </si>
  <si>
    <t>Delhi Capitals vs Rajasthan Royals</t>
  </si>
  <si>
    <t>Delhi Capitals vs Royal Challengers Banaglore</t>
  </si>
  <si>
    <t>Raw Probabilities</t>
  </si>
  <si>
    <t>Opposition</t>
  </si>
  <si>
    <t>Result of previous match and current match</t>
  </si>
  <si>
    <t>M</t>
  </si>
  <si>
    <t>C</t>
  </si>
  <si>
    <t>Number of transitions</t>
  </si>
  <si>
    <t>K</t>
  </si>
  <si>
    <t>R</t>
  </si>
  <si>
    <t>P</t>
  </si>
  <si>
    <t>D</t>
  </si>
  <si>
    <t>S</t>
  </si>
  <si>
    <t>R'</t>
  </si>
  <si>
    <t xml:space="preserve">R </t>
  </si>
  <si>
    <t>Check</t>
  </si>
  <si>
    <t>Punjab Kings</t>
  </si>
  <si>
    <t>Mumbai Indians vs Punjab Kings</t>
  </si>
  <si>
    <t>Chennai Super Kings vs Punjab Kings</t>
  </si>
  <si>
    <t>Kolkata Knight Riders vs Punjab Kings</t>
  </si>
  <si>
    <t>Sunrisers Hyderabad vs Punjab Kings</t>
  </si>
  <si>
    <t>Punjab Kings vs Mumbai Indians</t>
  </si>
  <si>
    <t>Punjab Kings vs Chennai Super Kings</t>
  </si>
  <si>
    <t>Punjab Kings vs Kolkata Knight Riders</t>
  </si>
  <si>
    <t>Punjab Kings vs Sunrisers Hyderabad</t>
  </si>
  <si>
    <t>Rajasthan Royals vs Punjab Kings</t>
  </si>
  <si>
    <t>Punjab Kings vs Rajasthan Royals</t>
  </si>
  <si>
    <t>Punjab Kings vs Royal Challengers Banagalore</t>
  </si>
  <si>
    <t>Punjab Kings vs Delhi Capitals</t>
  </si>
  <si>
    <t>Delhi Capitals vs Punjab Kings</t>
  </si>
  <si>
    <t>Order</t>
  </si>
  <si>
    <t>Mumbai Indians wins given the last result with the opposition team</t>
  </si>
  <si>
    <t>Mumbai Indians loses given the last result with the opposition team</t>
  </si>
  <si>
    <t>Chennai Super Kings wins given the last result with the opposition team</t>
  </si>
  <si>
    <t>Kolkata Knight Riders wins given the last result with the opposition team</t>
  </si>
  <si>
    <t>Sunrisers Hyderabad wins given the last result with the opposition team</t>
  </si>
  <si>
    <t>Rajasthan Royals wins given the last result with the opposition team</t>
  </si>
  <si>
    <t>Punjab Kings wins given the last result with the opposition team</t>
  </si>
  <si>
    <t>Royal Challengers Bangalore wins given the last result with the opposition team</t>
  </si>
  <si>
    <t>Delhi Capitals wins given the last result with the opposition team</t>
  </si>
  <si>
    <t>Chennai Super Kings loses given  the last result with the opposition team</t>
  </si>
  <si>
    <t>Kolkata Knight Riders loses given  the last result with the opposition team</t>
  </si>
  <si>
    <t>Sunrisers Hyderabad loses given the last result with the opposition team</t>
  </si>
  <si>
    <t>Rajasthan Royals loses given the last result with the opposition team</t>
  </si>
  <si>
    <t>Punjab Kings loses given the last result with the opposition team</t>
  </si>
  <si>
    <t>Royal Challengers Bangalore loses given the last result with the opposition team</t>
  </si>
  <si>
    <t>Delhi Capitals loses given the last result with the opposition team</t>
  </si>
  <si>
    <t>Mumbai Indians vs Chennia Super Kings</t>
  </si>
  <si>
    <t>Transition Matrix</t>
  </si>
  <si>
    <t>Chennai Super kings vs Royal Challenegers Bangalore</t>
  </si>
  <si>
    <t xml:space="preserve">Kolkata Knight Riders vs Royal Challengers Bangalore </t>
  </si>
  <si>
    <t>Sunrisers Hyderabad vs Royal Challengers Bangalore</t>
  </si>
  <si>
    <t>Rajasthan Royals vs Chennai Super kings</t>
  </si>
  <si>
    <t>Punjab Kings vs Kolkata knight Riders</t>
  </si>
  <si>
    <t>Punjab Kings vs Royal Challenegers Bangalore</t>
  </si>
  <si>
    <t>Royal Challengers Bangalore vs Kokata Knight Riders</t>
  </si>
  <si>
    <t>Royal Challengers Bangalore vs Punjab Kings</t>
  </si>
  <si>
    <t>Rajasthan Royals vs Punjab kings</t>
  </si>
  <si>
    <t>Delhi Capitals vs Royal Challengers Bangalore</t>
  </si>
  <si>
    <t>2 Wins</t>
  </si>
  <si>
    <t>2 Losses</t>
  </si>
  <si>
    <t>1 Win 1 Loss</t>
  </si>
  <si>
    <t>C - (M) - (M)</t>
  </si>
  <si>
    <t xml:space="preserve">C - (C) - (C) </t>
  </si>
  <si>
    <t xml:space="preserve">C - (M) - (C) Or C - (C) - (M) </t>
  </si>
  <si>
    <t>K - (M) - (M)</t>
  </si>
  <si>
    <t>K - (K) - (K)</t>
  </si>
  <si>
    <t>K - (M) - (K) Or K - (K) - (M)</t>
  </si>
  <si>
    <t>M - (M) - (M)</t>
  </si>
  <si>
    <t>M - (S) - (S)</t>
  </si>
  <si>
    <t>M - (M) - (S) Or M - (S) - (M)</t>
  </si>
  <si>
    <t xml:space="preserve">M - (R) - (R) </t>
  </si>
  <si>
    <t>M - (M) - (R) Or M - (R) - (M)</t>
  </si>
  <si>
    <t>M - (P) - (P)</t>
  </si>
  <si>
    <t>M - (M) - (P) Or M - (P) - (M)</t>
  </si>
  <si>
    <t>R - (M) - (M)</t>
  </si>
  <si>
    <t>R - (R) - (R)</t>
  </si>
  <si>
    <t>D - (M) - (M)</t>
  </si>
  <si>
    <t xml:space="preserve">D - (D) - (D) </t>
  </si>
  <si>
    <t>D - (M) - (D) Or D - (D) - (M)</t>
  </si>
  <si>
    <t>R - (M) - (R) Or R - (R) - (M)</t>
  </si>
  <si>
    <t xml:space="preserve">C - (M) - (M) </t>
  </si>
  <si>
    <t xml:space="preserve">C - (C) - (M) Or C - (M) - (C) </t>
  </si>
  <si>
    <t xml:space="preserve">C - (C)  - (C) </t>
  </si>
  <si>
    <t>C - (K) - (K)</t>
  </si>
  <si>
    <t>C - (S) - (S)</t>
  </si>
  <si>
    <t xml:space="preserve">C - (C) - (K) Or C - (K) - (C) </t>
  </si>
  <si>
    <t xml:space="preserve">C - (C) - (S) Or C - (S) - (C) </t>
  </si>
  <si>
    <t xml:space="preserve">R - (C) - (C) </t>
  </si>
  <si>
    <t xml:space="preserve">R - (R)  - (R) </t>
  </si>
  <si>
    <t xml:space="preserve">R - (C) - (R)  Or R - (R)  - (C) </t>
  </si>
  <si>
    <t xml:space="preserve">P - (C) - (C) </t>
  </si>
  <si>
    <t>P - (P) - (P)</t>
  </si>
  <si>
    <t xml:space="preserve">P - (C)  - (P) Or P - (P) - (C) </t>
  </si>
  <si>
    <t xml:space="preserve">C - (R) - (R) </t>
  </si>
  <si>
    <t xml:space="preserve">C - (C) - (R) Or C - (R)  - (C) </t>
  </si>
  <si>
    <t>C - (D) - (D)</t>
  </si>
  <si>
    <t xml:space="preserve">C - (C)  - (D) Or C - (D) - (C) </t>
  </si>
  <si>
    <t>K - (K) - (M) Or (K) - (M) -(K)</t>
  </si>
  <si>
    <t xml:space="preserve">C - (K) - (C) Or C - (C) - (K) </t>
  </si>
  <si>
    <t>K - (S) - (S)</t>
  </si>
  <si>
    <t xml:space="preserve">K - (K) - (S) Or K - (S) - (K) </t>
  </si>
  <si>
    <t xml:space="preserve">K - (R) - (R) </t>
  </si>
  <si>
    <t>K - (K) - (R) Or K - (R) - (K)</t>
  </si>
  <si>
    <t xml:space="preserve">P - (K) - (K) </t>
  </si>
  <si>
    <t xml:space="preserve">P - (K)  - (P) Or P - (P) - (K) </t>
  </si>
  <si>
    <t xml:space="preserve">K - (K)  - (K) </t>
  </si>
  <si>
    <t xml:space="preserve">K - (K) - (R) Or K - (R)  - (K) </t>
  </si>
  <si>
    <t>K - (D) - (D)</t>
  </si>
  <si>
    <t xml:space="preserve">K - (K)  - (D) Or K - (D) - (K) </t>
  </si>
  <si>
    <t>M - (S) - (M) Or (M) - (M) - (S)</t>
  </si>
  <si>
    <t xml:space="preserve">C - (S) - (C) Or C - (C) - (S) </t>
  </si>
  <si>
    <t xml:space="preserve">K - (S) - (K) Or K - (K) - (S) </t>
  </si>
  <si>
    <t>S - (S) - (S)</t>
  </si>
  <si>
    <t xml:space="preserve">S - (R) - (R) </t>
  </si>
  <si>
    <t>S - (S) - (R) Or S - (R) - (S)</t>
  </si>
  <si>
    <t xml:space="preserve">S - (S) - (S) </t>
  </si>
  <si>
    <t>S - (P) - (P)</t>
  </si>
  <si>
    <t xml:space="preserve">S - (S)  - (P) Or S - (P) - (S) </t>
  </si>
  <si>
    <t xml:space="preserve">S - (S)  - (S) </t>
  </si>
  <si>
    <t xml:space="preserve">S - (S) - (R) Or S - (R)  - (S) </t>
  </si>
  <si>
    <t xml:space="preserve">D - (S)  - (S) </t>
  </si>
  <si>
    <t>D - (D) - (D)</t>
  </si>
  <si>
    <t xml:space="preserve">D - (S)  - (D) Or D - (D) - (S) </t>
  </si>
  <si>
    <t>M - (R) - (R)</t>
  </si>
  <si>
    <t>M - (R) - (M) Or (M) - (M) - (R)</t>
  </si>
  <si>
    <t xml:space="preserve">R - (C)  - (C) </t>
  </si>
  <si>
    <t xml:space="preserve">R - (R) - (C) Or R - (C) - (R) </t>
  </si>
  <si>
    <t>K - (R) - (R)</t>
  </si>
  <si>
    <t xml:space="preserve">K - (R) - (K) Or K - (K) - (R) </t>
  </si>
  <si>
    <t>S - (R) - (S) Or S - (S) - (R)</t>
  </si>
  <si>
    <t xml:space="preserve">R - (R) - (R) </t>
  </si>
  <si>
    <t>R - (P) - (P)</t>
  </si>
  <si>
    <t xml:space="preserve">R - (R)  - (P) Or R - (P) - (R) </t>
  </si>
  <si>
    <t xml:space="preserve">R' - (R)  - (R) </t>
  </si>
  <si>
    <t xml:space="preserve">R' - (R') - (R') </t>
  </si>
  <si>
    <t xml:space="preserve">R' - (R) - (R') Or R' - (R')  - (R) </t>
  </si>
  <si>
    <t xml:space="preserve">D - (R)  - (R) </t>
  </si>
  <si>
    <t xml:space="preserve">D - (R)  - (D) Or D - (D) - (R) </t>
  </si>
  <si>
    <t>S - (R) - (R)</t>
  </si>
  <si>
    <t xml:space="preserve">P - (C)  - (C) </t>
  </si>
  <si>
    <t>P - (K) - (K)</t>
  </si>
  <si>
    <t xml:space="preserve">P - (P) - (K) Or P - (K) - (P) </t>
  </si>
  <si>
    <t xml:space="preserve">P - (S) - (S) </t>
  </si>
  <si>
    <t>P - (P) - (S) Or P - (S) - (P)</t>
  </si>
  <si>
    <t xml:space="preserve">R - (P) - (P) </t>
  </si>
  <si>
    <t xml:space="preserve">R - (P)  - (R) Or R - (R) - (P) </t>
  </si>
  <si>
    <t xml:space="preserve">R - (P)  - (P) </t>
  </si>
  <si>
    <t xml:space="preserve">D - (P)  - (P) </t>
  </si>
  <si>
    <t xml:space="preserve">D - (P)  - (D) OP D - (D) - (P) </t>
  </si>
  <si>
    <t>C - (R) - (R)</t>
  </si>
  <si>
    <t xml:space="preserve">R' - (R) - (R) </t>
  </si>
  <si>
    <t>R - (D) - (D)</t>
  </si>
  <si>
    <t xml:space="preserve">R - (R)  - (D) OP R - (D) - (R) </t>
  </si>
  <si>
    <t xml:space="preserve">R' - (R')  - (R) Or R' - (R) - (R') </t>
  </si>
  <si>
    <t xml:space="preserve">K - (D) - (D) </t>
  </si>
  <si>
    <t xml:space="preserve">D - (S) - (S) </t>
  </si>
  <si>
    <t>D - (D) - (S) Or D - (S) - (D)</t>
  </si>
  <si>
    <t xml:space="preserve">D - (R) - (R) </t>
  </si>
  <si>
    <t xml:space="preserve">D - (D)  - (R) Or D - (R) - (D) </t>
  </si>
  <si>
    <t xml:space="preserve">D - (P) - (P) </t>
  </si>
  <si>
    <t xml:space="preserve">D - (D)  - (P) Or D - (P) - (D) </t>
  </si>
  <si>
    <t xml:space="preserve">K - (D) - (K) Or K - (K) - (D) </t>
  </si>
  <si>
    <t xml:space="preserve">C - (D) - (C) Or C - (C) - (D) </t>
  </si>
  <si>
    <t xml:space="preserve">C - (R) - (C) Or C - (C) - (R) </t>
  </si>
  <si>
    <t>R - (R) - (M) Or (R) - (M) - (R)</t>
  </si>
  <si>
    <t>D - (D) - (M) Or (D) - (M) - (D)</t>
  </si>
  <si>
    <t>M - (P) - (M) Or (M) - (M) - (P)</t>
  </si>
  <si>
    <t xml:space="preserve">P - (P) - (C) Or P - (C) - (P) </t>
  </si>
  <si>
    <t xml:space="preserve">R - (D) - (D) </t>
  </si>
  <si>
    <t xml:space="preserve">R - (D)  - (R) OP R - (R) - (D) </t>
  </si>
  <si>
    <t>Sr. No.</t>
  </si>
  <si>
    <t>Throughout the project it is assumed that the Markov property holds true. Markov Property states that the future value of a process depends only on the current state and is independent of the past history of the process</t>
  </si>
  <si>
    <t>(This sheet consists of the historical data of all the IPL matches from 2008 to 2021)</t>
  </si>
  <si>
    <t>(This sheet consists of the historical data of Mumbai Indians with all other opposition teams separately. The sample path of the process has been constructed in this sheet. The column of 'Result of previous match and current match' has been populated to determine the number of transitions, the table for which has been constructed below each table of historical data)</t>
  </si>
  <si>
    <t>(This sheet consists of the historical data of Chennai Super Kings with all other opposition teams separately. The sample path of the process has been constructed in this sheet. The column of 'Result of previous match and current match' has been populated to determine the number of transitions, the table for which has been constructed below each table of historical data)</t>
  </si>
  <si>
    <t>(This sheet consists of the historical data of Kolkata Knight Riders with all other opposition teams separately. The sample path of the process has been constructed in this sheet. The column of 'Result of previous match and current match' has been populated to determine the number of transitions, the table for which has been constructed below each table of historical data)</t>
  </si>
  <si>
    <t>(This sheet consists of the historical data of Sunrisers Hyderabad with all other opposition teams separately. The sample path of the process has been constructed in this sheet. The column of 'Result of previous match and current match' has been populated to determine the number of transitions, the table for which has been constructed below each table of historical data)</t>
  </si>
  <si>
    <t>(This sheet consists of the historical data of Rajasthan Royals with all other opposition teams separately. The sample path of the process has been constructed in this sheet. The column of 'Result of previous match and current match' has been populated to determine the number of transitions, the table for which has been constructed below each table of historical data)</t>
  </si>
  <si>
    <t>(This sheet consists of the historical data of Punjab Kings with all other opposition teams separately. The sample path of the process has been constructed in this sheet. The column of 'Result of previous match and current match' has been populated to determine the number of transitions, the table for which has been constructed below each table of historical data)</t>
  </si>
  <si>
    <t>(This sheet consists of the historical data of Royal Challengers Bangalore with all other opposition teams separately. The sample path of the process has been constructed in this sheet. The column of 'Result of previous match and current match' has been populated to determine the number of transitions, the table for which has been constructed below each table of historical data)</t>
  </si>
  <si>
    <t>(This sheet consists of the historical data of Delhi Capitals with all other opposition teams separately. The sample path of the process has been constructed in this sheet. The column of 'Result of previous match and current match' has been populated to determine the number of transitions, the table for which has been constructed below each table of historical data)</t>
  </si>
  <si>
    <t>We are asked to calculate the probability that a team will win or lose against another team, based on the last result between them. Thus, this sheet consists of the probability of winning and losing of every team with every other opposition team based on latest result and number of transitions. (The table of number of transitions has been populated in the previous separate sheets)</t>
  </si>
  <si>
    <t>The matches which were abandoned due to the respective reasons are not considered in the sample path of the process owing to the reason that the match did not lead to a winner. Also, we haven't consider factors like weather consitions, pitch quality, etc. for forecasting the respective probabilities. Thus, we have excluded the matches which were abandoned due to any reasons.</t>
  </si>
  <si>
    <t>Comment: The explanation for every sheet has been mentioned at the start of the worksheet.</t>
  </si>
  <si>
    <t>(This sheet consists of the transition matrix of every team with every other opposition team. The table of number of tranistions has been copied form the computed table in the previous separate sheets. The transition matrix has been constructed using the table of number of transitions. All the rows of every transition matrxi add up to 1 and every element is between 0 and 1 which indicates that the constructed transition matrices are valid.)</t>
  </si>
  <si>
    <t>Assumption/Comment</t>
  </si>
  <si>
    <t>(This sheet consists of the computed forecasted probabilities for the next two matches on the basis of the latest result. Markov property is assumed to hold true. The different possibilities are - 2 wins, 2 losses and 1 win 1 loss. The possibilities for every team with every other oppsition team has been mentioned in the below tables. The probabailities are mutually exclusive and exhaustive and  hence should add up to 1 which is the case for all the teams.)</t>
  </si>
  <si>
    <t>The computed probabilties are based on historical data and in no way represents certainly what will happen in the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</si>
</sst>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dd\-mm\-yyyy"/>
    <numFmt numFmtId="165" formatCode="_ * #,##0.00000000_ ;_ * \-#,##0.00000000_ ;_ * &quot;-&quot;??_ ;_ @_ "/>
    <numFmt numFmtId="166" formatCode="[$-14009]dd/mm/yyyy;@"/>
    <numFmt numFmtId="167" formatCode="_ * #,##0.00000_ ;_ * \-#,##0.00000_ ;_ * &quot;-&quot;??_ ;_ @_ "/>
    <numFmt numFmtId="168" formatCode="_ * #,##0.000000_ ;_ * \-#,##0.000000_ ;_ * &quot;-&quot;??_ ;_ @_ "/>
  </numFmts>
  <fonts count="5"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i/>
      <sz val="11"/>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CC66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43" fontId="2" fillId="0" borderId="0" applyFont="0" applyFill="0" applyBorder="0" applyAlignment="0" applyProtection="0"/>
  </cellStyleXfs>
  <cellXfs count="70">
    <xf numFmtId="0" fontId="0" fillId="0" borderId="0" xfId="0"/>
    <xf numFmtId="14" fontId="0" fillId="0" borderId="1" xfId="0" applyNumberFormat="1" applyBorder="1"/>
    <xf numFmtId="0" fontId="0" fillId="0" borderId="1" xfId="0" applyBorder="1"/>
    <xf numFmtId="164" fontId="0" fillId="0" borderId="1" xfId="0" applyNumberFormat="1" applyBorder="1"/>
    <xf numFmtId="14" fontId="0" fillId="2" borderId="1" xfId="0" applyNumberFormat="1" applyFill="1" applyBorder="1"/>
    <xf numFmtId="0" fontId="0" fillId="2" borderId="1" xfId="0" applyFill="1" applyBorder="1"/>
    <xf numFmtId="0" fontId="0" fillId="2" borderId="0" xfId="0" applyFill="1"/>
    <xf numFmtId="14" fontId="0" fillId="2" borderId="1" xfId="0" applyNumberFormat="1" applyFill="1" applyBorder="1" applyAlignment="1">
      <alignment horizontal="center"/>
    </xf>
    <xf numFmtId="0" fontId="0" fillId="2" borderId="1" xfId="0" applyFill="1" applyBorder="1" applyAlignment="1">
      <alignment horizontal="center"/>
    </xf>
    <xf numFmtId="14" fontId="0" fillId="0" borderId="2" xfId="0" applyNumberFormat="1" applyBorder="1"/>
    <xf numFmtId="0" fontId="0" fillId="0" borderId="2" xfId="0" applyBorder="1"/>
    <xf numFmtId="0" fontId="1" fillId="0" borderId="1" xfId="0" applyFont="1" applyBorder="1"/>
    <xf numFmtId="165" fontId="0" fillId="0" borderId="1" xfId="1" applyNumberFormat="1" applyFont="1" applyBorder="1"/>
    <xf numFmtId="0" fontId="0" fillId="7" borderId="1" xfId="0" applyFill="1" applyBorder="1"/>
    <xf numFmtId="0" fontId="0" fillId="5" borderId="1" xfId="0" applyFill="1" applyBorder="1"/>
    <xf numFmtId="0" fontId="0" fillId="3" borderId="1" xfId="0" applyFill="1" applyBorder="1"/>
    <xf numFmtId="0" fontId="0" fillId="4" borderId="1" xfId="0" applyFill="1" applyBorder="1"/>
    <xf numFmtId="0" fontId="0" fillId="0" borderId="0" xfId="0" applyBorder="1"/>
    <xf numFmtId="165" fontId="0" fillId="0" borderId="1" xfId="0" applyNumberFormat="1" applyBorder="1"/>
    <xf numFmtId="166" fontId="0" fillId="0" borderId="0" xfId="0" applyNumberFormat="1"/>
    <xf numFmtId="14" fontId="0" fillId="0" borderId="1" xfId="0" applyNumberFormat="1" applyBorder="1" applyAlignment="1">
      <alignment horizontal="right"/>
    </xf>
    <xf numFmtId="164" fontId="0" fillId="0" borderId="0" xfId="0" applyNumberFormat="1" applyBorder="1"/>
    <xf numFmtId="14" fontId="0" fillId="0" borderId="0" xfId="0" applyNumberFormat="1" applyBorder="1"/>
    <xf numFmtId="167" fontId="0" fillId="0" borderId="1" xfId="1" applyNumberFormat="1" applyFont="1" applyBorder="1"/>
    <xf numFmtId="167" fontId="0" fillId="0" borderId="0" xfId="1" applyNumberFormat="1" applyFont="1"/>
    <xf numFmtId="168" fontId="0" fillId="0" borderId="1" xfId="1" applyNumberFormat="1" applyFont="1" applyBorder="1"/>
    <xf numFmtId="168" fontId="0" fillId="0" borderId="0" xfId="1" applyNumberFormat="1" applyFont="1"/>
    <xf numFmtId="168" fontId="0" fillId="0" borderId="0" xfId="1" applyNumberFormat="1" applyFont="1" applyBorder="1"/>
    <xf numFmtId="0" fontId="1" fillId="0" borderId="0" xfId="0" applyFont="1"/>
    <xf numFmtId="168" fontId="0" fillId="0" borderId="1" xfId="1" applyNumberFormat="1" applyFont="1" applyFill="1" applyBorder="1"/>
    <xf numFmtId="0" fontId="0" fillId="10" borderId="1" xfId="0" applyFill="1" applyBorder="1"/>
    <xf numFmtId="0" fontId="0" fillId="8" borderId="1" xfId="0" applyFill="1" applyBorder="1"/>
    <xf numFmtId="0" fontId="0" fillId="9" borderId="1" xfId="0" applyFill="1" applyBorder="1"/>
    <xf numFmtId="0" fontId="1" fillId="7" borderId="1" xfId="0" applyFont="1" applyFill="1" applyBorder="1" applyAlignment="1">
      <alignment horizontal="center"/>
    </xf>
    <xf numFmtId="0" fontId="1" fillId="7" borderId="1" xfId="0" applyFont="1" applyFill="1" applyBorder="1"/>
    <xf numFmtId="0" fontId="4" fillId="0" borderId="0" xfId="0" applyFont="1"/>
    <xf numFmtId="0" fontId="0" fillId="0" borderId="1" xfId="0" applyBorder="1" applyAlignment="1">
      <alignment horizontal="center" vertical="center"/>
    </xf>
    <xf numFmtId="0" fontId="0" fillId="7" borderId="1" xfId="0" applyFill="1" applyBorder="1" applyAlignment="1">
      <alignment horizontal="center"/>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left" wrapText="1"/>
    </xf>
    <xf numFmtId="0" fontId="0" fillId="0" borderId="1" xfId="0" applyBorder="1" applyAlignment="1">
      <alignment horizontal="center" vertical="center"/>
    </xf>
    <xf numFmtId="0" fontId="0" fillId="7" borderId="1" xfId="0" applyFill="1" applyBorder="1" applyAlignment="1">
      <alignment horizontal="center"/>
    </xf>
    <xf numFmtId="0" fontId="4" fillId="0" borderId="0" xfId="0" applyFont="1" applyAlignment="1">
      <alignment horizontal="left" vertical="center" wrapText="1"/>
    </xf>
    <xf numFmtId="0" fontId="0" fillId="7" borderId="0" xfId="0" applyFill="1" applyBorder="1" applyAlignment="1">
      <alignment horizontal="center"/>
    </xf>
    <xf numFmtId="0" fontId="0" fillId="9" borderId="0" xfId="0" applyFill="1" applyBorder="1" applyAlignment="1">
      <alignment horizontal="center"/>
    </xf>
    <xf numFmtId="0" fontId="0" fillId="5" borderId="0" xfId="0" applyFill="1" applyBorder="1" applyAlignment="1">
      <alignment horizontal="center"/>
    </xf>
    <xf numFmtId="0" fontId="0" fillId="8" borderId="0" xfId="0" applyFill="1" applyBorder="1" applyAlignment="1">
      <alignment horizontal="center"/>
    </xf>
    <xf numFmtId="0" fontId="0" fillId="4" borderId="0" xfId="0" applyFill="1" applyBorder="1" applyAlignment="1">
      <alignment horizontal="center"/>
    </xf>
    <xf numFmtId="0" fontId="0" fillId="10" borderId="0" xfId="0" applyFill="1" applyBorder="1" applyAlignment="1">
      <alignment horizontal="center"/>
    </xf>
    <xf numFmtId="0" fontId="0" fillId="6" borderId="0" xfId="0" applyFill="1" applyBorder="1" applyAlignment="1">
      <alignment horizontal="center"/>
    </xf>
    <xf numFmtId="0" fontId="0" fillId="3" borderId="0" xfId="0" applyFill="1" applyBorder="1" applyAlignment="1">
      <alignment horizontal="center"/>
    </xf>
    <xf numFmtId="0" fontId="4" fillId="0" borderId="3" xfId="0" applyFont="1" applyBorder="1" applyAlignment="1">
      <alignment horizontal="left" vertical="center" wrapText="1"/>
    </xf>
    <xf numFmtId="0" fontId="0" fillId="5" borderId="3" xfId="0" applyFill="1" applyBorder="1" applyAlignment="1">
      <alignment horizontal="center"/>
    </xf>
    <xf numFmtId="0" fontId="0" fillId="4" borderId="3" xfId="0" applyFill="1" applyBorder="1" applyAlignment="1">
      <alignment horizontal="center"/>
    </xf>
    <xf numFmtId="168" fontId="0" fillId="2" borderId="3" xfId="1" applyNumberFormat="1" applyFont="1" applyFill="1" applyBorder="1" applyAlignment="1">
      <alignment horizontal="center"/>
    </xf>
    <xf numFmtId="168" fontId="0" fillId="5" borderId="3" xfId="1" applyNumberFormat="1" applyFont="1" applyFill="1" applyBorder="1" applyAlignment="1">
      <alignment horizontal="center"/>
    </xf>
    <xf numFmtId="168" fontId="0" fillId="9" borderId="3" xfId="1" applyNumberFormat="1" applyFont="1" applyFill="1" applyBorder="1" applyAlignment="1">
      <alignment horizontal="center"/>
    </xf>
    <xf numFmtId="168" fontId="0" fillId="7" borderId="3" xfId="1" applyNumberFormat="1" applyFont="1" applyFill="1" applyBorder="1" applyAlignment="1">
      <alignment horizontal="center"/>
    </xf>
    <xf numFmtId="168" fontId="0" fillId="8" borderId="3" xfId="1" applyNumberFormat="1" applyFont="1" applyFill="1" applyBorder="1" applyAlignment="1">
      <alignment horizontal="center"/>
    </xf>
    <xf numFmtId="0" fontId="0" fillId="2" borderId="3" xfId="0" applyFill="1" applyBorder="1" applyAlignment="1">
      <alignment horizontal="center"/>
    </xf>
    <xf numFmtId="0" fontId="0" fillId="8" borderId="3" xfId="0" applyFill="1" applyBorder="1" applyAlignment="1">
      <alignment horizontal="center"/>
    </xf>
    <xf numFmtId="0" fontId="0" fillId="7" borderId="3" xfId="0" applyFill="1" applyBorder="1" applyAlignment="1">
      <alignment horizontal="center"/>
    </xf>
    <xf numFmtId="0" fontId="0" fillId="9" borderId="3" xfId="0" applyFill="1" applyBorder="1" applyAlignment="1">
      <alignment horizontal="center"/>
    </xf>
    <xf numFmtId="0" fontId="0" fillId="2" borderId="0" xfId="0" applyFill="1" applyAlignment="1">
      <alignment horizontal="center"/>
    </xf>
    <xf numFmtId="0" fontId="0" fillId="5" borderId="0" xfId="0" applyFill="1" applyAlignment="1">
      <alignment horizontal="center"/>
    </xf>
    <xf numFmtId="0" fontId="0" fillId="9" borderId="0" xfId="0"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0" fillId="4" borderId="0" xfId="0" applyFill="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7620</xdr:colOff>
      <xdr:row>1</xdr:row>
      <xdr:rowOff>22210</xdr:rowOff>
    </xdr:from>
    <xdr:to>
      <xdr:col>14</xdr:col>
      <xdr:colOff>396240</xdr:colOff>
      <xdr:row>22</xdr:row>
      <xdr:rowOff>30480</xdr:rowOff>
    </xdr:to>
    <xdr:pic>
      <xdr:nvPicPr>
        <xdr:cNvPr id="3" name="Picture 2" descr="IPL 2022 Live Cricket Scores, News, Stats, Schedules, Results, Highlights,  Photos, Videos – NDTV Sports">
          <a:extLst>
            <a:ext uri="{FF2B5EF4-FFF2-40B4-BE49-F238E27FC236}">
              <a16:creationId xmlns:a16="http://schemas.microsoft.com/office/drawing/2014/main" id="{58DE4008-8627-4D93-94E9-5AA317BE1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8520" y="205090"/>
          <a:ext cx="7094220" cy="384875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F11C3-6A0D-4A9D-92C7-813BF9660D5E}">
  <dimension ref="A1:B8"/>
  <sheetViews>
    <sheetView tabSelected="1" workbookViewId="0"/>
  </sheetViews>
  <sheetFormatPr defaultRowHeight="14.4" x14ac:dyDescent="0.3"/>
  <cols>
    <col min="1" max="1" width="13.21875" style="6" bestFit="1" customWidth="1"/>
    <col min="2" max="2" width="27.33203125" style="6" bestFit="1" customWidth="1"/>
    <col min="3" max="16384" width="8.88671875" style="6"/>
  </cols>
  <sheetData>
    <row r="1" spans="1:2" x14ac:dyDescent="0.3">
      <c r="A1" s="33" t="s">
        <v>13</v>
      </c>
      <c r="B1" s="33" t="s">
        <v>14</v>
      </c>
    </row>
    <row r="2" spans="1:2" x14ac:dyDescent="0.3">
      <c r="A2" s="5" t="s">
        <v>15</v>
      </c>
      <c r="B2" s="5">
        <v>433</v>
      </c>
    </row>
    <row r="3" spans="1:2" x14ac:dyDescent="0.3">
      <c r="A3" s="5" t="s">
        <v>16</v>
      </c>
      <c r="B3" s="5">
        <v>437</v>
      </c>
    </row>
    <row r="4" spans="1:2" x14ac:dyDescent="0.3">
      <c r="A4" s="5" t="s">
        <v>17</v>
      </c>
      <c r="B4" s="5">
        <v>427</v>
      </c>
    </row>
    <row r="5" spans="1:2" x14ac:dyDescent="0.3">
      <c r="A5" s="5" t="s">
        <v>18</v>
      </c>
      <c r="B5" s="5">
        <v>417</v>
      </c>
    </row>
    <row r="7" spans="1:2" x14ac:dyDescent="0.3">
      <c r="A7" s="34" t="s">
        <v>19</v>
      </c>
      <c r="B7" s="5" t="s">
        <v>22</v>
      </c>
    </row>
    <row r="8" spans="1:2" x14ac:dyDescent="0.3">
      <c r="A8" s="34" t="s">
        <v>20</v>
      </c>
      <c r="B8" s="5" t="s">
        <v>21</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172E8-93E7-46F8-8CFA-96E811552F11}">
  <dimension ref="A1:BC38"/>
  <sheetViews>
    <sheetView workbookViewId="0">
      <selection sqref="A1:F1"/>
    </sheetView>
  </sheetViews>
  <sheetFormatPr defaultRowHeight="14.4" x14ac:dyDescent="0.3"/>
  <cols>
    <col min="1" max="1" width="19.5546875" bestFit="1" customWidth="1"/>
    <col min="2" max="4" width="24.33203125" bestFit="1" customWidth="1"/>
    <col min="5" max="5" width="18.21875" bestFit="1" customWidth="1"/>
    <col min="6" max="6" width="37.109375" bestFit="1" customWidth="1"/>
    <col min="7" max="7" width="43.5546875" bestFit="1" customWidth="1"/>
    <col min="9" max="9" width="19.5546875" bestFit="1" customWidth="1"/>
    <col min="10" max="12" width="24.33203125" bestFit="1" customWidth="1"/>
    <col min="13" max="13" width="18.21875" bestFit="1" customWidth="1"/>
    <col min="14" max="14" width="37.109375" bestFit="1" customWidth="1"/>
    <col min="15" max="15" width="31.5546875" bestFit="1" customWidth="1"/>
    <col min="17" max="17" width="19.5546875" bestFit="1" customWidth="1"/>
    <col min="18" max="20" width="24.33203125" bestFit="1" customWidth="1"/>
    <col min="21" max="21" width="18.21875" bestFit="1" customWidth="1"/>
    <col min="22" max="22" width="37.109375" bestFit="1" customWidth="1"/>
    <col min="23" max="23" width="32" bestFit="1" customWidth="1"/>
    <col min="25" max="25" width="19.5546875" bestFit="1" customWidth="1"/>
    <col min="26" max="28" width="24.33203125" bestFit="1" customWidth="1"/>
    <col min="29" max="29" width="18.21875" bestFit="1" customWidth="1"/>
    <col min="30" max="30" width="37.109375" bestFit="1" customWidth="1"/>
    <col min="31" max="31" width="31.109375" bestFit="1" customWidth="1"/>
    <col min="33" max="33" width="19.5546875" bestFit="1" customWidth="1"/>
    <col min="34" max="35" width="24.33203125" bestFit="1" customWidth="1"/>
    <col min="36" max="36" width="24.77734375" bestFit="1" customWidth="1"/>
    <col min="37" max="37" width="18.21875" bestFit="1" customWidth="1"/>
    <col min="38" max="38" width="37.109375" bestFit="1" customWidth="1"/>
    <col min="39" max="39" width="31.33203125" bestFit="1" customWidth="1"/>
    <col min="41" max="41" width="19.5546875" bestFit="1" customWidth="1"/>
    <col min="42" max="44" width="24.33203125" bestFit="1" customWidth="1"/>
    <col min="45" max="45" width="18.21875" bestFit="1" customWidth="1"/>
    <col min="46" max="46" width="37.109375" bestFit="1" customWidth="1"/>
    <col min="47" max="47" width="31" bestFit="1" customWidth="1"/>
    <col min="49" max="49" width="19.5546875" bestFit="1" customWidth="1"/>
    <col min="50" max="51" width="24.33203125" bestFit="1" customWidth="1"/>
    <col min="52" max="52" width="24.77734375" bestFit="1" customWidth="1"/>
    <col min="53" max="53" width="18.21875" bestFit="1" customWidth="1"/>
    <col min="54" max="54" width="37.109375" bestFit="1" customWidth="1"/>
    <col min="55" max="55" width="31.5546875" bestFit="1" customWidth="1"/>
  </cols>
  <sheetData>
    <row r="1" spans="1:55" ht="46.8" customHeight="1" x14ac:dyDescent="0.3">
      <c r="A1" s="43" t="s">
        <v>246</v>
      </c>
      <c r="B1" s="43"/>
      <c r="C1" s="43"/>
      <c r="D1" s="43"/>
      <c r="E1" s="43"/>
      <c r="F1" s="43"/>
    </row>
    <row r="2" spans="1:55" x14ac:dyDescent="0.3">
      <c r="A2" s="49" t="s">
        <v>55</v>
      </c>
      <c r="B2" s="49"/>
      <c r="C2" s="49"/>
      <c r="D2" s="49"/>
      <c r="E2" s="49"/>
      <c r="F2" s="49"/>
      <c r="G2" s="49"/>
      <c r="I2" s="51" t="s">
        <v>56</v>
      </c>
      <c r="J2" s="51"/>
      <c r="K2" s="51"/>
      <c r="L2" s="51"/>
      <c r="M2" s="51"/>
      <c r="N2" s="51"/>
      <c r="O2" s="51"/>
      <c r="Q2" s="48" t="s">
        <v>57</v>
      </c>
      <c r="R2" s="48"/>
      <c r="S2" s="48"/>
      <c r="T2" s="48"/>
      <c r="U2" s="48"/>
      <c r="V2" s="48"/>
      <c r="W2" s="48"/>
      <c r="Y2" s="46" t="s">
        <v>58</v>
      </c>
      <c r="Z2" s="46"/>
      <c r="AA2" s="46"/>
      <c r="AB2" s="46"/>
      <c r="AC2" s="46"/>
      <c r="AD2" s="46"/>
      <c r="AE2" s="46"/>
      <c r="AG2" s="44" t="s">
        <v>59</v>
      </c>
      <c r="AH2" s="44"/>
      <c r="AI2" s="44"/>
      <c r="AJ2" s="44"/>
      <c r="AK2" s="44"/>
      <c r="AL2" s="44"/>
      <c r="AM2" s="44"/>
      <c r="AO2" s="44" t="s">
        <v>60</v>
      </c>
      <c r="AP2" s="44"/>
      <c r="AQ2" s="44"/>
      <c r="AR2" s="44"/>
      <c r="AS2" s="44"/>
      <c r="AT2" s="44"/>
      <c r="AU2" s="44"/>
      <c r="AW2" s="46" t="s">
        <v>61</v>
      </c>
      <c r="AX2" s="46"/>
      <c r="AY2" s="46"/>
      <c r="AZ2" s="46"/>
      <c r="BA2" s="46"/>
      <c r="BB2" s="46"/>
      <c r="BC2" s="46"/>
    </row>
    <row r="3" spans="1:55" x14ac:dyDescent="0.3">
      <c r="A3" s="7" t="s">
        <v>12</v>
      </c>
      <c r="B3" s="8" t="s">
        <v>9</v>
      </c>
      <c r="C3" s="8" t="s">
        <v>10</v>
      </c>
      <c r="D3" s="8" t="s">
        <v>11</v>
      </c>
      <c r="E3" s="8" t="s">
        <v>25</v>
      </c>
      <c r="F3" s="8" t="s">
        <v>70</v>
      </c>
      <c r="G3" s="8" t="s">
        <v>30</v>
      </c>
      <c r="I3" s="7" t="s">
        <v>12</v>
      </c>
      <c r="J3" s="8" t="s">
        <v>9</v>
      </c>
      <c r="K3" s="8" t="s">
        <v>10</v>
      </c>
      <c r="L3" s="8" t="s">
        <v>11</v>
      </c>
      <c r="M3" s="8" t="s">
        <v>25</v>
      </c>
      <c r="N3" s="8" t="s">
        <v>70</v>
      </c>
      <c r="O3" s="8" t="s">
        <v>30</v>
      </c>
      <c r="Q3" s="7" t="s">
        <v>12</v>
      </c>
      <c r="R3" s="8" t="s">
        <v>9</v>
      </c>
      <c r="S3" s="8" t="s">
        <v>10</v>
      </c>
      <c r="T3" s="8" t="s">
        <v>11</v>
      </c>
      <c r="U3" s="8" t="s">
        <v>25</v>
      </c>
      <c r="V3" s="8" t="s">
        <v>70</v>
      </c>
      <c r="W3" s="8" t="s">
        <v>30</v>
      </c>
      <c r="Y3" s="7" t="s">
        <v>12</v>
      </c>
      <c r="Z3" s="8" t="s">
        <v>9</v>
      </c>
      <c r="AA3" s="8" t="s">
        <v>10</v>
      </c>
      <c r="AB3" s="8" t="s">
        <v>11</v>
      </c>
      <c r="AC3" s="8" t="s">
        <v>25</v>
      </c>
      <c r="AD3" s="8" t="s">
        <v>70</v>
      </c>
      <c r="AE3" s="8" t="s">
        <v>30</v>
      </c>
      <c r="AG3" s="7" t="s">
        <v>12</v>
      </c>
      <c r="AH3" s="8" t="s">
        <v>9</v>
      </c>
      <c r="AI3" s="8" t="s">
        <v>10</v>
      </c>
      <c r="AJ3" s="8" t="s">
        <v>11</v>
      </c>
      <c r="AK3" s="8" t="s">
        <v>25</v>
      </c>
      <c r="AL3" s="8" t="s">
        <v>70</v>
      </c>
      <c r="AM3" s="8" t="s">
        <v>30</v>
      </c>
      <c r="AO3" s="7" t="s">
        <v>12</v>
      </c>
      <c r="AP3" s="8" t="s">
        <v>9</v>
      </c>
      <c r="AQ3" s="8" t="s">
        <v>10</v>
      </c>
      <c r="AR3" s="8" t="s">
        <v>11</v>
      </c>
      <c r="AS3" s="8" t="s">
        <v>25</v>
      </c>
      <c r="AT3" s="8" t="s">
        <v>70</v>
      </c>
      <c r="AU3" s="8" t="s">
        <v>30</v>
      </c>
      <c r="AW3" s="7" t="s">
        <v>12</v>
      </c>
      <c r="AX3" s="8" t="s">
        <v>9</v>
      </c>
      <c r="AY3" s="8" t="s">
        <v>10</v>
      </c>
      <c r="AZ3" s="8" t="s">
        <v>11</v>
      </c>
      <c r="BA3" s="8" t="s">
        <v>25</v>
      </c>
      <c r="BB3" s="8" t="s">
        <v>70</v>
      </c>
      <c r="BC3" s="8" t="s">
        <v>30</v>
      </c>
    </row>
    <row r="4" spans="1:55" x14ac:dyDescent="0.3">
      <c r="A4" s="1">
        <v>39558</v>
      </c>
      <c r="B4" s="2" t="s">
        <v>0</v>
      </c>
      <c r="C4" s="2" t="s">
        <v>1</v>
      </c>
      <c r="D4" s="2" t="s">
        <v>1</v>
      </c>
      <c r="E4" s="2" t="str">
        <f>IF(D4=$C$4,"R","M")</f>
        <v>R</v>
      </c>
      <c r="F4" s="2"/>
      <c r="G4" s="2" t="str">
        <f>_xlfn.CONCAT(E4:E32)</f>
        <v>RMRMRMMMRRMRMRMMRMMMMMRMMRMRR</v>
      </c>
      <c r="I4" s="1">
        <v>39566</v>
      </c>
      <c r="J4" s="2" t="s">
        <v>1</v>
      </c>
      <c r="K4" s="2" t="s">
        <v>6</v>
      </c>
      <c r="L4" s="2" t="s">
        <v>6</v>
      </c>
      <c r="M4" s="2" t="str">
        <f>IF(L4=$K$4,"C","R")</f>
        <v>C</v>
      </c>
      <c r="N4" s="2"/>
      <c r="O4" s="2" t="str">
        <f>_xlfn.CONCAT(M4:M30)</f>
        <v>CRCRRRCCRCCCCRRCCCCCCCRRCCC</v>
      </c>
      <c r="Q4" s="1">
        <v>39556</v>
      </c>
      <c r="R4" s="2" t="s">
        <v>1</v>
      </c>
      <c r="S4" s="2" t="s">
        <v>2</v>
      </c>
      <c r="T4" s="2" t="s">
        <v>2</v>
      </c>
      <c r="U4" s="2" t="str">
        <f>IF(T4=$S$4,"K","R")</f>
        <v>K</v>
      </c>
      <c r="V4" s="2"/>
      <c r="W4" s="2" t="str">
        <f>_xlfn.CONCAT(U4:U32)</f>
        <v>KKRRKRRRKKRKKKRRKRKKKKKRRRRKK</v>
      </c>
      <c r="Y4" s="1">
        <v>39571</v>
      </c>
      <c r="Z4" s="2" t="s">
        <v>1</v>
      </c>
      <c r="AA4" s="2" t="s">
        <v>5</v>
      </c>
      <c r="AB4" s="2" t="s">
        <v>1</v>
      </c>
      <c r="AC4" s="2" t="str">
        <f>IF(AB4=$Z$4,"R","S")</f>
        <v>R</v>
      </c>
      <c r="AD4" s="2"/>
      <c r="AE4" s="2" t="str">
        <f>_xlfn.CONCAT(AC4:AC33)</f>
        <v>RRSRSSSRSRSSRRSSRRSSSSRSRRSSRS</v>
      </c>
      <c r="AG4" s="1">
        <v>39564</v>
      </c>
      <c r="AH4" s="2" t="s">
        <v>1</v>
      </c>
      <c r="AI4" s="2" t="s">
        <v>4</v>
      </c>
      <c r="AJ4" s="2" t="s">
        <v>4</v>
      </c>
      <c r="AK4" s="2" t="str">
        <f>IF(AJ4=$AI$4,"R","R'")</f>
        <v>R</v>
      </c>
      <c r="AL4" s="2"/>
      <c r="AM4" s="2" t="str">
        <f>_xlfn.CONCAT(AK4:AK25)</f>
        <v>RRR'RR'R'R'RR'R'RRRR'R'RRRR'R'R'R'</v>
      </c>
      <c r="AO4" s="1">
        <v>39573</v>
      </c>
      <c r="AP4" s="2" t="s">
        <v>1</v>
      </c>
      <c r="AQ4" s="2" t="s">
        <v>82</v>
      </c>
      <c r="AR4" s="2" t="s">
        <v>82</v>
      </c>
      <c r="AS4" s="2" t="str">
        <f>IF(AR4=$AQ$4,"P","R")</f>
        <v>P</v>
      </c>
      <c r="AT4" s="2"/>
      <c r="AU4" s="2" t="str">
        <f>_xlfn.CONCAT(AS4:AS31)</f>
        <v>PPPRRRRPRPPPPPRPRRPPRRRRPPPR</v>
      </c>
      <c r="AW4" s="9">
        <v>39568</v>
      </c>
      <c r="AX4" s="10" t="s">
        <v>3</v>
      </c>
      <c r="AY4" s="10" t="s">
        <v>1</v>
      </c>
      <c r="AZ4" s="10" t="s">
        <v>3</v>
      </c>
      <c r="BA4" s="2" t="str">
        <f>IF(AZ4=$AX$4,"D","R")</f>
        <v>D</v>
      </c>
      <c r="BB4" s="2"/>
      <c r="BC4" s="2" t="str">
        <f>_xlfn.CONCAT(BA4:BA29)</f>
        <v>DDDRDDRRRRRRRRDRRRRRDDDDRR</v>
      </c>
    </row>
    <row r="5" spans="1:55" x14ac:dyDescent="0.3">
      <c r="A5" s="1">
        <v>39596</v>
      </c>
      <c r="B5" s="2" t="s">
        <v>1</v>
      </c>
      <c r="C5" s="2" t="s">
        <v>0</v>
      </c>
      <c r="D5" s="2" t="s">
        <v>0</v>
      </c>
      <c r="E5" s="2" t="str">
        <f t="shared" ref="E5:E32" si="0">IF(D5=$C$4,"R","M")</f>
        <v>M</v>
      </c>
      <c r="F5" s="2" t="str">
        <f>_xlfn.CONCAT(E5,E4)</f>
        <v>MR</v>
      </c>
      <c r="G5" s="2"/>
      <c r="I5" s="1">
        <v>39589</v>
      </c>
      <c r="J5" s="2" t="s">
        <v>6</v>
      </c>
      <c r="K5" s="2" t="s">
        <v>1</v>
      </c>
      <c r="L5" s="2" t="s">
        <v>1</v>
      </c>
      <c r="M5" s="2" t="str">
        <f t="shared" ref="M5:M30" si="1">IF(L5=$K$4,"C","R")</f>
        <v>R</v>
      </c>
      <c r="N5" s="2" t="str">
        <f>_xlfn.CONCAT(M5,M4)</f>
        <v>RC</v>
      </c>
      <c r="O5" s="2"/>
      <c r="Q5" s="1">
        <v>39576</v>
      </c>
      <c r="R5" s="2" t="s">
        <v>2</v>
      </c>
      <c r="S5" s="2" t="s">
        <v>1</v>
      </c>
      <c r="T5" s="2" t="s">
        <v>2</v>
      </c>
      <c r="U5" s="2" t="str">
        <f t="shared" ref="U5:U32" si="2">IF(T5=$S$4,"K","R")</f>
        <v>K</v>
      </c>
      <c r="V5" s="2" t="str">
        <f>_xlfn.CONCAT(U5,U4)</f>
        <v>KK</v>
      </c>
      <c r="W5" s="2"/>
      <c r="Y5" s="1">
        <v>39593</v>
      </c>
      <c r="Z5" s="2" t="s">
        <v>5</v>
      </c>
      <c r="AA5" s="2" t="s">
        <v>1</v>
      </c>
      <c r="AB5" s="2" t="s">
        <v>1</v>
      </c>
      <c r="AC5" s="2" t="str">
        <f t="shared" ref="AC5:AC33" si="3">IF(AB5=$Z$4,"R","S")</f>
        <v>R</v>
      </c>
      <c r="AD5" s="2" t="str">
        <f>_xlfn.CONCAT(AC5,AC4)</f>
        <v>RR</v>
      </c>
      <c r="AE5" s="2"/>
      <c r="AG5" s="1">
        <v>39585</v>
      </c>
      <c r="AH5" s="2" t="s">
        <v>4</v>
      </c>
      <c r="AI5" s="2" t="s">
        <v>1</v>
      </c>
      <c r="AJ5" s="2" t="s">
        <v>4</v>
      </c>
      <c r="AK5" s="2" t="str">
        <f t="shared" ref="AK5:AK25" si="4">IF(AJ5=$AI$4,"R","R'")</f>
        <v>R</v>
      </c>
      <c r="AL5" s="2" t="str">
        <f>_xlfn.CONCAT(AK5,AK4)</f>
        <v>RR</v>
      </c>
      <c r="AM5" s="2"/>
      <c r="AO5" s="1">
        <v>39580</v>
      </c>
      <c r="AP5" s="2" t="s">
        <v>82</v>
      </c>
      <c r="AQ5" s="2" t="s">
        <v>1</v>
      </c>
      <c r="AR5" s="2" t="s">
        <v>82</v>
      </c>
      <c r="AS5" s="2" t="str">
        <f t="shared" ref="AS5:AS31" si="5">IF(AR5=$AQ$4,"P","R")</f>
        <v>P</v>
      </c>
      <c r="AT5" s="2" t="str">
        <f>_xlfn.CONCAT(AS5,AS4)</f>
        <v>PP</v>
      </c>
      <c r="AU5" s="2"/>
      <c r="AW5" s="1">
        <v>39587</v>
      </c>
      <c r="AX5" s="2" t="s">
        <v>1</v>
      </c>
      <c r="AY5" s="2" t="s">
        <v>3</v>
      </c>
      <c r="AZ5" s="2" t="s">
        <v>3</v>
      </c>
      <c r="BA5" s="2" t="str">
        <f t="shared" ref="BA5:BA29" si="6">IF(AZ5=$AX$4,"D","R")</f>
        <v>D</v>
      </c>
      <c r="BB5" s="2" t="str">
        <f>_xlfn.CONCAT(BA5,BA4)</f>
        <v>DD</v>
      </c>
      <c r="BC5" s="2"/>
    </row>
    <row r="6" spans="1:55" x14ac:dyDescent="0.3">
      <c r="A6" s="1">
        <v>39936</v>
      </c>
      <c r="B6" s="2" t="s">
        <v>1</v>
      </c>
      <c r="C6" s="2" t="s">
        <v>0</v>
      </c>
      <c r="D6" s="2" t="s">
        <v>1</v>
      </c>
      <c r="E6" s="2" t="str">
        <f t="shared" si="0"/>
        <v>R</v>
      </c>
      <c r="F6" s="2" t="str">
        <f t="shared" ref="F6:F32" si="7">_xlfn.CONCAT(E6,E5)</f>
        <v>RM</v>
      </c>
      <c r="G6" s="2"/>
      <c r="I6" s="1">
        <v>39923</v>
      </c>
      <c r="J6" s="2" t="s">
        <v>1</v>
      </c>
      <c r="K6" s="2" t="s">
        <v>6</v>
      </c>
      <c r="L6" s="2" t="s">
        <v>6</v>
      </c>
      <c r="M6" s="2" t="str">
        <f t="shared" si="1"/>
        <v>C</v>
      </c>
      <c r="N6" s="2" t="str">
        <f t="shared" ref="N6:N30" si="8">_xlfn.CONCAT(M6,M5)</f>
        <v>CR</v>
      </c>
      <c r="O6" s="2"/>
      <c r="Q6" s="1">
        <v>39932</v>
      </c>
      <c r="R6" s="2" t="s">
        <v>1</v>
      </c>
      <c r="S6" s="2" t="s">
        <v>2</v>
      </c>
      <c r="T6" s="2" t="s">
        <v>1</v>
      </c>
      <c r="U6" s="2" t="str">
        <f t="shared" si="2"/>
        <v>R</v>
      </c>
      <c r="V6" s="2" t="str">
        <f t="shared" ref="V6:V32" si="9">_xlfn.CONCAT(U6,U5)</f>
        <v>RK</v>
      </c>
      <c r="W6" s="2"/>
      <c r="Y6" s="1">
        <v>39925</v>
      </c>
      <c r="Z6" s="2" t="s">
        <v>1</v>
      </c>
      <c r="AA6" s="2" t="s">
        <v>5</v>
      </c>
      <c r="AB6" s="2" t="s">
        <v>5</v>
      </c>
      <c r="AC6" s="2" t="str">
        <f t="shared" si="3"/>
        <v>S</v>
      </c>
      <c r="AD6" s="2" t="str">
        <f t="shared" ref="AD6:AD33" si="10">_xlfn.CONCAT(AC6,AC5)</f>
        <v>SR</v>
      </c>
      <c r="AE6" s="2"/>
      <c r="AG6" s="1">
        <v>39921</v>
      </c>
      <c r="AH6" s="2" t="s">
        <v>1</v>
      </c>
      <c r="AI6" s="2" t="s">
        <v>4</v>
      </c>
      <c r="AJ6" s="2" t="s">
        <v>1</v>
      </c>
      <c r="AK6" s="2" t="str">
        <f t="shared" si="4"/>
        <v>R'</v>
      </c>
      <c r="AL6" s="2" t="str">
        <f t="shared" ref="AL6:AL25" si="11">_xlfn.CONCAT(AK6,AK5)</f>
        <v>R'R</v>
      </c>
      <c r="AM6" s="2"/>
      <c r="AO6" s="1">
        <v>39927</v>
      </c>
      <c r="AP6" s="2" t="s">
        <v>1</v>
      </c>
      <c r="AQ6" s="2" t="s">
        <v>82</v>
      </c>
      <c r="AR6" s="2" t="s">
        <v>82</v>
      </c>
      <c r="AS6" s="2" t="str">
        <f t="shared" si="5"/>
        <v>P</v>
      </c>
      <c r="AT6" s="2" t="str">
        <f t="shared" ref="AT6:AT31" si="12">_xlfn.CONCAT(AS6,AS5)</f>
        <v>PP</v>
      </c>
      <c r="AU6" s="2"/>
      <c r="AW6" s="1">
        <v>39929</v>
      </c>
      <c r="AX6" s="2" t="s">
        <v>1</v>
      </c>
      <c r="AY6" s="2" t="s">
        <v>3</v>
      </c>
      <c r="AZ6" s="2" t="s">
        <v>3</v>
      </c>
      <c r="BA6" s="2" t="str">
        <f t="shared" si="6"/>
        <v>D</v>
      </c>
      <c r="BB6" s="2" t="str">
        <f t="shared" ref="BB6:BB29" si="13">_xlfn.CONCAT(BA6,BA5)</f>
        <v>DD</v>
      </c>
      <c r="BC6" s="2"/>
    </row>
    <row r="7" spans="1:55" x14ac:dyDescent="0.3">
      <c r="A7" s="1">
        <v>39943</v>
      </c>
      <c r="B7" s="2" t="s">
        <v>1</v>
      </c>
      <c r="C7" s="2" t="s">
        <v>0</v>
      </c>
      <c r="D7" s="2" t="s">
        <v>0</v>
      </c>
      <c r="E7" s="2" t="str">
        <f t="shared" si="0"/>
        <v>M</v>
      </c>
      <c r="F7" s="2" t="str">
        <f t="shared" si="7"/>
        <v>MR</v>
      </c>
      <c r="G7" s="2"/>
      <c r="I7" s="1">
        <v>39947</v>
      </c>
      <c r="J7" s="2" t="s">
        <v>1</v>
      </c>
      <c r="K7" s="2" t="s">
        <v>6</v>
      </c>
      <c r="L7" s="2" t="s">
        <v>1</v>
      </c>
      <c r="M7" s="2" t="str">
        <f t="shared" si="1"/>
        <v>R</v>
      </c>
      <c r="N7" s="2" t="str">
        <f t="shared" si="8"/>
        <v>RC</v>
      </c>
      <c r="O7" s="2"/>
      <c r="Q7" s="1">
        <v>39945</v>
      </c>
      <c r="R7" s="2" t="s">
        <v>1</v>
      </c>
      <c r="S7" s="2" t="s">
        <v>2</v>
      </c>
      <c r="T7" s="2" t="s">
        <v>1</v>
      </c>
      <c r="U7" s="2" t="str">
        <f t="shared" si="2"/>
        <v>R</v>
      </c>
      <c r="V7" s="2" t="str">
        <f t="shared" si="9"/>
        <v>RR</v>
      </c>
      <c r="W7" s="2"/>
      <c r="Y7" s="1">
        <v>39954</v>
      </c>
      <c r="Z7" s="2" t="s">
        <v>1</v>
      </c>
      <c r="AA7" s="2" t="s">
        <v>5</v>
      </c>
      <c r="AB7" s="2" t="s">
        <v>1</v>
      </c>
      <c r="AC7" s="2" t="str">
        <f t="shared" si="3"/>
        <v>R</v>
      </c>
      <c r="AD7" s="2" t="str">
        <f t="shared" si="10"/>
        <v>RS</v>
      </c>
      <c r="AE7" s="2"/>
      <c r="AG7" s="1">
        <v>39940</v>
      </c>
      <c r="AH7" s="2" t="s">
        <v>1</v>
      </c>
      <c r="AI7" s="2" t="s">
        <v>4</v>
      </c>
      <c r="AJ7" s="2" t="s">
        <v>4</v>
      </c>
      <c r="AK7" s="2" t="str">
        <f t="shared" si="4"/>
        <v>R</v>
      </c>
      <c r="AL7" s="2" t="str">
        <f t="shared" si="11"/>
        <v>RR'</v>
      </c>
      <c r="AM7" s="2"/>
      <c r="AO7" s="1">
        <v>39934</v>
      </c>
      <c r="AP7" s="2" t="s">
        <v>1</v>
      </c>
      <c r="AQ7" s="2" t="s">
        <v>82</v>
      </c>
      <c r="AR7" s="2" t="s">
        <v>1</v>
      </c>
      <c r="AS7" s="2" t="str">
        <f t="shared" si="5"/>
        <v>R</v>
      </c>
      <c r="AT7" s="2" t="str">
        <f t="shared" si="12"/>
        <v>RP</v>
      </c>
      <c r="AU7" s="2"/>
      <c r="AW7" s="1">
        <v>39952</v>
      </c>
      <c r="AX7" s="2" t="s">
        <v>1</v>
      </c>
      <c r="AY7" s="2" t="s">
        <v>3</v>
      </c>
      <c r="AZ7" s="2" t="s">
        <v>1</v>
      </c>
      <c r="BA7" s="2" t="str">
        <f t="shared" si="6"/>
        <v>R</v>
      </c>
      <c r="BB7" s="2" t="str">
        <f t="shared" si="13"/>
        <v>RD</v>
      </c>
      <c r="BC7" s="2"/>
    </row>
    <row r="8" spans="1:55" x14ac:dyDescent="0.3">
      <c r="A8" s="1">
        <v>40257</v>
      </c>
      <c r="B8" s="2" t="s">
        <v>0</v>
      </c>
      <c r="C8" s="2" t="s">
        <v>1</v>
      </c>
      <c r="D8" s="2" t="s">
        <v>1</v>
      </c>
      <c r="E8" s="2" t="str">
        <f t="shared" si="0"/>
        <v>R</v>
      </c>
      <c r="F8" s="2" t="str">
        <f t="shared" si="7"/>
        <v>RM</v>
      </c>
      <c r="G8" s="2"/>
      <c r="I8" s="1">
        <v>39956</v>
      </c>
      <c r="J8" s="2" t="s">
        <v>1</v>
      </c>
      <c r="K8" s="2" t="s">
        <v>6</v>
      </c>
      <c r="L8" s="2" t="s">
        <v>1</v>
      </c>
      <c r="M8" s="2" t="str">
        <f t="shared" si="1"/>
        <v>R</v>
      </c>
      <c r="N8" s="2" t="str">
        <f t="shared" si="8"/>
        <v>RR</v>
      </c>
      <c r="O8" s="2"/>
      <c r="Q8" s="1">
        <v>40251</v>
      </c>
      <c r="R8" s="2" t="s">
        <v>2</v>
      </c>
      <c r="S8" s="2" t="s">
        <v>1</v>
      </c>
      <c r="T8" s="2" t="s">
        <v>2</v>
      </c>
      <c r="U8" s="2" t="str">
        <f t="shared" si="2"/>
        <v>K</v>
      </c>
      <c r="V8" s="2" t="str">
        <f t="shared" si="9"/>
        <v>KR</v>
      </c>
      <c r="W8" s="2"/>
      <c r="Y8" s="1">
        <v>39957</v>
      </c>
      <c r="Z8" s="2" t="s">
        <v>1</v>
      </c>
      <c r="AA8" s="2" t="s">
        <v>5</v>
      </c>
      <c r="AB8" s="2" t="s">
        <v>5</v>
      </c>
      <c r="AC8" s="2" t="str">
        <f t="shared" si="3"/>
        <v>S</v>
      </c>
      <c r="AD8" s="2" t="str">
        <f t="shared" si="10"/>
        <v>SR</v>
      </c>
      <c r="AE8" s="2"/>
      <c r="AG8" s="1">
        <v>40255</v>
      </c>
      <c r="AH8" s="2" t="s">
        <v>1</v>
      </c>
      <c r="AI8" s="2" t="s">
        <v>4</v>
      </c>
      <c r="AJ8" s="2" t="s">
        <v>1</v>
      </c>
      <c r="AK8" s="2" t="str">
        <f t="shared" si="4"/>
        <v>R'</v>
      </c>
      <c r="AL8" s="2" t="str">
        <f t="shared" si="11"/>
        <v>R'R</v>
      </c>
      <c r="AM8" s="2"/>
      <c r="AO8" s="1">
        <v>40253</v>
      </c>
      <c r="AP8" s="2" t="s">
        <v>1</v>
      </c>
      <c r="AQ8" s="2" t="s">
        <v>82</v>
      </c>
      <c r="AR8" s="2" t="s">
        <v>1</v>
      </c>
      <c r="AS8" s="2" t="str">
        <f t="shared" si="5"/>
        <v>R</v>
      </c>
      <c r="AT8" s="2" t="str">
        <f t="shared" si="12"/>
        <v>RR</v>
      </c>
      <c r="AU8" s="2"/>
      <c r="AW8" s="1">
        <v>40262</v>
      </c>
      <c r="AX8" s="2" t="s">
        <v>1</v>
      </c>
      <c r="AY8" s="2" t="s">
        <v>3</v>
      </c>
      <c r="AZ8" s="2" t="s">
        <v>3</v>
      </c>
      <c r="BA8" s="2" t="str">
        <f t="shared" si="6"/>
        <v>D</v>
      </c>
      <c r="BB8" s="2" t="str">
        <f t="shared" si="13"/>
        <v>DR</v>
      </c>
      <c r="BC8" s="2"/>
    </row>
    <row r="9" spans="1:55" x14ac:dyDescent="0.3">
      <c r="A9" s="1">
        <v>40285</v>
      </c>
      <c r="B9" s="2" t="s">
        <v>1</v>
      </c>
      <c r="C9" s="2" t="s">
        <v>0</v>
      </c>
      <c r="D9" s="2" t="s">
        <v>0</v>
      </c>
      <c r="E9" s="2" t="str">
        <f t="shared" si="0"/>
        <v>M</v>
      </c>
      <c r="F9" s="2" t="str">
        <f t="shared" si="7"/>
        <v>MR</v>
      </c>
      <c r="G9" s="2"/>
      <c r="I9" s="1">
        <v>40260</v>
      </c>
      <c r="J9" s="2" t="s">
        <v>1</v>
      </c>
      <c r="K9" s="2" t="s">
        <v>6</v>
      </c>
      <c r="L9" s="2" t="s">
        <v>1</v>
      </c>
      <c r="M9" s="2" t="str">
        <f t="shared" si="1"/>
        <v>R</v>
      </c>
      <c r="N9" s="2" t="str">
        <f t="shared" si="8"/>
        <v>RR</v>
      </c>
      <c r="O9" s="2"/>
      <c r="Q9" s="1">
        <v>40278</v>
      </c>
      <c r="R9" s="2" t="s">
        <v>1</v>
      </c>
      <c r="S9" s="2" t="s">
        <v>2</v>
      </c>
      <c r="T9" s="2" t="s">
        <v>1</v>
      </c>
      <c r="U9" s="2" t="str">
        <f t="shared" si="2"/>
        <v>R</v>
      </c>
      <c r="V9" s="2" t="str">
        <f t="shared" si="9"/>
        <v>RK</v>
      </c>
      <c r="W9" s="2"/>
      <c r="Y9" s="1">
        <v>40276</v>
      </c>
      <c r="Z9" s="2" t="s">
        <v>1</v>
      </c>
      <c r="AA9" s="2" t="s">
        <v>5</v>
      </c>
      <c r="AB9" s="2" t="s">
        <v>5</v>
      </c>
      <c r="AC9" s="2" t="str">
        <f t="shared" si="3"/>
        <v>S</v>
      </c>
      <c r="AD9" s="2" t="str">
        <f t="shared" si="10"/>
        <v>SS</v>
      </c>
      <c r="AE9" s="2"/>
      <c r="AG9" s="1">
        <v>40282</v>
      </c>
      <c r="AH9" s="2" t="s">
        <v>4</v>
      </c>
      <c r="AI9" s="2" t="s">
        <v>1</v>
      </c>
      <c r="AJ9" s="2" t="s">
        <v>1</v>
      </c>
      <c r="AK9" s="2" t="str">
        <f t="shared" si="4"/>
        <v>R'</v>
      </c>
      <c r="AL9" s="2" t="str">
        <f t="shared" si="11"/>
        <v>R'R'</v>
      </c>
      <c r="AM9" s="2"/>
      <c r="AO9" s="1">
        <v>40270</v>
      </c>
      <c r="AP9" s="2" t="s">
        <v>82</v>
      </c>
      <c r="AQ9" s="2" t="s">
        <v>1</v>
      </c>
      <c r="AR9" s="2" t="s">
        <v>1</v>
      </c>
      <c r="AS9" s="2" t="str">
        <f t="shared" si="5"/>
        <v>R</v>
      </c>
      <c r="AT9" s="2" t="str">
        <f t="shared" si="12"/>
        <v>RR</v>
      </c>
      <c r="AU9" s="2"/>
      <c r="AW9" s="1">
        <v>40272</v>
      </c>
      <c r="AX9" s="2" t="s">
        <v>3</v>
      </c>
      <c r="AY9" s="2" t="s">
        <v>1</v>
      </c>
      <c r="AZ9" s="2" t="s">
        <v>3</v>
      </c>
      <c r="BA9" s="2" t="str">
        <f t="shared" si="6"/>
        <v>D</v>
      </c>
      <c r="BB9" s="2" t="str">
        <f t="shared" si="13"/>
        <v>DD</v>
      </c>
      <c r="BC9" s="2"/>
    </row>
    <row r="10" spans="1:55" x14ac:dyDescent="0.3">
      <c r="A10" s="1">
        <v>40289</v>
      </c>
      <c r="B10" s="2" t="s">
        <v>1</v>
      </c>
      <c r="C10" s="2" t="s">
        <v>0</v>
      </c>
      <c r="D10" s="2" t="s">
        <v>0</v>
      </c>
      <c r="E10" s="2" t="str">
        <f t="shared" si="0"/>
        <v>M</v>
      </c>
      <c r="F10" s="2" t="str">
        <f t="shared" si="7"/>
        <v>MM</v>
      </c>
      <c r="G10" s="2"/>
      <c r="I10" s="1">
        <v>40268</v>
      </c>
      <c r="J10" s="2" t="s">
        <v>6</v>
      </c>
      <c r="K10" s="2" t="s">
        <v>1</v>
      </c>
      <c r="L10" s="2" t="s">
        <v>6</v>
      </c>
      <c r="M10" s="2" t="str">
        <f t="shared" si="1"/>
        <v>C</v>
      </c>
      <c r="N10" s="2" t="str">
        <f t="shared" si="8"/>
        <v>CR</v>
      </c>
      <c r="O10" s="2"/>
      <c r="Q10" s="1">
        <v>40655</v>
      </c>
      <c r="R10" s="2" t="s">
        <v>2</v>
      </c>
      <c r="S10" s="2" t="s">
        <v>1</v>
      </c>
      <c r="T10" s="2" t="s">
        <v>1</v>
      </c>
      <c r="U10" s="2" t="str">
        <f t="shared" si="2"/>
        <v>R</v>
      </c>
      <c r="V10" s="2" t="str">
        <f t="shared" si="9"/>
        <v>RR</v>
      </c>
      <c r="W10" s="2"/>
      <c r="Y10" s="1">
        <v>40280</v>
      </c>
      <c r="Z10" s="2" t="s">
        <v>5</v>
      </c>
      <c r="AA10" s="2" t="s">
        <v>1</v>
      </c>
      <c r="AB10" s="2" t="s">
        <v>5</v>
      </c>
      <c r="AC10" s="2" t="str">
        <f t="shared" si="3"/>
        <v>S</v>
      </c>
      <c r="AD10" s="2" t="str">
        <f t="shared" si="10"/>
        <v>SS</v>
      </c>
      <c r="AE10" s="2"/>
      <c r="AG10" s="1">
        <v>40674</v>
      </c>
      <c r="AH10" s="2" t="s">
        <v>4</v>
      </c>
      <c r="AI10" s="2" t="s">
        <v>1</v>
      </c>
      <c r="AJ10" s="2" t="s">
        <v>1</v>
      </c>
      <c r="AK10" s="2" t="str">
        <f t="shared" si="4"/>
        <v>R'</v>
      </c>
      <c r="AL10" s="2" t="str">
        <f t="shared" si="11"/>
        <v>R'R'</v>
      </c>
      <c r="AM10" s="2"/>
      <c r="AO10" s="1">
        <v>40669</v>
      </c>
      <c r="AP10" s="2" t="s">
        <v>1</v>
      </c>
      <c r="AQ10" s="2" t="s">
        <v>82</v>
      </c>
      <c r="AR10" s="2" t="s">
        <v>1</v>
      </c>
      <c r="AS10" s="2" t="str">
        <f t="shared" si="5"/>
        <v>R</v>
      </c>
      <c r="AT10" s="2" t="str">
        <f t="shared" si="12"/>
        <v>RR</v>
      </c>
      <c r="AU10" s="2"/>
      <c r="AW10" s="1">
        <v>40659</v>
      </c>
      <c r="AX10" s="2" t="s">
        <v>3</v>
      </c>
      <c r="AY10" s="2" t="s">
        <v>1</v>
      </c>
      <c r="AZ10" s="2" t="s">
        <v>1</v>
      </c>
      <c r="BA10" s="2" t="str">
        <f t="shared" si="6"/>
        <v>R</v>
      </c>
      <c r="BB10" s="2" t="str">
        <f t="shared" si="13"/>
        <v>RD</v>
      </c>
      <c r="BC10" s="2"/>
    </row>
    <row r="11" spans="1:55" x14ac:dyDescent="0.3">
      <c r="A11" s="1">
        <v>40645</v>
      </c>
      <c r="B11" s="2" t="s">
        <v>1</v>
      </c>
      <c r="C11" s="2" t="s">
        <v>0</v>
      </c>
      <c r="D11" s="2" t="s">
        <v>0</v>
      </c>
      <c r="E11" s="2" t="str">
        <f t="shared" si="0"/>
        <v>M</v>
      </c>
      <c r="F11" s="2" t="str">
        <f t="shared" si="7"/>
        <v>MM</v>
      </c>
      <c r="G11" s="2"/>
      <c r="I11" s="1">
        <v>40649</v>
      </c>
      <c r="J11" s="2" t="s">
        <v>6</v>
      </c>
      <c r="K11" s="2" t="s">
        <v>1</v>
      </c>
      <c r="L11" s="2" t="s">
        <v>6</v>
      </c>
      <c r="M11" s="2" t="str">
        <f t="shared" si="1"/>
        <v>C</v>
      </c>
      <c r="N11" s="2" t="str">
        <f t="shared" si="8"/>
        <v>CC</v>
      </c>
      <c r="O11" s="2"/>
      <c r="Q11" s="1">
        <v>40677</v>
      </c>
      <c r="R11" s="2" t="s">
        <v>1</v>
      </c>
      <c r="S11" s="2" t="s">
        <v>2</v>
      </c>
      <c r="T11" s="2" t="s">
        <v>1</v>
      </c>
      <c r="U11" s="2" t="str">
        <f t="shared" si="2"/>
        <v>R</v>
      </c>
      <c r="V11" s="2" t="str">
        <f t="shared" si="9"/>
        <v>RR</v>
      </c>
      <c r="W11" s="2"/>
      <c r="Y11" s="1">
        <v>40292</v>
      </c>
      <c r="Z11" s="2" t="s">
        <v>1</v>
      </c>
      <c r="AA11" s="2" t="s">
        <v>5</v>
      </c>
      <c r="AB11" s="2" t="s">
        <v>1</v>
      </c>
      <c r="AC11" s="2" t="str">
        <f t="shared" si="3"/>
        <v>R</v>
      </c>
      <c r="AD11" s="2" t="str">
        <f t="shared" si="10"/>
        <v>RS</v>
      </c>
      <c r="AE11" s="2"/>
      <c r="AG11" s="1">
        <v>41014</v>
      </c>
      <c r="AH11" s="2" t="s">
        <v>1</v>
      </c>
      <c r="AI11" s="2" t="s">
        <v>4</v>
      </c>
      <c r="AJ11" s="2" t="s">
        <v>4</v>
      </c>
      <c r="AK11" s="2" t="str">
        <f t="shared" si="4"/>
        <v>R</v>
      </c>
      <c r="AL11" s="2" t="str">
        <f t="shared" si="11"/>
        <v>RR'</v>
      </c>
      <c r="AM11" s="2"/>
      <c r="AO11" s="1">
        <v>40680</v>
      </c>
      <c r="AP11" s="2" t="s">
        <v>82</v>
      </c>
      <c r="AQ11" s="2" t="s">
        <v>1</v>
      </c>
      <c r="AR11" s="2" t="s">
        <v>82</v>
      </c>
      <c r="AS11" s="2" t="str">
        <f t="shared" si="5"/>
        <v>P</v>
      </c>
      <c r="AT11" s="2" t="str">
        <f t="shared" si="12"/>
        <v>PR</v>
      </c>
      <c r="AU11" s="2"/>
      <c r="AW11" s="1">
        <v>41006</v>
      </c>
      <c r="AX11" s="2" t="s">
        <v>1</v>
      </c>
      <c r="AY11" s="2" t="s">
        <v>3</v>
      </c>
      <c r="AZ11" s="2" t="s">
        <v>1</v>
      </c>
      <c r="BA11" s="2" t="str">
        <f t="shared" si="6"/>
        <v>R</v>
      </c>
      <c r="BB11" s="2" t="str">
        <f t="shared" si="13"/>
        <v>RR</v>
      </c>
      <c r="BC11" s="2"/>
    </row>
    <row r="12" spans="1:55" x14ac:dyDescent="0.3">
      <c r="A12" s="1">
        <v>40690</v>
      </c>
      <c r="B12" s="2" t="s">
        <v>1</v>
      </c>
      <c r="C12" s="2" t="s">
        <v>0</v>
      </c>
      <c r="D12" s="2" t="s">
        <v>1</v>
      </c>
      <c r="E12" s="2" t="str">
        <f t="shared" si="0"/>
        <v>R</v>
      </c>
      <c r="F12" s="2" t="str">
        <f t="shared" si="7"/>
        <v>RM</v>
      </c>
      <c r="G12" s="2"/>
      <c r="I12" s="1">
        <v>40685</v>
      </c>
      <c r="J12" s="2" t="s">
        <v>1</v>
      </c>
      <c r="K12" s="2" t="s">
        <v>6</v>
      </c>
      <c r="L12" s="2" t="s">
        <v>1</v>
      </c>
      <c r="M12" s="2" t="str">
        <f t="shared" si="1"/>
        <v>R</v>
      </c>
      <c r="N12" s="2" t="str">
        <f t="shared" si="8"/>
        <v>RC</v>
      </c>
      <c r="O12" s="2"/>
      <c r="Q12" s="1">
        <v>41009</v>
      </c>
      <c r="R12" s="2" t="s">
        <v>1</v>
      </c>
      <c r="S12" s="2" t="s">
        <v>2</v>
      </c>
      <c r="T12" s="2" t="s">
        <v>2</v>
      </c>
      <c r="U12" s="2" t="str">
        <f t="shared" si="2"/>
        <v>K</v>
      </c>
      <c r="V12" s="2" t="str">
        <f t="shared" si="9"/>
        <v>KR</v>
      </c>
      <c r="W12" s="2"/>
      <c r="Y12" s="1">
        <v>40647</v>
      </c>
      <c r="Z12" s="2" t="s">
        <v>5</v>
      </c>
      <c r="AA12" s="2" t="s">
        <v>1</v>
      </c>
      <c r="AB12" s="2" t="s">
        <v>5</v>
      </c>
      <c r="AC12" s="2" t="str">
        <f t="shared" si="3"/>
        <v>S</v>
      </c>
      <c r="AD12" s="2" t="str">
        <f t="shared" si="10"/>
        <v>SR</v>
      </c>
      <c r="AE12" s="2"/>
      <c r="AG12" s="1">
        <v>41022</v>
      </c>
      <c r="AH12" s="2" t="s">
        <v>4</v>
      </c>
      <c r="AI12" s="2" t="s">
        <v>1</v>
      </c>
      <c r="AJ12" s="2" t="s">
        <v>1</v>
      </c>
      <c r="AK12" s="2" t="str">
        <f t="shared" si="4"/>
        <v>R'</v>
      </c>
      <c r="AL12" s="2" t="str">
        <f t="shared" si="11"/>
        <v>R'R</v>
      </c>
      <c r="AM12" s="2"/>
      <c r="AO12" s="1">
        <v>41019</v>
      </c>
      <c r="AP12" s="2" t="s">
        <v>82</v>
      </c>
      <c r="AQ12" s="2" t="s">
        <v>1</v>
      </c>
      <c r="AR12" s="2" t="s">
        <v>1</v>
      </c>
      <c r="AS12" s="2" t="str">
        <f t="shared" si="5"/>
        <v>R</v>
      </c>
      <c r="AT12" s="2" t="str">
        <f t="shared" si="12"/>
        <v>RP</v>
      </c>
      <c r="AU12" s="2"/>
      <c r="AW12" s="1">
        <v>41046</v>
      </c>
      <c r="AX12" s="2" t="s">
        <v>3</v>
      </c>
      <c r="AY12" s="2" t="s">
        <v>1</v>
      </c>
      <c r="AZ12" s="2" t="s">
        <v>1</v>
      </c>
      <c r="BA12" s="2" t="str">
        <f t="shared" si="6"/>
        <v>R</v>
      </c>
      <c r="BB12" s="2" t="str">
        <f t="shared" si="13"/>
        <v>RR</v>
      </c>
      <c r="BC12" s="2"/>
    </row>
    <row r="13" spans="1:55" x14ac:dyDescent="0.3">
      <c r="A13" s="1">
        <v>41038</v>
      </c>
      <c r="B13" s="2" t="s">
        <v>0</v>
      </c>
      <c r="C13" s="2" t="s">
        <v>1</v>
      </c>
      <c r="D13" s="2" t="s">
        <v>1</v>
      </c>
      <c r="E13" s="2" t="str">
        <f t="shared" si="0"/>
        <v>R</v>
      </c>
      <c r="F13" s="2" t="str">
        <f t="shared" si="7"/>
        <v>RR</v>
      </c>
      <c r="G13" s="2"/>
      <c r="I13" s="1">
        <v>40687</v>
      </c>
      <c r="J13" s="2" t="s">
        <v>1</v>
      </c>
      <c r="K13" s="2" t="s">
        <v>6</v>
      </c>
      <c r="L13" s="2" t="s">
        <v>6</v>
      </c>
      <c r="M13" s="2" t="str">
        <f t="shared" si="1"/>
        <v>C</v>
      </c>
      <c r="N13" s="2" t="str">
        <f t="shared" si="8"/>
        <v>CR</v>
      </c>
      <c r="O13" s="2"/>
      <c r="Q13" s="1">
        <v>41027</v>
      </c>
      <c r="R13" s="2" t="s">
        <v>2</v>
      </c>
      <c r="S13" s="2" t="s">
        <v>1</v>
      </c>
      <c r="T13" s="2" t="s">
        <v>2</v>
      </c>
      <c r="U13" s="2" t="str">
        <f t="shared" si="2"/>
        <v>K</v>
      </c>
      <c r="V13" s="2" t="str">
        <f t="shared" si="9"/>
        <v>KK</v>
      </c>
      <c r="W13" s="2"/>
      <c r="Y13" s="1">
        <v>41035</v>
      </c>
      <c r="Z13" s="2" t="s">
        <v>1</v>
      </c>
      <c r="AA13" s="2" t="s">
        <v>5</v>
      </c>
      <c r="AB13" s="2" t="s">
        <v>1</v>
      </c>
      <c r="AC13" s="2" t="str">
        <f t="shared" si="3"/>
        <v>R</v>
      </c>
      <c r="AD13" s="2" t="str">
        <f t="shared" si="10"/>
        <v>RS</v>
      </c>
      <c r="AE13" s="2"/>
      <c r="AG13" s="1">
        <v>41384</v>
      </c>
      <c r="AH13" s="2" t="s">
        <v>1</v>
      </c>
      <c r="AI13" s="2" t="s">
        <v>4</v>
      </c>
      <c r="AJ13" s="2" t="s">
        <v>1</v>
      </c>
      <c r="AK13" s="2" t="str">
        <f t="shared" si="4"/>
        <v>R'</v>
      </c>
      <c r="AL13" s="2" t="str">
        <f t="shared" si="11"/>
        <v>R'R'</v>
      </c>
      <c r="AM13" s="2"/>
      <c r="AO13" s="1">
        <v>41031</v>
      </c>
      <c r="AP13" s="2" t="s">
        <v>1</v>
      </c>
      <c r="AQ13" s="2" t="s">
        <v>82</v>
      </c>
      <c r="AR13" s="2" t="s">
        <v>82</v>
      </c>
      <c r="AS13" s="2" t="str">
        <f t="shared" si="5"/>
        <v>P</v>
      </c>
      <c r="AT13" s="2" t="str">
        <f t="shared" si="12"/>
        <v>PR</v>
      </c>
      <c r="AU13" s="2"/>
      <c r="AW13" s="1">
        <v>41380</v>
      </c>
      <c r="AX13" s="2" t="s">
        <v>1</v>
      </c>
      <c r="AY13" s="2" t="s">
        <v>3</v>
      </c>
      <c r="AZ13" s="2" t="s">
        <v>1</v>
      </c>
      <c r="BA13" s="2" t="str">
        <f t="shared" si="6"/>
        <v>R</v>
      </c>
      <c r="BB13" s="2" t="str">
        <f t="shared" si="13"/>
        <v>RR</v>
      </c>
      <c r="BC13" s="2"/>
    </row>
    <row r="14" spans="1:55" x14ac:dyDescent="0.3">
      <c r="A14" s="1">
        <v>41043</v>
      </c>
      <c r="B14" s="2" t="s">
        <v>1</v>
      </c>
      <c r="C14" s="2" t="s">
        <v>0</v>
      </c>
      <c r="D14" s="2" t="s">
        <v>0</v>
      </c>
      <c r="E14" s="2" t="str">
        <f t="shared" si="0"/>
        <v>M</v>
      </c>
      <c r="F14" s="2" t="str">
        <f t="shared" si="7"/>
        <v>MR</v>
      </c>
      <c r="G14" s="2"/>
      <c r="I14" s="1">
        <v>40691</v>
      </c>
      <c r="J14" s="2" t="s">
        <v>6</v>
      </c>
      <c r="K14" s="2" t="s">
        <v>1</v>
      </c>
      <c r="L14" s="2" t="s">
        <v>6</v>
      </c>
      <c r="M14" s="2" t="str">
        <f t="shared" si="1"/>
        <v>C</v>
      </c>
      <c r="N14" s="2" t="str">
        <f t="shared" si="8"/>
        <v>CC</v>
      </c>
      <c r="O14" s="2"/>
      <c r="Q14" s="1">
        <v>41375</v>
      </c>
      <c r="R14" s="2" t="s">
        <v>1</v>
      </c>
      <c r="S14" s="2" t="s">
        <v>2</v>
      </c>
      <c r="T14" s="2" t="s">
        <v>1</v>
      </c>
      <c r="U14" s="2" t="str">
        <f t="shared" si="2"/>
        <v>R</v>
      </c>
      <c r="V14" s="2" t="str">
        <f t="shared" si="9"/>
        <v>RK</v>
      </c>
      <c r="W14" s="2"/>
      <c r="Y14" s="1">
        <v>41049</v>
      </c>
      <c r="Z14" s="2" t="s">
        <v>5</v>
      </c>
      <c r="AA14" s="2" t="s">
        <v>1</v>
      </c>
      <c r="AB14" s="2" t="s">
        <v>5</v>
      </c>
      <c r="AC14" s="2" t="str">
        <f t="shared" si="3"/>
        <v>S</v>
      </c>
      <c r="AD14" s="2" t="str">
        <f t="shared" si="10"/>
        <v>SR</v>
      </c>
      <c r="AE14" s="2"/>
      <c r="AG14" s="1">
        <v>41393</v>
      </c>
      <c r="AH14" s="2" t="s">
        <v>4</v>
      </c>
      <c r="AI14" s="2" t="s">
        <v>1</v>
      </c>
      <c r="AJ14" s="2" t="s">
        <v>4</v>
      </c>
      <c r="AK14" s="2" t="str">
        <f t="shared" si="4"/>
        <v>R</v>
      </c>
      <c r="AL14" s="2" t="str">
        <f t="shared" si="11"/>
        <v>RR'</v>
      </c>
      <c r="AM14" s="2"/>
      <c r="AO14" s="1">
        <v>41400</v>
      </c>
      <c r="AP14" s="2" t="s">
        <v>82</v>
      </c>
      <c r="AQ14" s="2" t="s">
        <v>1</v>
      </c>
      <c r="AR14" s="2" t="s">
        <v>82</v>
      </c>
      <c r="AS14" s="2" t="str">
        <f t="shared" si="5"/>
        <v>P</v>
      </c>
      <c r="AT14" s="2" t="str">
        <f t="shared" si="12"/>
        <v>PP</v>
      </c>
      <c r="AU14" s="2"/>
      <c r="AW14" s="1">
        <v>41404</v>
      </c>
      <c r="AX14" s="2" t="s">
        <v>3</v>
      </c>
      <c r="AY14" s="2" t="s">
        <v>1</v>
      </c>
      <c r="AZ14" s="2" t="s">
        <v>1</v>
      </c>
      <c r="BA14" s="2" t="str">
        <f t="shared" si="6"/>
        <v>R</v>
      </c>
      <c r="BB14" s="2" t="str">
        <f t="shared" si="13"/>
        <v>RR</v>
      </c>
      <c r="BC14" s="2"/>
    </row>
    <row r="15" spans="1:55" x14ac:dyDescent="0.3">
      <c r="A15" s="1">
        <v>41368</v>
      </c>
      <c r="B15" s="2" t="s">
        <v>1</v>
      </c>
      <c r="C15" s="2" t="s">
        <v>0</v>
      </c>
      <c r="D15" s="2" t="s">
        <v>1</v>
      </c>
      <c r="E15" s="2" t="str">
        <f t="shared" si="0"/>
        <v>R</v>
      </c>
      <c r="F15" s="2" t="str">
        <f t="shared" si="7"/>
        <v>RM</v>
      </c>
      <c r="G15" s="2"/>
      <c r="I15" s="1">
        <v>41011</v>
      </c>
      <c r="J15" s="2" t="s">
        <v>6</v>
      </c>
      <c r="K15" s="2" t="s">
        <v>1</v>
      </c>
      <c r="L15" s="2" t="s">
        <v>6</v>
      </c>
      <c r="M15" s="2" t="str">
        <f t="shared" si="1"/>
        <v>C</v>
      </c>
      <c r="N15" s="2" t="str">
        <f t="shared" si="8"/>
        <v>CC</v>
      </c>
      <c r="O15" s="2"/>
      <c r="Q15" s="1">
        <v>41406</v>
      </c>
      <c r="R15" s="2" t="s">
        <v>2</v>
      </c>
      <c r="S15" s="2" t="s">
        <v>1</v>
      </c>
      <c r="T15" s="2" t="s">
        <v>2</v>
      </c>
      <c r="U15" s="2" t="str">
        <f t="shared" si="2"/>
        <v>K</v>
      </c>
      <c r="V15" s="2" t="str">
        <f t="shared" si="9"/>
        <v>KR</v>
      </c>
      <c r="W15" s="2"/>
      <c r="Y15" s="1">
        <v>41371</v>
      </c>
      <c r="Z15" s="2" t="s">
        <v>5</v>
      </c>
      <c r="AA15" s="2" t="s">
        <v>1</v>
      </c>
      <c r="AB15" s="2" t="s">
        <v>5</v>
      </c>
      <c r="AC15" s="2" t="str">
        <f t="shared" si="3"/>
        <v>S</v>
      </c>
      <c r="AD15" s="2" t="str">
        <f t="shared" si="10"/>
        <v>SS</v>
      </c>
      <c r="AE15" s="2"/>
      <c r="AG15" s="1">
        <v>41755</v>
      </c>
      <c r="AH15" s="2" t="s">
        <v>4</v>
      </c>
      <c r="AI15" s="2" t="s">
        <v>1</v>
      </c>
      <c r="AJ15" s="2" t="s">
        <v>4</v>
      </c>
      <c r="AK15" s="2" t="str">
        <f t="shared" si="4"/>
        <v>R</v>
      </c>
      <c r="AL15" s="2" t="str">
        <f t="shared" si="11"/>
        <v>RR</v>
      </c>
      <c r="AM15" s="2"/>
      <c r="AO15" s="1">
        <v>41408</v>
      </c>
      <c r="AP15" s="2" t="s">
        <v>1</v>
      </c>
      <c r="AQ15" s="2" t="s">
        <v>82</v>
      </c>
      <c r="AR15" s="2" t="s">
        <v>82</v>
      </c>
      <c r="AS15" s="2" t="str">
        <f t="shared" si="5"/>
        <v>P</v>
      </c>
      <c r="AT15" s="2" t="str">
        <f t="shared" si="12"/>
        <v>PP</v>
      </c>
      <c r="AU15" s="2"/>
      <c r="AW15" s="1">
        <v>41746</v>
      </c>
      <c r="AX15" s="2" t="s">
        <v>3</v>
      </c>
      <c r="AY15" s="2" t="s">
        <v>1</v>
      </c>
      <c r="AZ15" s="2" t="s">
        <v>1</v>
      </c>
      <c r="BA15" s="2" t="str">
        <f t="shared" si="6"/>
        <v>R</v>
      </c>
      <c r="BB15" s="2" t="str">
        <f t="shared" si="13"/>
        <v>RR</v>
      </c>
      <c r="BC15" s="2"/>
    </row>
    <row r="16" spans="1:55" x14ac:dyDescent="0.3">
      <c r="A16" s="1">
        <v>41391</v>
      </c>
      <c r="B16" s="2" t="s">
        <v>0</v>
      </c>
      <c r="C16" s="2" t="s">
        <v>1</v>
      </c>
      <c r="D16" s="2" t="s">
        <v>0</v>
      </c>
      <c r="E16" s="2" t="str">
        <f t="shared" si="0"/>
        <v>M</v>
      </c>
      <c r="F16" s="2" t="str">
        <f t="shared" si="7"/>
        <v>MR</v>
      </c>
      <c r="G16" s="2"/>
      <c r="I16" s="1">
        <v>41377</v>
      </c>
      <c r="J16" s="2" t="s">
        <v>6</v>
      </c>
      <c r="K16" s="2" t="s">
        <v>1</v>
      </c>
      <c r="L16" s="2" t="s">
        <v>6</v>
      </c>
      <c r="M16" s="2" t="str">
        <f t="shared" si="1"/>
        <v>C</v>
      </c>
      <c r="N16" s="2" t="str">
        <f t="shared" si="8"/>
        <v>CC</v>
      </c>
      <c r="O16" s="2"/>
      <c r="Q16" s="1">
        <v>41753</v>
      </c>
      <c r="R16" s="2" t="s">
        <v>1</v>
      </c>
      <c r="S16" s="2" t="s">
        <v>2</v>
      </c>
      <c r="T16" s="2" t="s">
        <v>2</v>
      </c>
      <c r="U16" s="2" t="str">
        <f t="shared" si="2"/>
        <v>K</v>
      </c>
      <c r="V16" s="2" t="str">
        <f t="shared" si="9"/>
        <v>KK</v>
      </c>
      <c r="W16" s="2"/>
      <c r="Y16" s="1">
        <v>41373</v>
      </c>
      <c r="Z16" s="2" t="s">
        <v>1</v>
      </c>
      <c r="AA16" s="2" t="s">
        <v>5</v>
      </c>
      <c r="AB16" s="2" t="s">
        <v>1</v>
      </c>
      <c r="AC16" s="2" t="str">
        <f t="shared" si="3"/>
        <v>R</v>
      </c>
      <c r="AD16" s="2" t="str">
        <f t="shared" si="10"/>
        <v>RS</v>
      </c>
      <c r="AE16" s="2"/>
      <c r="AG16" s="1">
        <v>41770</v>
      </c>
      <c r="AH16" s="2" t="s">
        <v>1</v>
      </c>
      <c r="AI16" s="2" t="s">
        <v>4</v>
      </c>
      <c r="AJ16" s="2" t="s">
        <v>4</v>
      </c>
      <c r="AK16" s="2" t="str">
        <f t="shared" si="4"/>
        <v>R</v>
      </c>
      <c r="AL16" s="2" t="str">
        <f t="shared" si="11"/>
        <v>RR</v>
      </c>
      <c r="AM16" s="2"/>
      <c r="AO16" s="1">
        <v>41757</v>
      </c>
      <c r="AP16" s="2" t="s">
        <v>82</v>
      </c>
      <c r="AQ16" s="2" t="s">
        <v>1</v>
      </c>
      <c r="AR16" s="2" t="s">
        <v>82</v>
      </c>
      <c r="AS16" s="2" t="str">
        <f t="shared" si="5"/>
        <v>P</v>
      </c>
      <c r="AT16" s="2" t="str">
        <f t="shared" si="12"/>
        <v>PP</v>
      </c>
      <c r="AU16" s="2"/>
      <c r="AW16" s="1">
        <v>41772</v>
      </c>
      <c r="AX16" s="2" t="s">
        <v>1</v>
      </c>
      <c r="AY16" s="2" t="s">
        <v>3</v>
      </c>
      <c r="AZ16" s="2" t="s">
        <v>1</v>
      </c>
      <c r="BA16" s="2" t="str">
        <f t="shared" si="6"/>
        <v>R</v>
      </c>
      <c r="BB16" s="2" t="str">
        <f t="shared" si="13"/>
        <v>RR</v>
      </c>
      <c r="BC16" s="2"/>
    </row>
    <row r="17" spans="1:55" x14ac:dyDescent="0.3">
      <c r="A17" s="1">
        <v>41748</v>
      </c>
      <c r="B17" s="2" t="s">
        <v>1</v>
      </c>
      <c r="C17" s="2" t="s">
        <v>0</v>
      </c>
      <c r="D17" s="2" t="s">
        <v>1</v>
      </c>
      <c r="E17" s="2" t="str">
        <f t="shared" si="0"/>
        <v>R</v>
      </c>
      <c r="F17" s="2" t="str">
        <f t="shared" si="7"/>
        <v>RM</v>
      </c>
      <c r="G17" s="2"/>
      <c r="I17" s="1">
        <v>41412</v>
      </c>
      <c r="J17" s="2" t="s">
        <v>1</v>
      </c>
      <c r="K17" s="2" t="s">
        <v>6</v>
      </c>
      <c r="L17" s="2" t="s">
        <v>1</v>
      </c>
      <c r="M17" s="2" t="str">
        <f t="shared" si="1"/>
        <v>R</v>
      </c>
      <c r="N17" s="2" t="str">
        <f t="shared" si="8"/>
        <v>RC</v>
      </c>
      <c r="O17" s="2"/>
      <c r="Q17" s="1">
        <v>41781</v>
      </c>
      <c r="R17" s="2" t="s">
        <v>2</v>
      </c>
      <c r="S17" s="2" t="s">
        <v>1</v>
      </c>
      <c r="T17" s="2" t="s">
        <v>2</v>
      </c>
      <c r="U17" s="2" t="str">
        <f t="shared" si="2"/>
        <v>K</v>
      </c>
      <c r="V17" s="2" t="str">
        <f t="shared" si="9"/>
        <v>KK</v>
      </c>
      <c r="W17" s="2"/>
      <c r="Y17" s="1">
        <v>41763</v>
      </c>
      <c r="Z17" s="2" t="s">
        <v>1</v>
      </c>
      <c r="AA17" s="2" t="s">
        <v>5</v>
      </c>
      <c r="AB17" s="2" t="s">
        <v>1</v>
      </c>
      <c r="AC17" s="2" t="str">
        <f t="shared" si="3"/>
        <v>R</v>
      </c>
      <c r="AD17" s="2" t="str">
        <f t="shared" si="10"/>
        <v>RR</v>
      </c>
      <c r="AE17" s="2"/>
      <c r="AG17" s="1">
        <v>42118</v>
      </c>
      <c r="AH17" s="2" t="s">
        <v>4</v>
      </c>
      <c r="AI17" s="2" t="s">
        <v>1</v>
      </c>
      <c r="AJ17" s="2" t="s">
        <v>1</v>
      </c>
      <c r="AK17" s="2" t="str">
        <f t="shared" si="4"/>
        <v>R'</v>
      </c>
      <c r="AL17" s="2" t="str">
        <f t="shared" si="11"/>
        <v>R'R</v>
      </c>
      <c r="AM17" s="2"/>
      <c r="AO17" s="1">
        <v>41768</v>
      </c>
      <c r="AP17" s="2" t="s">
        <v>1</v>
      </c>
      <c r="AQ17" s="2" t="s">
        <v>82</v>
      </c>
      <c r="AR17" s="2" t="s">
        <v>82</v>
      </c>
      <c r="AS17" s="2" t="str">
        <f t="shared" si="5"/>
        <v>P</v>
      </c>
      <c r="AT17" s="2" t="str">
        <f t="shared" si="12"/>
        <v>PP</v>
      </c>
      <c r="AU17" s="2"/>
      <c r="AW17" s="1">
        <v>42120</v>
      </c>
      <c r="AX17" s="2" t="s">
        <v>3</v>
      </c>
      <c r="AY17" s="2" t="s">
        <v>1</v>
      </c>
      <c r="AZ17" s="2" t="s">
        <v>1</v>
      </c>
      <c r="BA17" s="2" t="str">
        <f t="shared" si="6"/>
        <v>R</v>
      </c>
      <c r="BB17" s="2" t="str">
        <f t="shared" si="13"/>
        <v>RR</v>
      </c>
      <c r="BC17" s="2"/>
    </row>
    <row r="18" spans="1:55" x14ac:dyDescent="0.3">
      <c r="A18" s="1">
        <v>41765</v>
      </c>
      <c r="B18" s="2" t="s">
        <v>0</v>
      </c>
      <c r="C18" s="2" t="s">
        <v>1</v>
      </c>
      <c r="D18" s="2" t="s">
        <v>0</v>
      </c>
      <c r="E18" s="2" t="str">
        <f t="shared" si="0"/>
        <v>M</v>
      </c>
      <c r="F18" s="2" t="str">
        <f t="shared" si="7"/>
        <v>MR</v>
      </c>
      <c r="G18" s="2"/>
      <c r="I18" s="1">
        <v>41777</v>
      </c>
      <c r="J18" s="2" t="s">
        <v>6</v>
      </c>
      <c r="K18" s="2" t="s">
        <v>1</v>
      </c>
      <c r="L18" s="2" t="s">
        <v>1</v>
      </c>
      <c r="M18" s="2" t="str">
        <f t="shared" si="1"/>
        <v>R</v>
      </c>
      <c r="N18" s="2" t="str">
        <f t="shared" si="8"/>
        <v>RR</v>
      </c>
      <c r="O18" s="2"/>
      <c r="Q18" s="1">
        <v>42105</v>
      </c>
      <c r="R18" s="2" t="s">
        <v>2</v>
      </c>
      <c r="S18" s="2" t="s">
        <v>1</v>
      </c>
      <c r="T18" s="2" t="s">
        <v>1</v>
      </c>
      <c r="U18" s="2" t="str">
        <f t="shared" si="2"/>
        <v>R</v>
      </c>
      <c r="V18" s="2" t="str">
        <f t="shared" si="9"/>
        <v>RK</v>
      </c>
      <c r="W18" s="2"/>
      <c r="Y18" s="1">
        <v>41779</v>
      </c>
      <c r="Z18" s="2" t="s">
        <v>5</v>
      </c>
      <c r="AA18" s="2" t="s">
        <v>1</v>
      </c>
      <c r="AB18" s="2" t="s">
        <v>5</v>
      </c>
      <c r="AC18" s="2" t="str">
        <f t="shared" si="3"/>
        <v>S</v>
      </c>
      <c r="AD18" s="2" t="str">
        <f t="shared" si="10"/>
        <v>SR</v>
      </c>
      <c r="AE18" s="2"/>
      <c r="AG18" s="1">
        <v>42144</v>
      </c>
      <c r="AH18" s="2" t="s">
        <v>1</v>
      </c>
      <c r="AI18" s="2" t="s">
        <v>4</v>
      </c>
      <c r="AJ18" s="2" t="s">
        <v>1</v>
      </c>
      <c r="AK18" s="2" t="str">
        <f t="shared" si="4"/>
        <v>R'</v>
      </c>
      <c r="AL18" s="2" t="str">
        <f t="shared" si="11"/>
        <v>R'R'</v>
      </c>
      <c r="AM18" s="2"/>
      <c r="AO18" s="1">
        <v>42130</v>
      </c>
      <c r="AP18" s="2" t="s">
        <v>1</v>
      </c>
      <c r="AQ18" s="2" t="s">
        <v>82</v>
      </c>
      <c r="AR18" s="2" t="s">
        <v>1</v>
      </c>
      <c r="AS18" s="2" t="str">
        <f t="shared" si="5"/>
        <v>R</v>
      </c>
      <c r="AT18" s="2" t="str">
        <f t="shared" si="12"/>
        <v>RP</v>
      </c>
      <c r="AU18" s="2"/>
      <c r="AW18" s="1">
        <v>42477</v>
      </c>
      <c r="AX18" s="2" t="s">
        <v>1</v>
      </c>
      <c r="AY18" s="2" t="s">
        <v>3</v>
      </c>
      <c r="AZ18" s="2" t="s">
        <v>3</v>
      </c>
      <c r="BA18" s="2" t="str">
        <f t="shared" si="6"/>
        <v>D</v>
      </c>
      <c r="BB18" s="2" t="str">
        <f t="shared" si="13"/>
        <v>DR</v>
      </c>
      <c r="BC18" s="2"/>
    </row>
    <row r="19" spans="1:55" x14ac:dyDescent="0.3">
      <c r="A19" s="1">
        <v>42113</v>
      </c>
      <c r="B19" s="2" t="s">
        <v>1</v>
      </c>
      <c r="C19" s="2" t="s">
        <v>0</v>
      </c>
      <c r="D19" s="2" t="s">
        <v>0</v>
      </c>
      <c r="E19" s="2" t="str">
        <f t="shared" si="0"/>
        <v>M</v>
      </c>
      <c r="F19" s="2" t="str">
        <f t="shared" si="7"/>
        <v>MM</v>
      </c>
      <c r="G19" s="2"/>
      <c r="I19" s="1">
        <v>41783</v>
      </c>
      <c r="J19" s="2" t="s">
        <v>1</v>
      </c>
      <c r="K19" s="2" t="s">
        <v>6</v>
      </c>
      <c r="L19" s="2" t="s">
        <v>6</v>
      </c>
      <c r="M19" s="2" t="str">
        <f t="shared" si="1"/>
        <v>C</v>
      </c>
      <c r="N19" s="2" t="str">
        <f t="shared" si="8"/>
        <v>CR</v>
      </c>
      <c r="O19" s="2"/>
      <c r="Q19" s="1">
        <v>42126</v>
      </c>
      <c r="R19" s="2" t="s">
        <v>1</v>
      </c>
      <c r="S19" s="2" t="s">
        <v>2</v>
      </c>
      <c r="T19" s="2" t="s">
        <v>1</v>
      </c>
      <c r="U19" s="2" t="str">
        <f t="shared" si="2"/>
        <v>R</v>
      </c>
      <c r="V19" s="2" t="str">
        <f t="shared" si="9"/>
        <v>RR</v>
      </c>
      <c r="W19" s="2"/>
      <c r="Y19" s="1">
        <v>42107</v>
      </c>
      <c r="Z19" s="2" t="s">
        <v>1</v>
      </c>
      <c r="AA19" s="2" t="s">
        <v>5</v>
      </c>
      <c r="AB19" s="2" t="s">
        <v>5</v>
      </c>
      <c r="AC19" s="2" t="str">
        <f t="shared" si="3"/>
        <v>S</v>
      </c>
      <c r="AD19" s="2" t="str">
        <f t="shared" si="10"/>
        <v>SS</v>
      </c>
      <c r="AE19" s="2"/>
      <c r="AG19" s="1">
        <v>43205</v>
      </c>
      <c r="AH19" s="2" t="s">
        <v>1</v>
      </c>
      <c r="AI19" s="2" t="s">
        <v>4</v>
      </c>
      <c r="AJ19" s="2" t="s">
        <v>4</v>
      </c>
      <c r="AK19" s="2" t="str">
        <f t="shared" si="4"/>
        <v>R</v>
      </c>
      <c r="AL19" s="2" t="str">
        <f t="shared" si="11"/>
        <v>RR'</v>
      </c>
      <c r="AM19" s="2"/>
      <c r="AO19" s="1">
        <v>42137</v>
      </c>
      <c r="AP19" s="2" t="s">
        <v>82</v>
      </c>
      <c r="AQ19" s="2" t="s">
        <v>1</v>
      </c>
      <c r="AR19" s="2" t="s">
        <v>82</v>
      </c>
      <c r="AS19" s="2" t="str">
        <f t="shared" si="5"/>
        <v>P</v>
      </c>
      <c r="AT19" s="2" t="str">
        <f t="shared" si="12"/>
        <v>PR</v>
      </c>
      <c r="AU19" s="2"/>
      <c r="AW19" s="1">
        <v>42512</v>
      </c>
      <c r="AX19" s="2" t="s">
        <v>3</v>
      </c>
      <c r="AY19" s="2" t="s">
        <v>1</v>
      </c>
      <c r="AZ19" s="2" t="s">
        <v>1</v>
      </c>
      <c r="BA19" s="2" t="str">
        <f t="shared" si="6"/>
        <v>R</v>
      </c>
      <c r="BB19" s="2" t="str">
        <f t="shared" si="13"/>
        <v>RD</v>
      </c>
      <c r="BC19" s="2"/>
    </row>
    <row r="20" spans="1:55" x14ac:dyDescent="0.3">
      <c r="A20" s="1">
        <v>42134</v>
      </c>
      <c r="B20" s="2" t="s">
        <v>0</v>
      </c>
      <c r="C20" s="2" t="s">
        <v>1</v>
      </c>
      <c r="D20" s="2" t="s">
        <v>1</v>
      </c>
      <c r="E20" s="2" t="str">
        <f t="shared" si="0"/>
        <v>R</v>
      </c>
      <c r="F20" s="2" t="str">
        <f t="shared" si="7"/>
        <v>RM</v>
      </c>
      <c r="G20" s="2"/>
      <c r="I20" s="1">
        <v>42116</v>
      </c>
      <c r="J20" s="2" t="s">
        <v>1</v>
      </c>
      <c r="K20" s="2" t="s">
        <v>6</v>
      </c>
      <c r="L20" s="2" t="s">
        <v>6</v>
      </c>
      <c r="M20" s="2" t="str">
        <f t="shared" si="1"/>
        <v>C</v>
      </c>
      <c r="N20" s="2" t="str">
        <f t="shared" si="8"/>
        <v>CC</v>
      </c>
      <c r="O20" s="2"/>
      <c r="Q20" s="1">
        <v>42492</v>
      </c>
      <c r="R20" s="2" t="s">
        <v>1</v>
      </c>
      <c r="S20" s="2" t="s">
        <v>2</v>
      </c>
      <c r="T20" s="2" t="s">
        <v>2</v>
      </c>
      <c r="U20" s="2" t="str">
        <f t="shared" si="2"/>
        <v>K</v>
      </c>
      <c r="V20" s="2" t="str">
        <f t="shared" si="9"/>
        <v>KR</v>
      </c>
      <c r="W20" s="2"/>
      <c r="Y20" s="1">
        <v>42139</v>
      </c>
      <c r="Z20" s="2" t="s">
        <v>5</v>
      </c>
      <c r="AA20" s="2" t="s">
        <v>1</v>
      </c>
      <c r="AB20" s="2" t="s">
        <v>1</v>
      </c>
      <c r="AC20" s="2" t="str">
        <f t="shared" si="3"/>
        <v>R</v>
      </c>
      <c r="AD20" s="2" t="str">
        <f t="shared" si="10"/>
        <v>RS</v>
      </c>
      <c r="AE20" s="2"/>
      <c r="AG20" s="1">
        <v>43239</v>
      </c>
      <c r="AH20" s="2" t="s">
        <v>4</v>
      </c>
      <c r="AI20" s="2" t="s">
        <v>1</v>
      </c>
      <c r="AJ20" s="2" t="s">
        <v>4</v>
      </c>
      <c r="AK20" s="2" t="str">
        <f t="shared" si="4"/>
        <v>R</v>
      </c>
      <c r="AL20" s="2" t="str">
        <f t="shared" si="11"/>
        <v>RR</v>
      </c>
      <c r="AM20" s="2"/>
      <c r="AO20" s="1">
        <v>42499</v>
      </c>
      <c r="AP20" s="2" t="s">
        <v>82</v>
      </c>
      <c r="AQ20" s="2" t="s">
        <v>1</v>
      </c>
      <c r="AR20" s="2" t="s">
        <v>1</v>
      </c>
      <c r="AS20" s="2" t="str">
        <f t="shared" si="5"/>
        <v>R</v>
      </c>
      <c r="AT20" s="2" t="str">
        <f t="shared" si="12"/>
        <v>RP</v>
      </c>
      <c r="AU20" s="2"/>
      <c r="AW20" s="1">
        <v>42833</v>
      </c>
      <c r="AX20" s="2" t="s">
        <v>1</v>
      </c>
      <c r="AY20" s="2" t="s">
        <v>3</v>
      </c>
      <c r="AZ20" s="2" t="s">
        <v>1</v>
      </c>
      <c r="BA20" s="2" t="str">
        <f t="shared" si="6"/>
        <v>R</v>
      </c>
      <c r="BB20" s="2" t="str">
        <f t="shared" si="13"/>
        <v>RR</v>
      </c>
      <c r="BC20" s="2"/>
    </row>
    <row r="21" spans="1:55" x14ac:dyDescent="0.3">
      <c r="A21" s="1">
        <v>42480</v>
      </c>
      <c r="B21" s="2" t="s">
        <v>0</v>
      </c>
      <c r="C21" s="2" t="s">
        <v>1</v>
      </c>
      <c r="D21" s="2" t="s">
        <v>0</v>
      </c>
      <c r="E21" s="2" t="str">
        <f t="shared" si="0"/>
        <v>M</v>
      </c>
      <c r="F21" s="2" t="str">
        <f t="shared" si="7"/>
        <v>MR</v>
      </c>
      <c r="G21" s="2"/>
      <c r="I21" s="1">
        <v>42128</v>
      </c>
      <c r="J21" s="2" t="s">
        <v>6</v>
      </c>
      <c r="K21" s="2" t="s">
        <v>1</v>
      </c>
      <c r="L21" s="2" t="s">
        <v>6</v>
      </c>
      <c r="M21" s="2" t="str">
        <f t="shared" si="1"/>
        <v>C</v>
      </c>
      <c r="N21" s="2" t="str">
        <f t="shared" si="8"/>
        <v>CC</v>
      </c>
      <c r="O21" s="2"/>
      <c r="Q21" s="1">
        <v>42506</v>
      </c>
      <c r="R21" s="2" t="s">
        <v>2</v>
      </c>
      <c r="S21" s="2" t="s">
        <v>1</v>
      </c>
      <c r="T21" s="2" t="s">
        <v>1</v>
      </c>
      <c r="U21" s="2" t="str">
        <f t="shared" si="2"/>
        <v>R</v>
      </c>
      <c r="V21" s="2" t="str">
        <f t="shared" si="9"/>
        <v>RK</v>
      </c>
      <c r="W21" s="2"/>
      <c r="Y21" s="1">
        <v>42472</v>
      </c>
      <c r="Z21" s="2" t="s">
        <v>1</v>
      </c>
      <c r="AA21" s="2" t="s">
        <v>5</v>
      </c>
      <c r="AB21" s="2" t="s">
        <v>1</v>
      </c>
      <c r="AC21" s="2" t="str">
        <f t="shared" si="3"/>
        <v>R</v>
      </c>
      <c r="AD21" s="2" t="str">
        <f t="shared" si="10"/>
        <v>RR</v>
      </c>
      <c r="AE21" s="2"/>
      <c r="AG21" s="1">
        <v>43557</v>
      </c>
      <c r="AH21" s="2" t="s">
        <v>4</v>
      </c>
      <c r="AI21" s="2" t="s">
        <v>1</v>
      </c>
      <c r="AJ21" s="2" t="s">
        <v>4</v>
      </c>
      <c r="AK21" s="2" t="str">
        <f t="shared" si="4"/>
        <v>R</v>
      </c>
      <c r="AL21" s="2" t="str">
        <f t="shared" si="11"/>
        <v>RR</v>
      </c>
      <c r="AM21" s="2"/>
      <c r="AO21" s="1">
        <v>42508</v>
      </c>
      <c r="AP21" s="2" t="s">
        <v>1</v>
      </c>
      <c r="AQ21" s="2" t="s">
        <v>82</v>
      </c>
      <c r="AR21" s="2" t="s">
        <v>1</v>
      </c>
      <c r="AS21" s="2" t="str">
        <f t="shared" si="5"/>
        <v>R</v>
      </c>
      <c r="AT21" s="2" t="str">
        <f t="shared" si="12"/>
        <v>RR</v>
      </c>
      <c r="AU21" s="2"/>
      <c r="AW21" s="1">
        <v>42869</v>
      </c>
      <c r="AX21" s="2" t="s">
        <v>3</v>
      </c>
      <c r="AY21" s="2" t="s">
        <v>1</v>
      </c>
      <c r="AZ21" s="2" t="s">
        <v>1</v>
      </c>
      <c r="BA21" s="2" t="str">
        <f t="shared" si="6"/>
        <v>R</v>
      </c>
      <c r="BB21" s="2" t="str">
        <f t="shared" si="13"/>
        <v>RR</v>
      </c>
      <c r="BC21" s="2"/>
    </row>
    <row r="22" spans="1:55" x14ac:dyDescent="0.3">
      <c r="A22" s="1">
        <v>42501</v>
      </c>
      <c r="B22" s="2" t="s">
        <v>1</v>
      </c>
      <c r="C22" s="2" t="s">
        <v>0</v>
      </c>
      <c r="D22" s="2" t="s">
        <v>0</v>
      </c>
      <c r="E22" s="2" t="str">
        <f t="shared" si="0"/>
        <v>M</v>
      </c>
      <c r="F22" s="2" t="str">
        <f t="shared" si="7"/>
        <v>MM</v>
      </c>
      <c r="G22" s="2"/>
      <c r="I22" s="1">
        <v>42146</v>
      </c>
      <c r="J22" s="2" t="s">
        <v>6</v>
      </c>
      <c r="K22" s="2" t="s">
        <v>1</v>
      </c>
      <c r="L22" s="2" t="s">
        <v>6</v>
      </c>
      <c r="M22" s="2" t="str">
        <f t="shared" si="1"/>
        <v>C</v>
      </c>
      <c r="N22" s="2" t="str">
        <f t="shared" si="8"/>
        <v>CC</v>
      </c>
      <c r="O22" s="2"/>
      <c r="Q22" s="1">
        <v>42848</v>
      </c>
      <c r="R22" s="2" t="s">
        <v>2</v>
      </c>
      <c r="S22" s="2" t="s">
        <v>1</v>
      </c>
      <c r="T22" s="2" t="s">
        <v>2</v>
      </c>
      <c r="U22" s="2" t="str">
        <f t="shared" si="2"/>
        <v>K</v>
      </c>
      <c r="V22" s="2" t="str">
        <f t="shared" si="9"/>
        <v>KR</v>
      </c>
      <c r="W22" s="2"/>
      <c r="Y22" s="1">
        <v>42490</v>
      </c>
      <c r="Z22" s="2" t="s">
        <v>5</v>
      </c>
      <c r="AA22" s="2" t="s">
        <v>1</v>
      </c>
      <c r="AB22" s="2" t="s">
        <v>5</v>
      </c>
      <c r="AC22" s="2" t="str">
        <f t="shared" si="3"/>
        <v>S</v>
      </c>
      <c r="AD22" s="2" t="str">
        <f t="shared" si="10"/>
        <v>SR</v>
      </c>
      <c r="AE22" s="2"/>
      <c r="AG22" s="1">
        <v>44107</v>
      </c>
      <c r="AH22" s="2" t="s">
        <v>4</v>
      </c>
      <c r="AI22" s="2" t="s">
        <v>1</v>
      </c>
      <c r="AJ22" s="2" t="s">
        <v>1</v>
      </c>
      <c r="AK22" s="2" t="str">
        <f t="shared" si="4"/>
        <v>R'</v>
      </c>
      <c r="AL22" s="2" t="str">
        <f t="shared" si="11"/>
        <v>R'R</v>
      </c>
      <c r="AM22" s="2"/>
      <c r="AO22" s="1">
        <v>42835</v>
      </c>
      <c r="AP22" s="2" t="s">
        <v>82</v>
      </c>
      <c r="AQ22" s="2" t="s">
        <v>1</v>
      </c>
      <c r="AR22" s="2" t="s">
        <v>82</v>
      </c>
      <c r="AS22" s="2" t="str">
        <f t="shared" si="5"/>
        <v>P</v>
      </c>
      <c r="AT22" s="2" t="str">
        <f t="shared" si="12"/>
        <v>PR</v>
      </c>
      <c r="AU22" s="2"/>
      <c r="AW22" s="1">
        <v>43211</v>
      </c>
      <c r="AX22" s="2" t="s">
        <v>1</v>
      </c>
      <c r="AY22" s="2" t="s">
        <v>3</v>
      </c>
      <c r="AZ22" s="2" t="s">
        <v>1</v>
      </c>
      <c r="BA22" s="2" t="str">
        <f t="shared" si="6"/>
        <v>R</v>
      </c>
      <c r="BB22" s="2" t="str">
        <f t="shared" si="13"/>
        <v>RR</v>
      </c>
      <c r="BC22" s="2"/>
    </row>
    <row r="23" spans="1:55" x14ac:dyDescent="0.3">
      <c r="A23" s="1">
        <v>42839</v>
      </c>
      <c r="B23" s="2" t="s">
        <v>1</v>
      </c>
      <c r="C23" s="2" t="s">
        <v>0</v>
      </c>
      <c r="D23" s="2" t="s">
        <v>0</v>
      </c>
      <c r="E23" s="2" t="str">
        <f t="shared" si="0"/>
        <v>M</v>
      </c>
      <c r="F23" s="2" t="str">
        <f t="shared" si="7"/>
        <v>MM</v>
      </c>
      <c r="G23" s="2"/>
      <c r="I23" s="1">
        <v>43215</v>
      </c>
      <c r="J23" s="2" t="s">
        <v>1</v>
      </c>
      <c r="K23" s="2" t="s">
        <v>6</v>
      </c>
      <c r="L23" s="2" t="s">
        <v>6</v>
      </c>
      <c r="M23" s="2" t="str">
        <f t="shared" si="1"/>
        <v>C</v>
      </c>
      <c r="N23" s="2" t="str">
        <f t="shared" si="8"/>
        <v>CC</v>
      </c>
      <c r="O23" s="2"/>
      <c r="Q23" s="1">
        <v>42862</v>
      </c>
      <c r="R23" s="2" t="s">
        <v>1</v>
      </c>
      <c r="S23" s="2" t="s">
        <v>2</v>
      </c>
      <c r="T23" s="2" t="s">
        <v>2</v>
      </c>
      <c r="U23" s="2" t="str">
        <f t="shared" si="2"/>
        <v>K</v>
      </c>
      <c r="V23" s="2" t="str">
        <f t="shared" si="9"/>
        <v>KK</v>
      </c>
      <c r="W23" s="2"/>
      <c r="Y23" s="1">
        <v>42519</v>
      </c>
      <c r="Z23" s="2" t="s">
        <v>1</v>
      </c>
      <c r="AA23" s="2" t="s">
        <v>5</v>
      </c>
      <c r="AB23" s="2" t="s">
        <v>5</v>
      </c>
      <c r="AC23" s="2" t="str">
        <f t="shared" si="3"/>
        <v>S</v>
      </c>
      <c r="AD23" s="2" t="str">
        <f t="shared" si="10"/>
        <v>SS</v>
      </c>
      <c r="AE23" s="2"/>
      <c r="AG23" s="1">
        <v>44121</v>
      </c>
      <c r="AH23" s="2" t="s">
        <v>4</v>
      </c>
      <c r="AI23" s="2" t="s">
        <v>1</v>
      </c>
      <c r="AJ23" s="2" t="s">
        <v>1</v>
      </c>
      <c r="AK23" s="2" t="str">
        <f t="shared" si="4"/>
        <v>R'</v>
      </c>
      <c r="AL23" s="2" t="str">
        <f t="shared" si="11"/>
        <v>R'R'</v>
      </c>
      <c r="AM23" s="2"/>
      <c r="AO23" s="1">
        <v>42860</v>
      </c>
      <c r="AP23" s="2" t="s">
        <v>1</v>
      </c>
      <c r="AQ23" s="2" t="s">
        <v>82</v>
      </c>
      <c r="AR23" s="2" t="s">
        <v>82</v>
      </c>
      <c r="AS23" s="2" t="str">
        <f t="shared" si="5"/>
        <v>P</v>
      </c>
      <c r="AT23" s="2" t="str">
        <f t="shared" si="12"/>
        <v>PP</v>
      </c>
      <c r="AU23" s="2"/>
      <c r="AW23" s="1">
        <v>43232</v>
      </c>
      <c r="AX23" s="2" t="s">
        <v>3</v>
      </c>
      <c r="AY23" s="2" t="s">
        <v>1</v>
      </c>
      <c r="AZ23" s="2" t="s">
        <v>1</v>
      </c>
      <c r="BA23" s="2" t="str">
        <f t="shared" si="6"/>
        <v>R</v>
      </c>
      <c r="BB23" s="2" t="str">
        <f t="shared" si="13"/>
        <v>RR</v>
      </c>
      <c r="BC23" s="2"/>
    </row>
    <row r="24" spans="1:55" x14ac:dyDescent="0.3">
      <c r="A24" s="1">
        <v>42856</v>
      </c>
      <c r="B24" s="2" t="s">
        <v>0</v>
      </c>
      <c r="C24" s="2" t="s">
        <v>1</v>
      </c>
      <c r="D24" s="2" t="s">
        <v>0</v>
      </c>
      <c r="E24" s="2" t="str">
        <f t="shared" si="0"/>
        <v>M</v>
      </c>
      <c r="F24" s="2" t="str">
        <f t="shared" si="7"/>
        <v>MM</v>
      </c>
      <c r="G24" s="2"/>
      <c r="I24" s="1">
        <v>43225</v>
      </c>
      <c r="J24" s="2" t="s">
        <v>6</v>
      </c>
      <c r="K24" s="2" t="s">
        <v>1</v>
      </c>
      <c r="L24" s="2" t="s">
        <v>6</v>
      </c>
      <c r="M24" s="2" t="str">
        <f t="shared" si="1"/>
        <v>C</v>
      </c>
      <c r="N24" s="2" t="str">
        <f t="shared" si="8"/>
        <v>CC</v>
      </c>
      <c r="O24" s="2"/>
      <c r="Q24" s="1">
        <v>43198</v>
      </c>
      <c r="R24" s="2" t="s">
        <v>2</v>
      </c>
      <c r="S24" s="2" t="s">
        <v>1</v>
      </c>
      <c r="T24" s="2" t="s">
        <v>2</v>
      </c>
      <c r="U24" s="2" t="str">
        <f t="shared" si="2"/>
        <v>K</v>
      </c>
      <c r="V24" s="2" t="str">
        <f t="shared" si="9"/>
        <v>KK</v>
      </c>
      <c r="W24" s="2"/>
      <c r="Y24" s="1">
        <v>42830</v>
      </c>
      <c r="Z24" s="2" t="s">
        <v>5</v>
      </c>
      <c r="AA24" s="2" t="s">
        <v>1</v>
      </c>
      <c r="AB24" s="2" t="s">
        <v>5</v>
      </c>
      <c r="AC24" s="2" t="str">
        <f t="shared" si="3"/>
        <v>S</v>
      </c>
      <c r="AD24" s="2" t="str">
        <f t="shared" si="10"/>
        <v>SS</v>
      </c>
      <c r="AE24" s="2"/>
      <c r="AG24" s="1">
        <v>44308</v>
      </c>
      <c r="AH24" s="2" t="s">
        <v>1</v>
      </c>
      <c r="AI24" s="2" t="s">
        <v>4</v>
      </c>
      <c r="AJ24" s="2" t="s">
        <v>1</v>
      </c>
      <c r="AK24" s="2" t="str">
        <f t="shared" si="4"/>
        <v>R'</v>
      </c>
      <c r="AL24" s="2" t="str">
        <f t="shared" si="11"/>
        <v>R'R'</v>
      </c>
      <c r="AM24" s="2"/>
      <c r="AO24" s="1">
        <v>43203</v>
      </c>
      <c r="AP24" s="2" t="s">
        <v>1</v>
      </c>
      <c r="AQ24" s="2" t="s">
        <v>82</v>
      </c>
      <c r="AR24" s="2" t="s">
        <v>1</v>
      </c>
      <c r="AS24" s="2" t="str">
        <f t="shared" si="5"/>
        <v>R</v>
      </c>
      <c r="AT24" s="2" t="str">
        <f t="shared" si="12"/>
        <v>RP</v>
      </c>
      <c r="AU24" s="2"/>
      <c r="AW24" s="1">
        <v>43562</v>
      </c>
      <c r="AX24" s="2" t="s">
        <v>1</v>
      </c>
      <c r="AY24" s="2" t="s">
        <v>3</v>
      </c>
      <c r="AZ24" s="2" t="s">
        <v>3</v>
      </c>
      <c r="BA24" s="2" t="str">
        <f t="shared" si="6"/>
        <v>D</v>
      </c>
      <c r="BB24" s="2" t="str">
        <f t="shared" si="13"/>
        <v>DR</v>
      </c>
      <c r="BC24" s="2"/>
    </row>
    <row r="25" spans="1:55" x14ac:dyDescent="0.3">
      <c r="A25" s="1">
        <v>43207</v>
      </c>
      <c r="B25" s="2" t="s">
        <v>0</v>
      </c>
      <c r="C25" s="2" t="s">
        <v>1</v>
      </c>
      <c r="D25" s="2" t="s">
        <v>0</v>
      </c>
      <c r="E25" s="2" t="str">
        <f t="shared" si="0"/>
        <v>M</v>
      </c>
      <c r="F25" s="2" t="str">
        <f t="shared" si="7"/>
        <v>MM</v>
      </c>
      <c r="G25" s="2"/>
      <c r="I25" s="1">
        <v>43547</v>
      </c>
      <c r="J25" s="2" t="s">
        <v>6</v>
      </c>
      <c r="K25" s="2" t="s">
        <v>1</v>
      </c>
      <c r="L25" s="2" t="s">
        <v>6</v>
      </c>
      <c r="M25" s="2" t="str">
        <f t="shared" si="1"/>
        <v>C</v>
      </c>
      <c r="N25" s="2" t="str">
        <f t="shared" si="8"/>
        <v>CC</v>
      </c>
      <c r="O25" s="2"/>
      <c r="Q25" s="1">
        <v>43219</v>
      </c>
      <c r="R25" s="2" t="s">
        <v>1</v>
      </c>
      <c r="S25" s="2" t="s">
        <v>2</v>
      </c>
      <c r="T25" s="2" t="s">
        <v>2</v>
      </c>
      <c r="U25" s="2" t="str">
        <f t="shared" si="2"/>
        <v>K</v>
      </c>
      <c r="V25" s="2" t="str">
        <f t="shared" si="9"/>
        <v>KK</v>
      </c>
      <c r="W25" s="2"/>
      <c r="Y25" s="1">
        <v>43227</v>
      </c>
      <c r="Z25" s="2" t="s">
        <v>5</v>
      </c>
      <c r="AA25" s="2" t="s">
        <v>1</v>
      </c>
      <c r="AB25" s="2" t="s">
        <v>5</v>
      </c>
      <c r="AC25" s="2" t="str">
        <f t="shared" si="3"/>
        <v>S</v>
      </c>
      <c r="AD25" s="2" t="str">
        <f t="shared" si="10"/>
        <v>SS</v>
      </c>
      <c r="AE25" s="2"/>
      <c r="AG25" s="3">
        <v>44468</v>
      </c>
      <c r="AH25" s="2" t="s">
        <v>4</v>
      </c>
      <c r="AI25" s="2" t="s">
        <v>1</v>
      </c>
      <c r="AJ25" s="2" t="s">
        <v>8</v>
      </c>
      <c r="AK25" s="2" t="str">
        <f t="shared" si="4"/>
        <v>R'</v>
      </c>
      <c r="AL25" s="2" t="str">
        <f t="shared" si="11"/>
        <v>R'R'</v>
      </c>
      <c r="AM25" s="2"/>
      <c r="AO25" s="1">
        <v>43234</v>
      </c>
      <c r="AP25" s="2" t="s">
        <v>82</v>
      </c>
      <c r="AQ25" s="2" t="s">
        <v>1</v>
      </c>
      <c r="AR25" s="2" t="s">
        <v>1</v>
      </c>
      <c r="AS25" s="2" t="str">
        <f t="shared" si="5"/>
        <v>R</v>
      </c>
      <c r="AT25" s="2" t="str">
        <f t="shared" si="12"/>
        <v>RR</v>
      </c>
      <c r="AU25" s="2"/>
      <c r="AW25" s="1">
        <v>43583</v>
      </c>
      <c r="AX25" s="2" t="s">
        <v>3</v>
      </c>
      <c r="AY25" s="2" t="s">
        <v>1</v>
      </c>
      <c r="AZ25" s="2" t="s">
        <v>3</v>
      </c>
      <c r="BA25" s="2" t="str">
        <f t="shared" si="6"/>
        <v>D</v>
      </c>
      <c r="BB25" s="2" t="str">
        <f t="shared" si="13"/>
        <v>DD</v>
      </c>
      <c r="BC25" s="2"/>
    </row>
    <row r="26" spans="1:55" x14ac:dyDescent="0.3">
      <c r="A26" s="1">
        <v>43221</v>
      </c>
      <c r="B26" s="2" t="s">
        <v>1</v>
      </c>
      <c r="C26" s="2" t="s">
        <v>0</v>
      </c>
      <c r="D26" s="2" t="s">
        <v>1</v>
      </c>
      <c r="E26" s="2" t="str">
        <f t="shared" si="0"/>
        <v>R</v>
      </c>
      <c r="F26" s="2" t="str">
        <f t="shared" si="7"/>
        <v>RM</v>
      </c>
      <c r="G26" s="2"/>
      <c r="I26" s="1">
        <v>43576</v>
      </c>
      <c r="J26" s="2" t="s">
        <v>1</v>
      </c>
      <c r="K26" s="2" t="s">
        <v>6</v>
      </c>
      <c r="L26" s="2" t="s">
        <v>1</v>
      </c>
      <c r="M26" s="2" t="str">
        <f t="shared" si="1"/>
        <v>R</v>
      </c>
      <c r="N26" s="2" t="str">
        <f t="shared" si="8"/>
        <v>RC</v>
      </c>
      <c r="O26" s="2"/>
      <c r="Q26" s="1">
        <v>43560</v>
      </c>
      <c r="R26" s="2" t="s">
        <v>1</v>
      </c>
      <c r="S26" s="2" t="s">
        <v>2</v>
      </c>
      <c r="T26" s="2" t="s">
        <v>2</v>
      </c>
      <c r="U26" s="2" t="str">
        <f t="shared" si="2"/>
        <v>K</v>
      </c>
      <c r="V26" s="2" t="str">
        <f t="shared" si="9"/>
        <v>KK</v>
      </c>
      <c r="W26" s="2"/>
      <c r="Y26" s="1">
        <v>43237</v>
      </c>
      <c r="Z26" s="2" t="s">
        <v>1</v>
      </c>
      <c r="AA26" s="2" t="s">
        <v>5</v>
      </c>
      <c r="AB26" s="2" t="s">
        <v>1</v>
      </c>
      <c r="AC26" s="2" t="str">
        <f t="shared" si="3"/>
        <v>R</v>
      </c>
      <c r="AD26" s="2" t="str">
        <f t="shared" si="10"/>
        <v>RS</v>
      </c>
      <c r="AE26" s="2"/>
      <c r="AO26" s="1">
        <v>43568</v>
      </c>
      <c r="AP26" s="2" t="s">
        <v>82</v>
      </c>
      <c r="AQ26" s="2" t="s">
        <v>1</v>
      </c>
      <c r="AR26" s="2" t="s">
        <v>1</v>
      </c>
      <c r="AS26" s="2" t="str">
        <f t="shared" si="5"/>
        <v>R</v>
      </c>
      <c r="AT26" s="2" t="str">
        <f t="shared" si="12"/>
        <v>RR</v>
      </c>
      <c r="AU26" s="2"/>
      <c r="AW26" s="1">
        <v>44109</v>
      </c>
      <c r="AX26" s="2" t="s">
        <v>3</v>
      </c>
      <c r="AY26" s="2" t="s">
        <v>1</v>
      </c>
      <c r="AZ26" s="2" t="s">
        <v>3</v>
      </c>
      <c r="BA26" s="2" t="str">
        <f t="shared" si="6"/>
        <v>D</v>
      </c>
      <c r="BB26" s="2" t="str">
        <f t="shared" si="13"/>
        <v>DD</v>
      </c>
      <c r="BC26" s="2"/>
    </row>
    <row r="27" spans="1:55" x14ac:dyDescent="0.3">
      <c r="A27" s="1">
        <v>43552</v>
      </c>
      <c r="B27" s="2" t="s">
        <v>1</v>
      </c>
      <c r="C27" s="2" t="s">
        <v>0</v>
      </c>
      <c r="D27" s="2" t="s">
        <v>0</v>
      </c>
      <c r="E27" s="2" t="str">
        <f t="shared" si="0"/>
        <v>M</v>
      </c>
      <c r="F27" s="2" t="str">
        <f t="shared" si="7"/>
        <v>MR</v>
      </c>
      <c r="G27" s="2"/>
      <c r="I27" s="1">
        <v>44114</v>
      </c>
      <c r="J27" s="2" t="s">
        <v>1</v>
      </c>
      <c r="K27" s="2" t="s">
        <v>6</v>
      </c>
      <c r="L27" s="2" t="s">
        <v>1</v>
      </c>
      <c r="M27" s="2" t="str">
        <f t="shared" si="1"/>
        <v>R</v>
      </c>
      <c r="N27" s="2" t="str">
        <f t="shared" si="8"/>
        <v>RR</v>
      </c>
      <c r="O27" s="2"/>
      <c r="Q27" s="1">
        <v>43574</v>
      </c>
      <c r="R27" s="2" t="s">
        <v>2</v>
      </c>
      <c r="S27" s="2" t="s">
        <v>1</v>
      </c>
      <c r="T27" s="2" t="s">
        <v>1</v>
      </c>
      <c r="U27" s="2" t="str">
        <f t="shared" si="2"/>
        <v>R</v>
      </c>
      <c r="V27" s="2" t="str">
        <f t="shared" si="9"/>
        <v>RK</v>
      </c>
      <c r="W27" s="2"/>
      <c r="Y27" s="1">
        <v>43555</v>
      </c>
      <c r="Z27" s="2" t="s">
        <v>5</v>
      </c>
      <c r="AA27" s="2" t="s">
        <v>1</v>
      </c>
      <c r="AB27" s="2" t="s">
        <v>5</v>
      </c>
      <c r="AC27" s="2" t="str">
        <f t="shared" si="3"/>
        <v>S</v>
      </c>
      <c r="AD27" s="2" t="str">
        <f t="shared" si="10"/>
        <v>SR</v>
      </c>
      <c r="AE27" s="2"/>
      <c r="AG27" s="11" t="s">
        <v>73</v>
      </c>
      <c r="AH27" s="2"/>
      <c r="AI27" s="2"/>
      <c r="AO27" s="1">
        <v>43579</v>
      </c>
      <c r="AP27" s="2" t="s">
        <v>1</v>
      </c>
      <c r="AQ27" s="2" t="s">
        <v>82</v>
      </c>
      <c r="AR27" s="2" t="s">
        <v>1</v>
      </c>
      <c r="AS27" s="2" t="str">
        <f t="shared" si="5"/>
        <v>R</v>
      </c>
      <c r="AT27" s="2" t="str">
        <f t="shared" si="12"/>
        <v>RR</v>
      </c>
      <c r="AU27" s="2"/>
      <c r="AW27" s="1">
        <v>44137</v>
      </c>
      <c r="AX27" s="2" t="s">
        <v>1</v>
      </c>
      <c r="AY27" s="2" t="s">
        <v>3</v>
      </c>
      <c r="AZ27" s="2" t="s">
        <v>3</v>
      </c>
      <c r="BA27" s="2" t="str">
        <f t="shared" si="6"/>
        <v>D</v>
      </c>
      <c r="BB27" s="2" t="str">
        <f t="shared" si="13"/>
        <v>DD</v>
      </c>
      <c r="BC27" s="2"/>
    </row>
    <row r="28" spans="1:55" x14ac:dyDescent="0.3">
      <c r="A28" s="1">
        <v>43570</v>
      </c>
      <c r="B28" s="2" t="s">
        <v>0</v>
      </c>
      <c r="C28" s="2" t="s">
        <v>1</v>
      </c>
      <c r="D28" s="2" t="s">
        <v>0</v>
      </c>
      <c r="E28" s="2" t="str">
        <f t="shared" si="0"/>
        <v>M</v>
      </c>
      <c r="F28" s="2" t="str">
        <f t="shared" si="7"/>
        <v>MM</v>
      </c>
      <c r="G28" s="2"/>
      <c r="I28" s="1">
        <v>44129</v>
      </c>
      <c r="J28" s="2" t="s">
        <v>1</v>
      </c>
      <c r="K28" s="2" t="s">
        <v>6</v>
      </c>
      <c r="L28" s="2" t="s">
        <v>6</v>
      </c>
      <c r="M28" s="2" t="str">
        <f t="shared" si="1"/>
        <v>C</v>
      </c>
      <c r="N28" s="2" t="str">
        <f t="shared" si="8"/>
        <v>CR</v>
      </c>
      <c r="O28" s="2"/>
      <c r="Q28" s="1">
        <v>44116</v>
      </c>
      <c r="R28" s="2" t="s">
        <v>1</v>
      </c>
      <c r="S28" s="2" t="s">
        <v>2</v>
      </c>
      <c r="T28" s="2" t="s">
        <v>1</v>
      </c>
      <c r="U28" s="2" t="str">
        <f t="shared" si="2"/>
        <v>R</v>
      </c>
      <c r="V28" s="2" t="str">
        <f t="shared" si="9"/>
        <v>RR</v>
      </c>
      <c r="W28" s="2"/>
      <c r="Y28" s="1">
        <v>43589</v>
      </c>
      <c r="Z28" s="2" t="s">
        <v>1</v>
      </c>
      <c r="AA28" s="2" t="s">
        <v>5</v>
      </c>
      <c r="AB28" s="2" t="s">
        <v>1</v>
      </c>
      <c r="AC28" s="2" t="str">
        <f t="shared" si="3"/>
        <v>R</v>
      </c>
      <c r="AD28" s="2" t="str">
        <f t="shared" si="10"/>
        <v>RS</v>
      </c>
      <c r="AE28" s="2"/>
      <c r="AG28" s="2"/>
      <c r="AH28" s="2" t="s">
        <v>79</v>
      </c>
      <c r="AI28" s="2" t="s">
        <v>75</v>
      </c>
      <c r="AO28" s="1">
        <v>44098</v>
      </c>
      <c r="AP28" s="2" t="s">
        <v>82</v>
      </c>
      <c r="AQ28" s="2" t="s">
        <v>1</v>
      </c>
      <c r="AR28" s="2" t="s">
        <v>82</v>
      </c>
      <c r="AS28" s="2" t="str">
        <f t="shared" si="5"/>
        <v>P</v>
      </c>
      <c r="AT28" s="2" t="str">
        <f t="shared" si="12"/>
        <v>PR</v>
      </c>
      <c r="AU28" s="2"/>
      <c r="AW28" s="1">
        <v>44313</v>
      </c>
      <c r="AX28" s="2" t="s">
        <v>3</v>
      </c>
      <c r="AY28" s="2" t="s">
        <v>1</v>
      </c>
      <c r="AZ28" s="2" t="s">
        <v>1</v>
      </c>
      <c r="BA28" s="2" t="str">
        <f t="shared" si="6"/>
        <v>R</v>
      </c>
      <c r="BB28" s="2" t="str">
        <f t="shared" si="13"/>
        <v>RD</v>
      </c>
      <c r="BC28" s="2"/>
    </row>
    <row r="29" spans="1:55" x14ac:dyDescent="0.3">
      <c r="A29" s="1">
        <v>44102</v>
      </c>
      <c r="B29" s="2" t="s">
        <v>1</v>
      </c>
      <c r="C29" s="2" t="s">
        <v>0</v>
      </c>
      <c r="D29" s="2" t="s">
        <v>1</v>
      </c>
      <c r="E29" s="2" t="str">
        <f t="shared" si="0"/>
        <v>R</v>
      </c>
      <c r="F29" s="2" t="str">
        <f t="shared" si="7"/>
        <v>RM</v>
      </c>
      <c r="G29" s="2"/>
      <c r="I29" s="1">
        <v>44311</v>
      </c>
      <c r="J29" s="2" t="s">
        <v>6</v>
      </c>
      <c r="K29" s="2" t="s">
        <v>1</v>
      </c>
      <c r="L29" s="2" t="s">
        <v>6</v>
      </c>
      <c r="M29" s="2" t="str">
        <f t="shared" si="1"/>
        <v>C</v>
      </c>
      <c r="N29" s="2" t="str">
        <f t="shared" si="8"/>
        <v>CC</v>
      </c>
      <c r="O29" s="2"/>
      <c r="Q29" s="1">
        <v>44125</v>
      </c>
      <c r="R29" s="2" t="s">
        <v>2</v>
      </c>
      <c r="S29" s="2" t="s">
        <v>1</v>
      </c>
      <c r="T29" s="2" t="s">
        <v>1</v>
      </c>
      <c r="U29" s="2" t="str">
        <f t="shared" si="2"/>
        <v>R</v>
      </c>
      <c r="V29" s="2" t="str">
        <f t="shared" si="9"/>
        <v>RR</v>
      </c>
      <c r="W29" s="2"/>
      <c r="Y29" s="1">
        <v>44095</v>
      </c>
      <c r="Z29" s="2" t="s">
        <v>1</v>
      </c>
      <c r="AA29" s="2" t="s">
        <v>5</v>
      </c>
      <c r="AB29" s="2" t="s">
        <v>1</v>
      </c>
      <c r="AC29" s="2" t="str">
        <f t="shared" si="3"/>
        <v>R</v>
      </c>
      <c r="AD29" s="2" t="str">
        <f t="shared" si="10"/>
        <v>RR</v>
      </c>
      <c r="AE29" s="2"/>
      <c r="AG29" s="2" t="s">
        <v>79</v>
      </c>
      <c r="AH29" s="2">
        <f>COUNTIF($AL$4:$AL$25,"R'R'")</f>
        <v>7</v>
      </c>
      <c r="AI29" s="2">
        <f>COUNTIF($AL$4:$AL$25,"R'R")</f>
        <v>5</v>
      </c>
      <c r="AO29" s="1">
        <v>44119</v>
      </c>
      <c r="AP29" s="2" t="s">
        <v>1</v>
      </c>
      <c r="AQ29" s="2" t="s">
        <v>82</v>
      </c>
      <c r="AR29" s="2" t="s">
        <v>82</v>
      </c>
      <c r="AS29" s="2" t="str">
        <f t="shared" si="5"/>
        <v>P</v>
      </c>
      <c r="AT29" s="2" t="str">
        <f t="shared" si="12"/>
        <v>PP</v>
      </c>
      <c r="AU29" s="2"/>
      <c r="AW29" s="3">
        <v>44477</v>
      </c>
      <c r="AX29" s="2" t="s">
        <v>1</v>
      </c>
      <c r="AY29" s="2" t="s">
        <v>3</v>
      </c>
      <c r="AZ29" s="2" t="s">
        <v>8</v>
      </c>
      <c r="BA29" s="2" t="str">
        <f t="shared" si="6"/>
        <v>R</v>
      </c>
      <c r="BB29" s="2" t="str">
        <f t="shared" si="13"/>
        <v>RR</v>
      </c>
      <c r="BC29" s="2"/>
    </row>
    <row r="30" spans="1:55" x14ac:dyDescent="0.3">
      <c r="A30" s="1">
        <v>44132</v>
      </c>
      <c r="B30" s="2" t="s">
        <v>1</v>
      </c>
      <c r="C30" s="2" t="s">
        <v>0</v>
      </c>
      <c r="D30" s="2" t="s">
        <v>0</v>
      </c>
      <c r="E30" s="2" t="str">
        <f t="shared" si="0"/>
        <v>M</v>
      </c>
      <c r="F30" s="2" t="str">
        <f t="shared" si="7"/>
        <v>MR</v>
      </c>
      <c r="G30" s="2"/>
      <c r="I30" s="3">
        <v>44463</v>
      </c>
      <c r="J30" s="2" t="s">
        <v>1</v>
      </c>
      <c r="K30" s="2" t="s">
        <v>6</v>
      </c>
      <c r="L30" s="2" t="s">
        <v>6</v>
      </c>
      <c r="M30" s="2" t="str">
        <f t="shared" si="1"/>
        <v>C</v>
      </c>
      <c r="N30" s="2" t="str">
        <f t="shared" si="8"/>
        <v>CC</v>
      </c>
      <c r="O30" s="2"/>
      <c r="Q30" s="1">
        <v>44304</v>
      </c>
      <c r="R30" s="2" t="s">
        <v>1</v>
      </c>
      <c r="S30" s="2" t="s">
        <v>2</v>
      </c>
      <c r="T30" s="2" t="s">
        <v>1</v>
      </c>
      <c r="U30" s="2" t="str">
        <f t="shared" si="2"/>
        <v>R</v>
      </c>
      <c r="V30" s="2" t="str">
        <f t="shared" si="9"/>
        <v>RR</v>
      </c>
      <c r="W30" s="2"/>
      <c r="Y30" s="1">
        <v>44135</v>
      </c>
      <c r="Z30" s="2" t="s">
        <v>1</v>
      </c>
      <c r="AA30" s="2" t="s">
        <v>5</v>
      </c>
      <c r="AB30" s="2" t="s">
        <v>5</v>
      </c>
      <c r="AC30" s="2" t="str">
        <f t="shared" si="3"/>
        <v>S</v>
      </c>
      <c r="AD30" s="2" t="str">
        <f t="shared" si="10"/>
        <v>SR</v>
      </c>
      <c r="AE30" s="2"/>
      <c r="AG30" s="2" t="s">
        <v>80</v>
      </c>
      <c r="AH30" s="2">
        <f>COUNTIF($AL$4:$AL$25,"RR'")</f>
        <v>4</v>
      </c>
      <c r="AI30" s="2">
        <f>COUNTIF($AL$4:$AL$25,"RR")</f>
        <v>5</v>
      </c>
      <c r="AO30" s="20">
        <v>44316</v>
      </c>
      <c r="AP30" s="2" t="s">
        <v>82</v>
      </c>
      <c r="AQ30" s="2" t="s">
        <v>1</v>
      </c>
      <c r="AR30" s="2" t="s">
        <v>82</v>
      </c>
      <c r="AS30" s="2" t="str">
        <f t="shared" si="5"/>
        <v>P</v>
      </c>
      <c r="AT30" s="2" t="str">
        <f t="shared" si="12"/>
        <v>PP</v>
      </c>
      <c r="AU30" s="2"/>
    </row>
    <row r="31" spans="1:55" x14ac:dyDescent="0.3">
      <c r="A31" s="1">
        <v>44295</v>
      </c>
      <c r="B31" s="2" t="s">
        <v>0</v>
      </c>
      <c r="C31" s="2" t="s">
        <v>1</v>
      </c>
      <c r="D31" s="2" t="s">
        <v>1</v>
      </c>
      <c r="E31" s="2" t="str">
        <f t="shared" si="0"/>
        <v>R</v>
      </c>
      <c r="F31" s="2" t="str">
        <f t="shared" si="7"/>
        <v>RM</v>
      </c>
      <c r="G31" s="2"/>
      <c r="Q31" s="3">
        <v>44459</v>
      </c>
      <c r="R31" s="2" t="s">
        <v>2</v>
      </c>
      <c r="S31" s="2" t="s">
        <v>1</v>
      </c>
      <c r="T31" s="2" t="s">
        <v>2</v>
      </c>
      <c r="U31" s="2" t="str">
        <f t="shared" si="2"/>
        <v>K</v>
      </c>
      <c r="V31" s="2" t="str">
        <f t="shared" si="9"/>
        <v>KR</v>
      </c>
      <c r="W31" s="2"/>
      <c r="Y31" s="1">
        <v>44141</v>
      </c>
      <c r="Z31" s="2" t="s">
        <v>1</v>
      </c>
      <c r="AA31" s="2" t="s">
        <v>5</v>
      </c>
      <c r="AB31" s="2" t="s">
        <v>5</v>
      </c>
      <c r="AC31" s="2" t="str">
        <f t="shared" si="3"/>
        <v>S</v>
      </c>
      <c r="AD31" s="2" t="str">
        <f t="shared" si="10"/>
        <v>SS</v>
      </c>
      <c r="AE31" s="2"/>
      <c r="AO31" s="1">
        <v>44472</v>
      </c>
      <c r="AP31" s="2" t="s">
        <v>1</v>
      </c>
      <c r="AQ31" s="2" t="s">
        <v>82</v>
      </c>
      <c r="AR31" s="2" t="s">
        <v>1</v>
      </c>
      <c r="AS31" s="2" t="str">
        <f t="shared" si="5"/>
        <v>R</v>
      </c>
      <c r="AT31" s="2" t="str">
        <f t="shared" si="12"/>
        <v>RP</v>
      </c>
      <c r="AU31" s="2"/>
      <c r="AW31" s="11" t="s">
        <v>73</v>
      </c>
      <c r="AX31" s="2"/>
      <c r="AY31" s="2"/>
    </row>
    <row r="32" spans="1:55" x14ac:dyDescent="0.3">
      <c r="A32" s="3">
        <v>44465</v>
      </c>
      <c r="B32" s="2" t="s">
        <v>1</v>
      </c>
      <c r="C32" s="2" t="s">
        <v>0</v>
      </c>
      <c r="D32" s="2" t="s">
        <v>1</v>
      </c>
      <c r="E32" s="2" t="str">
        <f t="shared" si="0"/>
        <v>R</v>
      </c>
      <c r="F32" s="2" t="str">
        <f t="shared" si="7"/>
        <v>RR</v>
      </c>
      <c r="G32" s="2"/>
      <c r="I32" s="11" t="s">
        <v>73</v>
      </c>
      <c r="J32" s="2"/>
      <c r="K32" s="2"/>
      <c r="Q32" s="3">
        <v>44480</v>
      </c>
      <c r="R32" s="2" t="s">
        <v>1</v>
      </c>
      <c r="S32" s="2" t="s">
        <v>2</v>
      </c>
      <c r="T32" s="2" t="s">
        <v>2</v>
      </c>
      <c r="U32" s="2" t="str">
        <f t="shared" si="2"/>
        <v>K</v>
      </c>
      <c r="V32" s="2" t="str">
        <f t="shared" si="9"/>
        <v>KK</v>
      </c>
      <c r="W32" s="2"/>
      <c r="Y32" s="1">
        <v>44300</v>
      </c>
      <c r="Z32" s="2" t="s">
        <v>5</v>
      </c>
      <c r="AA32" s="2" t="s">
        <v>1</v>
      </c>
      <c r="AB32" s="2" t="s">
        <v>1</v>
      </c>
      <c r="AC32" s="2" t="str">
        <f t="shared" si="3"/>
        <v>R</v>
      </c>
      <c r="AD32" s="2" t="str">
        <f t="shared" si="10"/>
        <v>RS</v>
      </c>
      <c r="AE32" s="2"/>
      <c r="AO32" s="21"/>
      <c r="AP32" s="17"/>
      <c r="AQ32" s="17"/>
      <c r="AU32" s="17"/>
      <c r="AW32" s="2"/>
      <c r="AX32" s="2" t="s">
        <v>80</v>
      </c>
      <c r="AY32" s="2" t="s">
        <v>77</v>
      </c>
    </row>
    <row r="33" spans="1:51" x14ac:dyDescent="0.3">
      <c r="I33" s="2"/>
      <c r="J33" s="2" t="s">
        <v>75</v>
      </c>
      <c r="K33" s="2" t="s">
        <v>72</v>
      </c>
      <c r="Y33" s="3">
        <v>44475</v>
      </c>
      <c r="Z33" s="2" t="s">
        <v>1</v>
      </c>
      <c r="AA33" s="2" t="s">
        <v>5</v>
      </c>
      <c r="AB33" s="2" t="s">
        <v>5</v>
      </c>
      <c r="AC33" s="2" t="str">
        <f t="shared" si="3"/>
        <v>S</v>
      </c>
      <c r="AD33" s="2" t="str">
        <f t="shared" si="10"/>
        <v>SR</v>
      </c>
      <c r="AE33" s="2"/>
      <c r="AW33" s="2" t="s">
        <v>80</v>
      </c>
      <c r="AX33" s="2">
        <f>COUNTIF($BB$4:$BB$29,"RR")</f>
        <v>12</v>
      </c>
      <c r="AY33" s="2">
        <f>COUNTIF($BB$4:$BB$29,"RD")</f>
        <v>4</v>
      </c>
    </row>
    <row r="34" spans="1:51" x14ac:dyDescent="0.3">
      <c r="A34" s="11" t="s">
        <v>73</v>
      </c>
      <c r="B34" s="2"/>
      <c r="C34" s="2"/>
      <c r="I34" s="2" t="s">
        <v>75</v>
      </c>
      <c r="J34" s="2">
        <f>COUNTIF($N$4:$N$30,"RR")</f>
        <v>4</v>
      </c>
      <c r="K34" s="2">
        <f>COUNTIF($N$4:$N$30,"RC")</f>
        <v>5</v>
      </c>
      <c r="Q34" s="11" t="s">
        <v>73</v>
      </c>
      <c r="R34" s="2"/>
      <c r="S34" s="2"/>
      <c r="AO34" s="11" t="s">
        <v>73</v>
      </c>
      <c r="AP34" s="2"/>
      <c r="AQ34" s="2"/>
      <c r="AW34" s="2" t="s">
        <v>77</v>
      </c>
      <c r="AX34" s="2">
        <f>COUNTIF($BB$4:$BB$29,"DR")</f>
        <v>3</v>
      </c>
      <c r="AY34" s="2">
        <f>COUNTIF($BB$4:$BB$29,"DD")</f>
        <v>6</v>
      </c>
    </row>
    <row r="35" spans="1:51" x14ac:dyDescent="0.3">
      <c r="A35" s="2"/>
      <c r="B35" s="2" t="s">
        <v>75</v>
      </c>
      <c r="C35" s="2" t="s">
        <v>71</v>
      </c>
      <c r="I35" s="2" t="s">
        <v>72</v>
      </c>
      <c r="J35" s="2">
        <f>COUNTIF($N$4:$N$30,"CR")</f>
        <v>5</v>
      </c>
      <c r="K35" s="2">
        <f>COUNTIF($N$4:$N$30,"CC")</f>
        <v>12</v>
      </c>
      <c r="Q35" s="2"/>
      <c r="R35" s="2" t="s">
        <v>75</v>
      </c>
      <c r="S35" s="2" t="s">
        <v>74</v>
      </c>
      <c r="Y35" s="11" t="s">
        <v>73</v>
      </c>
      <c r="Z35" s="2"/>
      <c r="AA35" s="2"/>
      <c r="AO35" s="2"/>
      <c r="AP35" s="2" t="s">
        <v>75</v>
      </c>
      <c r="AQ35" s="2" t="s">
        <v>76</v>
      </c>
    </row>
    <row r="36" spans="1:51" x14ac:dyDescent="0.3">
      <c r="A36" s="2" t="s">
        <v>75</v>
      </c>
      <c r="B36" s="2">
        <f>COUNTIF($F$4:$F$32,"RR")</f>
        <v>2</v>
      </c>
      <c r="C36" s="2">
        <f>COUNTIF($F$4:$F$32,"RM")</f>
        <v>9</v>
      </c>
      <c r="Q36" s="2" t="s">
        <v>75</v>
      </c>
      <c r="R36" s="2">
        <f>COUNTIF($V$4:$V$32,"RR")</f>
        <v>7</v>
      </c>
      <c r="S36" s="2">
        <f>COUNTIF($V$4:$V$32,"RK")</f>
        <v>6</v>
      </c>
      <c r="Y36" s="2"/>
      <c r="Z36" s="2" t="s">
        <v>75</v>
      </c>
      <c r="AA36" s="2" t="s">
        <v>78</v>
      </c>
      <c r="AO36" s="2" t="s">
        <v>75</v>
      </c>
      <c r="AP36" s="2">
        <f>COUNTIF($AT$4:$AT$31,"RR")</f>
        <v>7</v>
      </c>
      <c r="AQ36" s="2">
        <f>COUNTIF($AT$4:$AT$31,"RP")</f>
        <v>6</v>
      </c>
    </row>
    <row r="37" spans="1:51" x14ac:dyDescent="0.3">
      <c r="A37" s="2" t="s">
        <v>71</v>
      </c>
      <c r="B37" s="2">
        <f>COUNTIF($F$4:$F$32,"MR")</f>
        <v>9</v>
      </c>
      <c r="C37" s="2">
        <f>COUNTIF($F$4:$F$32,"MM")</f>
        <v>8</v>
      </c>
      <c r="Q37" s="2" t="s">
        <v>74</v>
      </c>
      <c r="R37" s="2">
        <f>COUNTIF($V$4:$V$32,"KR")</f>
        <v>6</v>
      </c>
      <c r="S37" s="2">
        <f>COUNTIF($V$4:$V$32,"KK")</f>
        <v>9</v>
      </c>
      <c r="Y37" s="2" t="s">
        <v>75</v>
      </c>
      <c r="Z37" s="2">
        <f>COUNTIF($AD$4:$AD$33,"RR")</f>
        <v>4</v>
      </c>
      <c r="AA37" s="2">
        <f>COUNTIF($AD$4:$AD$33,"RS")</f>
        <v>8</v>
      </c>
      <c r="AO37" s="2" t="s">
        <v>76</v>
      </c>
      <c r="AP37" s="2">
        <f>COUNTIF($AT$4:$AT$31,"PR")</f>
        <v>5</v>
      </c>
      <c r="AQ37" s="2">
        <f>COUNTIF($AT$4:$AT$31,"PP")</f>
        <v>9</v>
      </c>
    </row>
    <row r="38" spans="1:51" x14ac:dyDescent="0.3">
      <c r="Y38" s="2" t="s">
        <v>78</v>
      </c>
      <c r="Z38" s="2">
        <f>COUNTIF($AD$4:$AD$33,"SR")</f>
        <v>9</v>
      </c>
      <c r="AA38" s="2">
        <f>COUNTIF($AD$4:$AD$33,"SS")</f>
        <v>8</v>
      </c>
    </row>
  </sheetData>
  <mergeCells count="8">
    <mergeCell ref="A1:F1"/>
    <mergeCell ref="AW2:BC2"/>
    <mergeCell ref="A2:G2"/>
    <mergeCell ref="I2:O2"/>
    <mergeCell ref="Q2:W2"/>
    <mergeCell ref="Y2:AE2"/>
    <mergeCell ref="AG2:AM2"/>
    <mergeCell ref="AO2:AU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CF077-B1A4-44C7-9C2F-8EC3F4D7E4BD}">
  <dimension ref="A1:BC39"/>
  <sheetViews>
    <sheetView workbookViewId="0">
      <selection sqref="A1:F1"/>
    </sheetView>
  </sheetViews>
  <sheetFormatPr defaultRowHeight="14.4" x14ac:dyDescent="0.3"/>
  <cols>
    <col min="1" max="1" width="19.5546875" bestFit="1" customWidth="1"/>
    <col min="2" max="3" width="14.109375" bestFit="1" customWidth="1"/>
    <col min="4" max="4" width="18.109375" bestFit="1" customWidth="1"/>
    <col min="5" max="5" width="18.21875" bestFit="1" customWidth="1"/>
    <col min="6" max="6" width="37.109375" bestFit="1" customWidth="1"/>
    <col min="7" max="7" width="45.6640625" bestFit="1" customWidth="1"/>
    <col min="9" max="9" width="19.5546875" bestFit="1" customWidth="1"/>
    <col min="10" max="11" width="17.33203125" bestFit="1" customWidth="1"/>
    <col min="12" max="12" width="18.109375" bestFit="1" customWidth="1"/>
    <col min="13" max="13" width="18.21875" bestFit="1" customWidth="1"/>
    <col min="14" max="14" width="37.109375" bestFit="1" customWidth="1"/>
    <col min="15" max="15" width="31.5546875" bestFit="1" customWidth="1"/>
    <col min="17" max="17" width="19.5546875" bestFit="1" customWidth="1"/>
    <col min="18" max="21" width="18.21875" bestFit="1" customWidth="1"/>
    <col min="22" max="22" width="37.109375" bestFit="1" customWidth="1"/>
    <col min="23" max="23" width="32.21875" bestFit="1" customWidth="1"/>
    <col min="25" max="25" width="19.5546875" bestFit="1" customWidth="1"/>
    <col min="26" max="27" width="17.6640625" bestFit="1" customWidth="1"/>
    <col min="28" max="28" width="18.109375" bestFit="1" customWidth="1"/>
    <col min="29" max="29" width="18.21875" bestFit="1" customWidth="1"/>
    <col min="30" max="30" width="37.109375" bestFit="1" customWidth="1"/>
    <col min="31" max="31" width="34.5546875" bestFit="1" customWidth="1"/>
    <col min="33" max="33" width="19.5546875" bestFit="1" customWidth="1"/>
    <col min="34" max="35" width="14.88671875" bestFit="1" customWidth="1"/>
    <col min="36" max="36" width="18.109375" bestFit="1" customWidth="1"/>
    <col min="37" max="37" width="18.21875" bestFit="1" customWidth="1"/>
    <col min="38" max="38" width="37.109375" bestFit="1" customWidth="1"/>
    <col min="39" max="39" width="29.5546875" bestFit="1" customWidth="1"/>
    <col min="41" max="41" width="19.5546875" bestFit="1" customWidth="1"/>
    <col min="42" max="43" width="14.109375" bestFit="1" customWidth="1"/>
    <col min="44" max="44" width="18.109375" bestFit="1" customWidth="1"/>
    <col min="45" max="45" width="18.21875" bestFit="1" customWidth="1"/>
    <col min="46" max="46" width="37.109375" bestFit="1" customWidth="1"/>
    <col min="47" max="47" width="32.44140625" bestFit="1" customWidth="1"/>
    <col min="49" max="49" width="19.5546875" bestFit="1" customWidth="1"/>
    <col min="50" max="51" width="24.33203125" bestFit="1" customWidth="1"/>
    <col min="52" max="52" width="24.77734375" bestFit="1" customWidth="1"/>
    <col min="53" max="53" width="18.21875" bestFit="1" customWidth="1"/>
    <col min="54" max="54" width="37.109375" bestFit="1" customWidth="1"/>
    <col min="55" max="55" width="31.5546875" bestFit="1" customWidth="1"/>
  </cols>
  <sheetData>
    <row r="1" spans="1:55" ht="43.8" customHeight="1" x14ac:dyDescent="0.3">
      <c r="A1" s="43" t="s">
        <v>247</v>
      </c>
      <c r="B1" s="43"/>
      <c r="C1" s="43"/>
      <c r="D1" s="43"/>
      <c r="E1" s="43"/>
      <c r="F1" s="43"/>
    </row>
    <row r="2" spans="1:55" x14ac:dyDescent="0.3">
      <c r="A2" s="49" t="s">
        <v>62</v>
      </c>
      <c r="B2" s="49"/>
      <c r="C2" s="49"/>
      <c r="D2" s="49"/>
      <c r="E2" s="49"/>
      <c r="F2" s="49"/>
      <c r="G2" s="49"/>
      <c r="I2" s="51" t="s">
        <v>63</v>
      </c>
      <c r="J2" s="51"/>
      <c r="K2" s="51"/>
      <c r="L2" s="51"/>
      <c r="M2" s="51"/>
      <c r="N2" s="51"/>
      <c r="O2" s="51"/>
      <c r="Q2" s="48" t="s">
        <v>64</v>
      </c>
      <c r="R2" s="48"/>
      <c r="S2" s="48"/>
      <c r="T2" s="48"/>
      <c r="U2" s="48"/>
      <c r="V2" s="48"/>
      <c r="W2" s="48"/>
      <c r="Y2" s="46" t="s">
        <v>65</v>
      </c>
      <c r="Z2" s="46"/>
      <c r="AA2" s="46"/>
      <c r="AB2" s="46"/>
      <c r="AC2" s="46"/>
      <c r="AD2" s="46"/>
      <c r="AE2" s="46"/>
      <c r="AG2" s="44" t="s">
        <v>66</v>
      </c>
      <c r="AH2" s="44"/>
      <c r="AI2" s="44"/>
      <c r="AJ2" s="44"/>
      <c r="AK2" s="44"/>
      <c r="AL2" s="44"/>
      <c r="AM2" s="44"/>
      <c r="AO2" s="47" t="s">
        <v>95</v>
      </c>
      <c r="AP2" s="47"/>
      <c r="AQ2" s="47"/>
      <c r="AR2" s="47"/>
      <c r="AS2" s="47"/>
      <c r="AT2" s="47"/>
      <c r="AU2" s="47"/>
      <c r="AW2" s="45" t="s">
        <v>67</v>
      </c>
      <c r="AX2" s="45"/>
      <c r="AY2" s="45"/>
      <c r="AZ2" s="45"/>
      <c r="BA2" s="45"/>
      <c r="BB2" s="45"/>
      <c r="BC2" s="45"/>
    </row>
    <row r="3" spans="1:55" x14ac:dyDescent="0.3">
      <c r="A3" s="7" t="s">
        <v>12</v>
      </c>
      <c r="B3" s="8" t="s">
        <v>9</v>
      </c>
      <c r="C3" s="8" t="s">
        <v>10</v>
      </c>
      <c r="D3" s="8" t="s">
        <v>11</v>
      </c>
      <c r="E3" s="8" t="s">
        <v>25</v>
      </c>
      <c r="F3" s="8" t="s">
        <v>70</v>
      </c>
      <c r="G3" s="8" t="s">
        <v>30</v>
      </c>
      <c r="I3" s="7" t="s">
        <v>12</v>
      </c>
      <c r="J3" s="8" t="s">
        <v>9</v>
      </c>
      <c r="K3" s="8" t="s">
        <v>10</v>
      </c>
      <c r="L3" s="8" t="s">
        <v>11</v>
      </c>
      <c r="M3" s="8" t="s">
        <v>25</v>
      </c>
      <c r="N3" s="8" t="s">
        <v>70</v>
      </c>
      <c r="O3" s="8" t="s">
        <v>30</v>
      </c>
      <c r="Q3" s="7" t="s">
        <v>12</v>
      </c>
      <c r="R3" s="8" t="s">
        <v>9</v>
      </c>
      <c r="S3" s="8" t="s">
        <v>10</v>
      </c>
      <c r="T3" s="8" t="s">
        <v>11</v>
      </c>
      <c r="U3" s="8" t="s">
        <v>25</v>
      </c>
      <c r="V3" s="8" t="s">
        <v>70</v>
      </c>
      <c r="W3" s="8" t="s">
        <v>30</v>
      </c>
      <c r="Y3" s="7" t="s">
        <v>12</v>
      </c>
      <c r="Z3" s="8" t="s">
        <v>9</v>
      </c>
      <c r="AA3" s="8" t="s">
        <v>10</v>
      </c>
      <c r="AB3" s="8" t="s">
        <v>11</v>
      </c>
      <c r="AC3" s="8" t="s">
        <v>25</v>
      </c>
      <c r="AD3" s="8" t="s">
        <v>70</v>
      </c>
      <c r="AE3" s="8" t="s">
        <v>30</v>
      </c>
      <c r="AG3" s="7" t="s">
        <v>12</v>
      </c>
      <c r="AH3" s="8" t="s">
        <v>9</v>
      </c>
      <c r="AI3" s="8" t="s">
        <v>10</v>
      </c>
      <c r="AJ3" s="8" t="s">
        <v>11</v>
      </c>
      <c r="AK3" s="8" t="s">
        <v>25</v>
      </c>
      <c r="AL3" s="8" t="s">
        <v>70</v>
      </c>
      <c r="AM3" s="8" t="s">
        <v>30</v>
      </c>
      <c r="AO3" s="7" t="s">
        <v>12</v>
      </c>
      <c r="AP3" s="8" t="s">
        <v>9</v>
      </c>
      <c r="AQ3" s="8" t="s">
        <v>10</v>
      </c>
      <c r="AR3" s="8" t="s">
        <v>11</v>
      </c>
      <c r="AS3" s="8" t="s">
        <v>25</v>
      </c>
      <c r="AT3" s="8" t="s">
        <v>70</v>
      </c>
      <c r="AU3" s="8" t="s">
        <v>30</v>
      </c>
      <c r="AW3" s="7" t="s">
        <v>12</v>
      </c>
      <c r="AX3" s="8" t="s">
        <v>9</v>
      </c>
      <c r="AY3" s="8" t="s">
        <v>10</v>
      </c>
      <c r="AZ3" s="8" t="s">
        <v>11</v>
      </c>
      <c r="BA3" s="8" t="s">
        <v>25</v>
      </c>
      <c r="BB3" s="8" t="s">
        <v>70</v>
      </c>
      <c r="BC3" s="8" t="s">
        <v>30</v>
      </c>
    </row>
    <row r="4" spans="1:55" x14ac:dyDescent="0.3">
      <c r="A4" s="1">
        <v>39572</v>
      </c>
      <c r="B4" s="2" t="s">
        <v>0</v>
      </c>
      <c r="C4" s="2" t="s">
        <v>3</v>
      </c>
      <c r="D4" s="2" t="s">
        <v>0</v>
      </c>
      <c r="E4" s="2" t="str">
        <f>IF(D4=$B$4,"M","D")</f>
        <v>M</v>
      </c>
      <c r="F4" s="2"/>
      <c r="G4" s="2" t="str">
        <f>_xlfn.CONCAT(E4:E33)</f>
        <v>MDDDMMMMDDMDDMDMDMMMDDDMMMMMDD</v>
      </c>
      <c r="I4" s="1">
        <v>39570</v>
      </c>
      <c r="J4" s="2" t="s">
        <v>6</v>
      </c>
      <c r="K4" s="2" t="s">
        <v>3</v>
      </c>
      <c r="L4" s="2" t="s">
        <v>3</v>
      </c>
      <c r="M4" s="2" t="str">
        <f>IF(L4=$K$4,"D","C")</f>
        <v>D</v>
      </c>
      <c r="N4" s="2"/>
      <c r="O4" s="2" t="str">
        <f>_xlfn.CONCAT(M4:M29)</f>
        <v>DCDCCDCDCCCCCCCDCDCCCDDDDC</v>
      </c>
      <c r="Q4" s="1">
        <v>39581</v>
      </c>
      <c r="R4" s="2" t="s">
        <v>2</v>
      </c>
      <c r="S4" s="2" t="s">
        <v>3</v>
      </c>
      <c r="T4" s="2" t="s">
        <v>2</v>
      </c>
      <c r="U4" s="2" t="str">
        <f>IF(T4=$R$4,"K","D")</f>
        <v>K</v>
      </c>
      <c r="V4" s="2"/>
      <c r="W4" s="2" t="str">
        <f>_xlfn.CONCAT(U4:U31)</f>
        <v>KDDDKKDKKKDDKKKKDKKKDDDDKDKK</v>
      </c>
      <c r="Y4" s="1">
        <v>39560</v>
      </c>
      <c r="Z4" s="2" t="s">
        <v>5</v>
      </c>
      <c r="AA4" s="2" t="s">
        <v>3</v>
      </c>
      <c r="AB4" s="2" t="s">
        <v>3</v>
      </c>
      <c r="AC4" s="2" t="str">
        <f>IF(AB4=$AA$4,"D","S")</f>
        <v>D</v>
      </c>
      <c r="AD4" s="2"/>
      <c r="AE4" s="2" t="str">
        <f>_xlfn.CONCAT(AC4:AC34)</f>
        <v>DDDDSSSSDDDSSSSDSDDSDSSSDDSSDDD</v>
      </c>
      <c r="AG4" s="1">
        <v>39557</v>
      </c>
      <c r="AH4" s="2" t="s">
        <v>3</v>
      </c>
      <c r="AI4" s="2" t="s">
        <v>4</v>
      </c>
      <c r="AJ4" s="2" t="s">
        <v>3</v>
      </c>
      <c r="AK4" s="2" t="str">
        <f>IF(AJ4=$AH$4,"D","R")</f>
        <v>D</v>
      </c>
      <c r="AL4" s="2"/>
      <c r="AM4" s="2" t="str">
        <f>_xlfn.CONCAT(AK4:AK27)</f>
        <v>DRRRDDDRDDRRRRRRRDDDDDRD</v>
      </c>
      <c r="AO4" s="1">
        <v>39565</v>
      </c>
      <c r="AP4" s="2" t="s">
        <v>82</v>
      </c>
      <c r="AQ4" s="2" t="s">
        <v>3</v>
      </c>
      <c r="AR4" s="2" t="s">
        <v>82</v>
      </c>
      <c r="AS4" s="2" t="str">
        <f>IF(AR4=$AP$4,"P","D")</f>
        <v>P</v>
      </c>
      <c r="AT4" s="2"/>
      <c r="AU4" s="2" t="str">
        <f>_xlfn.CONCAT(AS4:AS31)</f>
        <v>PPDPDPDPDDPPPPDDDPDPPPPDDPDD</v>
      </c>
      <c r="AW4" s="9">
        <v>39568</v>
      </c>
      <c r="AX4" s="10" t="s">
        <v>3</v>
      </c>
      <c r="AY4" s="10" t="s">
        <v>1</v>
      </c>
      <c r="AZ4" s="10" t="s">
        <v>3</v>
      </c>
      <c r="BA4" s="2" t="str">
        <f>IF(AZ4=$AX$4,"D","R")</f>
        <v>D</v>
      </c>
      <c r="BB4" s="2"/>
      <c r="BC4" s="2" t="str">
        <f>_xlfn.CONCAT(BA4:BA29)</f>
        <v>DDDRDDRRRRRRRRDRRRRRDDDDRR</v>
      </c>
    </row>
    <row r="5" spans="1:55" x14ac:dyDescent="0.3">
      <c r="A5" s="1">
        <v>39592</v>
      </c>
      <c r="B5" s="2" t="s">
        <v>3</v>
      </c>
      <c r="C5" s="2" t="s">
        <v>0</v>
      </c>
      <c r="D5" s="2" t="s">
        <v>3</v>
      </c>
      <c r="E5" s="2" t="str">
        <f t="shared" ref="E5:E33" si="0">IF(D5=$B$4,"M","D")</f>
        <v>D</v>
      </c>
      <c r="F5" s="2" t="str">
        <f>_xlfn.CONCAT(E4,E5)</f>
        <v>MD</v>
      </c>
      <c r="G5" s="2"/>
      <c r="I5" s="1">
        <v>39576</v>
      </c>
      <c r="J5" s="2" t="s">
        <v>3</v>
      </c>
      <c r="K5" s="2" t="s">
        <v>6</v>
      </c>
      <c r="L5" s="2" t="s">
        <v>6</v>
      </c>
      <c r="M5" s="2" t="str">
        <f t="shared" ref="M5:M29" si="1">IF(L5=$K$4,"D","C")</f>
        <v>C</v>
      </c>
      <c r="N5" s="2" t="str">
        <f>_xlfn.CONCAT(M4,M5)</f>
        <v>DC</v>
      </c>
      <c r="O5" s="2"/>
      <c r="Q5" s="1">
        <v>39938</v>
      </c>
      <c r="R5" s="2" t="s">
        <v>3</v>
      </c>
      <c r="S5" s="2" t="s">
        <v>2</v>
      </c>
      <c r="T5" s="2" t="s">
        <v>3</v>
      </c>
      <c r="U5" s="2" t="str">
        <f t="shared" ref="U5:U31" si="2">IF(T5=$R$4,"K","D")</f>
        <v>D</v>
      </c>
      <c r="V5" s="2" t="str">
        <f>_xlfn.CONCAT(U4,U5)</f>
        <v>KD</v>
      </c>
      <c r="W5" s="2"/>
      <c r="Y5" s="1">
        <v>39583</v>
      </c>
      <c r="Z5" s="2" t="s">
        <v>3</v>
      </c>
      <c r="AA5" s="2" t="s">
        <v>5</v>
      </c>
      <c r="AB5" s="2" t="s">
        <v>3</v>
      </c>
      <c r="AC5" s="2" t="str">
        <f t="shared" ref="AC5:AC34" si="3">IF(AB5=$AA$4,"D","S")</f>
        <v>D</v>
      </c>
      <c r="AD5" s="2" t="str">
        <f>_xlfn.CONCAT(AC4,AC5)</f>
        <v>DD</v>
      </c>
      <c r="AE5" s="2"/>
      <c r="AG5" s="1">
        <v>39579</v>
      </c>
      <c r="AH5" s="2" t="s">
        <v>4</v>
      </c>
      <c r="AI5" s="2" t="s">
        <v>3</v>
      </c>
      <c r="AJ5" s="2" t="s">
        <v>4</v>
      </c>
      <c r="AK5" s="2" t="str">
        <f t="shared" ref="AK5:AK27" si="4">IF(AJ5=$AH$4,"D","R")</f>
        <v>R</v>
      </c>
      <c r="AL5" s="2" t="str">
        <f>_xlfn.CONCAT(AK4,AK5)</f>
        <v>DR</v>
      </c>
      <c r="AM5" s="2"/>
      <c r="AO5" s="1">
        <v>39585</v>
      </c>
      <c r="AP5" s="2" t="s">
        <v>3</v>
      </c>
      <c r="AQ5" s="2" t="s">
        <v>82</v>
      </c>
      <c r="AR5" s="2" t="s">
        <v>82</v>
      </c>
      <c r="AS5" s="2" t="str">
        <f t="shared" ref="AS5:AS31" si="5">IF(AR5=$AP$4,"P","D")</f>
        <v>P</v>
      </c>
      <c r="AT5" s="2" t="str">
        <f>_xlfn.CONCAT(AS4,AS5)</f>
        <v>PP</v>
      </c>
      <c r="AU5" s="2"/>
      <c r="AW5" s="1">
        <v>39587</v>
      </c>
      <c r="AX5" s="2" t="s">
        <v>1</v>
      </c>
      <c r="AY5" s="2" t="s">
        <v>3</v>
      </c>
      <c r="AZ5" s="2" t="s">
        <v>3</v>
      </c>
      <c r="BA5" s="2" t="str">
        <f t="shared" ref="BA5:BA29" si="6">IF(AZ5=$AX$4,"D","R")</f>
        <v>D</v>
      </c>
      <c r="BB5" s="2" t="str">
        <f>_xlfn.CONCAT(BA4,BA5)</f>
        <v>DD</v>
      </c>
      <c r="BC5" s="2"/>
    </row>
    <row r="6" spans="1:55" x14ac:dyDescent="0.3">
      <c r="A6" s="1">
        <v>39941</v>
      </c>
      <c r="B6" s="2" t="s">
        <v>3</v>
      </c>
      <c r="C6" s="2" t="s">
        <v>0</v>
      </c>
      <c r="D6" s="2" t="s">
        <v>3</v>
      </c>
      <c r="E6" s="2" t="str">
        <f t="shared" si="0"/>
        <v>D</v>
      </c>
      <c r="F6" s="2" t="str">
        <f t="shared" ref="F6:F33" si="7">_xlfn.CONCAT(E5,E6)</f>
        <v>DD</v>
      </c>
      <c r="G6" s="2"/>
      <c r="I6" s="1">
        <v>39926</v>
      </c>
      <c r="J6" s="2" t="s">
        <v>6</v>
      </c>
      <c r="K6" s="2" t="s">
        <v>3</v>
      </c>
      <c r="L6" s="2" t="s">
        <v>3</v>
      </c>
      <c r="M6" s="2" t="str">
        <f t="shared" si="1"/>
        <v>D</v>
      </c>
      <c r="N6" s="2" t="str">
        <f t="shared" ref="N6:N29" si="8">_xlfn.CONCAT(M5,M6)</f>
        <v>CD</v>
      </c>
      <c r="O6" s="2"/>
      <c r="Q6" s="1">
        <v>39943</v>
      </c>
      <c r="R6" s="2" t="s">
        <v>3</v>
      </c>
      <c r="S6" s="2" t="s">
        <v>2</v>
      </c>
      <c r="T6" s="2" t="s">
        <v>3</v>
      </c>
      <c r="U6" s="2" t="str">
        <f t="shared" si="2"/>
        <v>D</v>
      </c>
      <c r="V6" s="2" t="str">
        <f t="shared" ref="V6:V31" si="9">_xlfn.CONCAT(U5,U6)</f>
        <v>DD</v>
      </c>
      <c r="W6" s="2"/>
      <c r="Y6" s="1">
        <v>39933</v>
      </c>
      <c r="Z6" s="2" t="s">
        <v>5</v>
      </c>
      <c r="AA6" s="2" t="s">
        <v>3</v>
      </c>
      <c r="AB6" s="2" t="s">
        <v>3</v>
      </c>
      <c r="AC6" s="2" t="str">
        <f t="shared" si="3"/>
        <v>D</v>
      </c>
      <c r="AD6" s="2" t="str">
        <f t="shared" ref="AD6:AD34" si="10">_xlfn.CONCAT(AC5,AC6)</f>
        <v>DD</v>
      </c>
      <c r="AE6" s="2"/>
      <c r="AG6" s="1">
        <v>39598</v>
      </c>
      <c r="AH6" s="2" t="s">
        <v>3</v>
      </c>
      <c r="AI6" s="2" t="s">
        <v>4</v>
      </c>
      <c r="AJ6" s="2" t="s">
        <v>4</v>
      </c>
      <c r="AK6" s="2" t="str">
        <f t="shared" si="4"/>
        <v>R</v>
      </c>
      <c r="AL6" s="2" t="str">
        <f t="shared" ref="AL6:AL27" si="11">_xlfn.CONCAT(AK5,AK6)</f>
        <v>RR</v>
      </c>
      <c r="AM6" s="2"/>
      <c r="AO6" s="1">
        <v>39922</v>
      </c>
      <c r="AP6" s="2" t="s">
        <v>3</v>
      </c>
      <c r="AQ6" s="2" t="s">
        <v>82</v>
      </c>
      <c r="AR6" s="2" t="s">
        <v>3</v>
      </c>
      <c r="AS6" s="2" t="str">
        <f t="shared" si="5"/>
        <v>D</v>
      </c>
      <c r="AT6" s="2" t="str">
        <f t="shared" ref="AT6:AT31" si="12">_xlfn.CONCAT(AS5,AS6)</f>
        <v>PD</v>
      </c>
      <c r="AU6" s="2"/>
      <c r="AW6" s="1">
        <v>39929</v>
      </c>
      <c r="AX6" s="2" t="s">
        <v>1</v>
      </c>
      <c r="AY6" s="2" t="s">
        <v>3</v>
      </c>
      <c r="AZ6" s="2" t="s">
        <v>3</v>
      </c>
      <c r="BA6" s="2" t="str">
        <f t="shared" si="6"/>
        <v>D</v>
      </c>
      <c r="BB6" s="2" t="str">
        <f t="shared" ref="BB6:BB29" si="13">_xlfn.CONCAT(BA5,BA6)</f>
        <v>DD</v>
      </c>
      <c r="BC6" s="2"/>
    </row>
    <row r="7" spans="1:55" x14ac:dyDescent="0.3">
      <c r="A7" s="1">
        <v>39954</v>
      </c>
      <c r="B7" s="2" t="s">
        <v>3</v>
      </c>
      <c r="C7" s="2" t="s">
        <v>0</v>
      </c>
      <c r="D7" s="2" t="s">
        <v>3</v>
      </c>
      <c r="E7" s="2" t="str">
        <f t="shared" si="0"/>
        <v>D</v>
      </c>
      <c r="F7" s="2" t="str">
        <f t="shared" si="7"/>
        <v>DD</v>
      </c>
      <c r="G7" s="2"/>
      <c r="I7" s="1">
        <v>39935</v>
      </c>
      <c r="J7" s="2" t="s">
        <v>6</v>
      </c>
      <c r="K7" s="2" t="s">
        <v>3</v>
      </c>
      <c r="L7" s="2" t="s">
        <v>6</v>
      </c>
      <c r="M7" s="2" t="str">
        <f t="shared" si="1"/>
        <v>C</v>
      </c>
      <c r="N7" s="2" t="str">
        <f t="shared" si="8"/>
        <v>DC</v>
      </c>
      <c r="O7" s="2"/>
      <c r="Q7" s="1">
        <v>40266</v>
      </c>
      <c r="R7" s="2" t="s">
        <v>3</v>
      </c>
      <c r="S7" s="2" t="s">
        <v>2</v>
      </c>
      <c r="T7" s="2" t="s">
        <v>3</v>
      </c>
      <c r="U7" s="2" t="str">
        <f t="shared" si="2"/>
        <v>D</v>
      </c>
      <c r="V7" s="2" t="str">
        <f t="shared" si="9"/>
        <v>DD</v>
      </c>
      <c r="W7" s="2"/>
      <c r="Y7" s="1">
        <v>39946</v>
      </c>
      <c r="Z7" s="2" t="s">
        <v>5</v>
      </c>
      <c r="AA7" s="2" t="s">
        <v>3</v>
      </c>
      <c r="AB7" s="2" t="s">
        <v>3</v>
      </c>
      <c r="AC7" s="2" t="str">
        <f t="shared" si="3"/>
        <v>D</v>
      </c>
      <c r="AD7" s="2" t="str">
        <f t="shared" si="10"/>
        <v>DD</v>
      </c>
      <c r="AE7" s="2"/>
      <c r="AG7" s="1">
        <v>39931</v>
      </c>
      <c r="AH7" s="2" t="s">
        <v>3</v>
      </c>
      <c r="AI7" s="2" t="s">
        <v>4</v>
      </c>
      <c r="AJ7" s="2" t="s">
        <v>4</v>
      </c>
      <c r="AK7" s="2" t="str">
        <f t="shared" si="4"/>
        <v>R</v>
      </c>
      <c r="AL7" s="2" t="str">
        <f t="shared" si="11"/>
        <v>RR</v>
      </c>
      <c r="AM7" s="2"/>
      <c r="AO7" s="1">
        <v>39948</v>
      </c>
      <c r="AP7" s="2" t="s">
        <v>3</v>
      </c>
      <c r="AQ7" s="2" t="s">
        <v>82</v>
      </c>
      <c r="AR7" s="2" t="s">
        <v>82</v>
      </c>
      <c r="AS7" s="2" t="str">
        <f t="shared" si="5"/>
        <v>P</v>
      </c>
      <c r="AT7" s="2" t="str">
        <f t="shared" si="12"/>
        <v>DP</v>
      </c>
      <c r="AU7" s="2"/>
      <c r="AW7" s="1">
        <v>39952</v>
      </c>
      <c r="AX7" s="2" t="s">
        <v>1</v>
      </c>
      <c r="AY7" s="2" t="s">
        <v>3</v>
      </c>
      <c r="AZ7" s="2" t="s">
        <v>1</v>
      </c>
      <c r="BA7" s="2" t="str">
        <f t="shared" si="6"/>
        <v>R</v>
      </c>
      <c r="BB7" s="2" t="str">
        <f t="shared" si="13"/>
        <v>DR</v>
      </c>
      <c r="BC7" s="2"/>
    </row>
    <row r="8" spans="1:55" x14ac:dyDescent="0.3">
      <c r="A8" s="1">
        <v>40254</v>
      </c>
      <c r="B8" s="2" t="s">
        <v>3</v>
      </c>
      <c r="C8" s="2" t="s">
        <v>0</v>
      </c>
      <c r="D8" s="2" t="s">
        <v>0</v>
      </c>
      <c r="E8" s="2" t="str">
        <f t="shared" si="0"/>
        <v>M</v>
      </c>
      <c r="F8" s="2" t="str">
        <f t="shared" si="7"/>
        <v>DM</v>
      </c>
      <c r="G8" s="2"/>
      <c r="I8" s="1">
        <v>40256</v>
      </c>
      <c r="J8" s="2" t="s">
        <v>3</v>
      </c>
      <c r="K8" s="2" t="s">
        <v>6</v>
      </c>
      <c r="L8" s="2" t="s">
        <v>6</v>
      </c>
      <c r="M8" s="2" t="str">
        <f t="shared" si="1"/>
        <v>C</v>
      </c>
      <c r="N8" s="2" t="str">
        <f t="shared" si="8"/>
        <v>CC</v>
      </c>
      <c r="O8" s="2"/>
      <c r="Q8" s="1">
        <v>40275</v>
      </c>
      <c r="R8" s="2" t="s">
        <v>2</v>
      </c>
      <c r="S8" s="2" t="s">
        <v>3</v>
      </c>
      <c r="T8" s="2" t="s">
        <v>2</v>
      </c>
      <c r="U8" s="2" t="str">
        <f t="shared" si="2"/>
        <v>K</v>
      </c>
      <c r="V8" s="2" t="str">
        <f t="shared" si="9"/>
        <v>DK</v>
      </c>
      <c r="W8" s="2"/>
      <c r="Y8" s="1">
        <v>39955</v>
      </c>
      <c r="Z8" s="2" t="s">
        <v>3</v>
      </c>
      <c r="AA8" s="2" t="s">
        <v>5</v>
      </c>
      <c r="AB8" s="2" t="s">
        <v>5</v>
      </c>
      <c r="AC8" s="2" t="str">
        <f t="shared" si="3"/>
        <v>S</v>
      </c>
      <c r="AD8" s="2" t="str">
        <f t="shared" si="10"/>
        <v>DS</v>
      </c>
      <c r="AE8" s="2"/>
      <c r="AG8" s="1">
        <v>39950</v>
      </c>
      <c r="AH8" s="2" t="s">
        <v>3</v>
      </c>
      <c r="AI8" s="2" t="s">
        <v>4</v>
      </c>
      <c r="AJ8" s="2" t="s">
        <v>3</v>
      </c>
      <c r="AK8" s="2" t="str">
        <f t="shared" si="4"/>
        <v>D</v>
      </c>
      <c r="AL8" s="2" t="str">
        <f t="shared" si="11"/>
        <v>RD</v>
      </c>
      <c r="AM8" s="2"/>
      <c r="AO8" s="1">
        <v>40250</v>
      </c>
      <c r="AP8" s="2" t="s">
        <v>82</v>
      </c>
      <c r="AQ8" s="2" t="s">
        <v>3</v>
      </c>
      <c r="AR8" s="2" t="s">
        <v>3</v>
      </c>
      <c r="AS8" s="2" t="str">
        <f t="shared" si="5"/>
        <v>D</v>
      </c>
      <c r="AT8" s="2" t="str">
        <f t="shared" si="12"/>
        <v>PD</v>
      </c>
      <c r="AU8" s="2"/>
      <c r="AW8" s="1">
        <v>40262</v>
      </c>
      <c r="AX8" s="2" t="s">
        <v>1</v>
      </c>
      <c r="AY8" s="2" t="s">
        <v>3</v>
      </c>
      <c r="AZ8" s="2" t="s">
        <v>3</v>
      </c>
      <c r="BA8" s="2" t="str">
        <f t="shared" si="6"/>
        <v>D</v>
      </c>
      <c r="BB8" s="2" t="str">
        <f t="shared" si="13"/>
        <v>RD</v>
      </c>
      <c r="BC8" s="2"/>
    </row>
    <row r="9" spans="1:55" x14ac:dyDescent="0.3">
      <c r="A9" s="1">
        <v>40281</v>
      </c>
      <c r="B9" s="2" t="s">
        <v>0</v>
      </c>
      <c r="C9" s="2" t="s">
        <v>3</v>
      </c>
      <c r="D9" s="2" t="s">
        <v>0</v>
      </c>
      <c r="E9" s="2" t="str">
        <f t="shared" si="0"/>
        <v>M</v>
      </c>
      <c r="F9" s="2" t="str">
        <f t="shared" si="7"/>
        <v>MM</v>
      </c>
      <c r="G9" s="2"/>
      <c r="I9" s="1">
        <v>40283</v>
      </c>
      <c r="J9" s="2" t="s">
        <v>6</v>
      </c>
      <c r="K9" s="2" t="s">
        <v>3</v>
      </c>
      <c r="L9" s="2" t="s">
        <v>3</v>
      </c>
      <c r="M9" s="2" t="str">
        <f t="shared" si="1"/>
        <v>D</v>
      </c>
      <c r="N9" s="2" t="str">
        <f t="shared" si="8"/>
        <v>CD</v>
      </c>
      <c r="O9" s="2"/>
      <c r="Q9" s="1">
        <v>40661</v>
      </c>
      <c r="R9" s="2" t="s">
        <v>3</v>
      </c>
      <c r="S9" s="2" t="s">
        <v>2</v>
      </c>
      <c r="T9" s="2" t="s">
        <v>2</v>
      </c>
      <c r="U9" s="2" t="str">
        <f t="shared" si="2"/>
        <v>K</v>
      </c>
      <c r="V9" s="2" t="str">
        <f t="shared" si="9"/>
        <v>KK</v>
      </c>
      <c r="W9" s="2"/>
      <c r="Y9" s="1">
        <v>40258</v>
      </c>
      <c r="Z9" s="2" t="s">
        <v>5</v>
      </c>
      <c r="AA9" s="2" t="s">
        <v>3</v>
      </c>
      <c r="AB9" s="2" t="s">
        <v>5</v>
      </c>
      <c r="AC9" s="2" t="str">
        <f t="shared" si="3"/>
        <v>S</v>
      </c>
      <c r="AD9" s="2" t="str">
        <f t="shared" si="10"/>
        <v>SS</v>
      </c>
      <c r="AE9" s="2"/>
      <c r="AG9" s="1">
        <v>40252</v>
      </c>
      <c r="AH9" s="2" t="s">
        <v>4</v>
      </c>
      <c r="AI9" s="2" t="s">
        <v>3</v>
      </c>
      <c r="AJ9" s="2" t="s">
        <v>3</v>
      </c>
      <c r="AK9" s="2" t="str">
        <f t="shared" si="4"/>
        <v>D</v>
      </c>
      <c r="AL9" s="2" t="str">
        <f t="shared" si="11"/>
        <v>DD</v>
      </c>
      <c r="AM9" s="2"/>
      <c r="AO9" s="1">
        <v>40279</v>
      </c>
      <c r="AP9" s="2" t="s">
        <v>3</v>
      </c>
      <c r="AQ9" s="2" t="s">
        <v>82</v>
      </c>
      <c r="AR9" s="2" t="s">
        <v>82</v>
      </c>
      <c r="AS9" s="2" t="str">
        <f t="shared" si="5"/>
        <v>P</v>
      </c>
      <c r="AT9" s="2" t="str">
        <f t="shared" si="12"/>
        <v>DP</v>
      </c>
      <c r="AU9" s="2"/>
      <c r="AW9" s="1">
        <v>40272</v>
      </c>
      <c r="AX9" s="2" t="s">
        <v>3</v>
      </c>
      <c r="AY9" s="2" t="s">
        <v>1</v>
      </c>
      <c r="AZ9" s="2" t="s">
        <v>3</v>
      </c>
      <c r="BA9" s="2" t="str">
        <f t="shared" si="6"/>
        <v>D</v>
      </c>
      <c r="BB9" s="2" t="str">
        <f t="shared" si="13"/>
        <v>DD</v>
      </c>
      <c r="BC9" s="2"/>
    </row>
    <row r="10" spans="1:55" x14ac:dyDescent="0.3">
      <c r="A10" s="1">
        <v>40643</v>
      </c>
      <c r="B10" s="2" t="s">
        <v>3</v>
      </c>
      <c r="C10" s="2" t="s">
        <v>0</v>
      </c>
      <c r="D10" s="2" t="s">
        <v>0</v>
      </c>
      <c r="E10" s="2" t="str">
        <f t="shared" si="0"/>
        <v>M</v>
      </c>
      <c r="F10" s="2" t="str">
        <f t="shared" si="7"/>
        <v>MM</v>
      </c>
      <c r="G10" s="2"/>
      <c r="I10" s="1">
        <v>40675</v>
      </c>
      <c r="J10" s="2" t="s">
        <v>6</v>
      </c>
      <c r="K10" s="2" t="s">
        <v>3</v>
      </c>
      <c r="L10" s="2" t="s">
        <v>6</v>
      </c>
      <c r="M10" s="2" t="str">
        <f t="shared" si="1"/>
        <v>C</v>
      </c>
      <c r="N10" s="2" t="str">
        <f t="shared" si="8"/>
        <v>DC</v>
      </c>
      <c r="O10" s="2"/>
      <c r="Q10" s="1">
        <v>41004</v>
      </c>
      <c r="R10" s="2" t="s">
        <v>2</v>
      </c>
      <c r="S10" s="2" t="s">
        <v>3</v>
      </c>
      <c r="T10" s="2" t="s">
        <v>3</v>
      </c>
      <c r="U10" s="2" t="str">
        <f t="shared" si="2"/>
        <v>D</v>
      </c>
      <c r="V10" s="2" t="str">
        <f t="shared" si="9"/>
        <v>KD</v>
      </c>
      <c r="W10" s="2"/>
      <c r="Y10" s="1">
        <v>40286</v>
      </c>
      <c r="Z10" s="2" t="s">
        <v>3</v>
      </c>
      <c r="AA10" s="2" t="s">
        <v>5</v>
      </c>
      <c r="AB10" s="2" t="s">
        <v>5</v>
      </c>
      <c r="AC10" s="2" t="str">
        <f t="shared" si="3"/>
        <v>S</v>
      </c>
      <c r="AD10" s="2" t="str">
        <f t="shared" si="10"/>
        <v>SS</v>
      </c>
      <c r="AE10" s="2"/>
      <c r="AG10" s="1">
        <v>40268</v>
      </c>
      <c r="AH10" s="2" t="s">
        <v>3</v>
      </c>
      <c r="AI10" s="2" t="s">
        <v>4</v>
      </c>
      <c r="AJ10" s="2" t="s">
        <v>3</v>
      </c>
      <c r="AK10" s="2" t="str">
        <f t="shared" si="4"/>
        <v>D</v>
      </c>
      <c r="AL10" s="2" t="str">
        <f t="shared" si="11"/>
        <v>DD</v>
      </c>
      <c r="AM10" s="2"/>
      <c r="AO10" s="1">
        <v>40656</v>
      </c>
      <c r="AP10" s="2" t="s">
        <v>3</v>
      </c>
      <c r="AQ10" s="2" t="s">
        <v>82</v>
      </c>
      <c r="AR10" s="2" t="s">
        <v>3</v>
      </c>
      <c r="AS10" s="2" t="str">
        <f t="shared" si="5"/>
        <v>D</v>
      </c>
      <c r="AT10" s="2" t="str">
        <f t="shared" si="12"/>
        <v>PD</v>
      </c>
      <c r="AU10" s="2"/>
      <c r="AW10" s="1">
        <v>40659</v>
      </c>
      <c r="AX10" s="2" t="s">
        <v>3</v>
      </c>
      <c r="AY10" s="2" t="s">
        <v>1</v>
      </c>
      <c r="AZ10" s="2" t="s">
        <v>1</v>
      </c>
      <c r="BA10" s="2" t="str">
        <f t="shared" si="6"/>
        <v>R</v>
      </c>
      <c r="BB10" s="2" t="str">
        <f t="shared" si="13"/>
        <v>DR</v>
      </c>
      <c r="BC10" s="2"/>
    </row>
    <row r="11" spans="1:55" x14ac:dyDescent="0.3">
      <c r="A11" s="1">
        <v>40670</v>
      </c>
      <c r="B11" s="2" t="s">
        <v>0</v>
      </c>
      <c r="C11" s="2" t="s">
        <v>3</v>
      </c>
      <c r="D11" s="2" t="s">
        <v>0</v>
      </c>
      <c r="E11" s="2" t="str">
        <f t="shared" si="0"/>
        <v>M</v>
      </c>
      <c r="F11" s="2" t="str">
        <f t="shared" si="7"/>
        <v>MM</v>
      </c>
      <c r="G11" s="2"/>
      <c r="I11" s="1">
        <v>41009</v>
      </c>
      <c r="J11" s="2" t="s">
        <v>3</v>
      </c>
      <c r="K11" s="2" t="s">
        <v>6</v>
      </c>
      <c r="L11" s="2" t="s">
        <v>3</v>
      </c>
      <c r="M11" s="2" t="str">
        <f t="shared" si="1"/>
        <v>D</v>
      </c>
      <c r="N11" s="2" t="str">
        <f t="shared" si="8"/>
        <v>CD</v>
      </c>
      <c r="O11" s="2"/>
      <c r="Q11" s="1">
        <v>41036</v>
      </c>
      <c r="R11" s="2" t="s">
        <v>3</v>
      </c>
      <c r="S11" s="2" t="s">
        <v>2</v>
      </c>
      <c r="T11" s="2" t="s">
        <v>2</v>
      </c>
      <c r="U11" s="2" t="str">
        <f t="shared" si="2"/>
        <v>K</v>
      </c>
      <c r="V11" s="2" t="str">
        <f t="shared" si="9"/>
        <v>DK</v>
      </c>
      <c r="W11" s="2"/>
      <c r="Y11" s="1">
        <v>40652</v>
      </c>
      <c r="Z11" s="2" t="s">
        <v>3</v>
      </c>
      <c r="AA11" s="2" t="s">
        <v>5</v>
      </c>
      <c r="AB11" s="2" t="s">
        <v>5</v>
      </c>
      <c r="AC11" s="2" t="str">
        <f t="shared" si="3"/>
        <v>S</v>
      </c>
      <c r="AD11" s="2" t="str">
        <f t="shared" si="10"/>
        <v>SS</v>
      </c>
      <c r="AE11" s="2"/>
      <c r="AG11" s="1">
        <v>40645</v>
      </c>
      <c r="AH11" s="2" t="s">
        <v>4</v>
      </c>
      <c r="AI11" s="2" t="s">
        <v>3</v>
      </c>
      <c r="AJ11" s="2" t="s">
        <v>4</v>
      </c>
      <c r="AK11" s="2" t="str">
        <f t="shared" si="4"/>
        <v>R</v>
      </c>
      <c r="AL11" s="2" t="str">
        <f t="shared" si="11"/>
        <v>DR</v>
      </c>
      <c r="AM11" s="2"/>
      <c r="AO11" s="1">
        <v>40678</v>
      </c>
      <c r="AP11" s="2" t="s">
        <v>82</v>
      </c>
      <c r="AQ11" s="2" t="s">
        <v>3</v>
      </c>
      <c r="AR11" s="2" t="s">
        <v>82</v>
      </c>
      <c r="AS11" s="2" t="str">
        <f t="shared" si="5"/>
        <v>P</v>
      </c>
      <c r="AT11" s="2" t="str">
        <f t="shared" si="12"/>
        <v>DP</v>
      </c>
      <c r="AU11" s="2"/>
      <c r="AW11" s="1">
        <v>41006</v>
      </c>
      <c r="AX11" s="2" t="s">
        <v>1</v>
      </c>
      <c r="AY11" s="2" t="s">
        <v>3</v>
      </c>
      <c r="AZ11" s="2" t="s">
        <v>1</v>
      </c>
      <c r="BA11" s="2" t="str">
        <f t="shared" si="6"/>
        <v>R</v>
      </c>
      <c r="BB11" s="2" t="str">
        <f t="shared" si="13"/>
        <v>RR</v>
      </c>
      <c r="BC11" s="2"/>
    </row>
    <row r="12" spans="1:55" x14ac:dyDescent="0.3">
      <c r="A12" s="1">
        <v>41015</v>
      </c>
      <c r="B12" s="2" t="s">
        <v>0</v>
      </c>
      <c r="C12" s="2" t="s">
        <v>3</v>
      </c>
      <c r="D12" s="2" t="s">
        <v>3</v>
      </c>
      <c r="E12" s="2" t="str">
        <f t="shared" si="0"/>
        <v>D</v>
      </c>
      <c r="F12" s="2" t="str">
        <f t="shared" si="7"/>
        <v>MD</v>
      </c>
      <c r="G12" s="2"/>
      <c r="I12" s="1">
        <v>41041</v>
      </c>
      <c r="J12" s="2" t="s">
        <v>6</v>
      </c>
      <c r="K12" s="2" t="s">
        <v>3</v>
      </c>
      <c r="L12" s="2" t="s">
        <v>6</v>
      </c>
      <c r="M12" s="2" t="str">
        <f t="shared" si="1"/>
        <v>C</v>
      </c>
      <c r="N12" s="2" t="str">
        <f t="shared" si="8"/>
        <v>DC</v>
      </c>
      <c r="O12" s="2"/>
      <c r="Q12" s="1">
        <v>41051</v>
      </c>
      <c r="R12" s="2" t="s">
        <v>3</v>
      </c>
      <c r="S12" s="2" t="s">
        <v>2</v>
      </c>
      <c r="T12" s="2" t="s">
        <v>2</v>
      </c>
      <c r="U12" s="2" t="str">
        <f t="shared" si="2"/>
        <v>K</v>
      </c>
      <c r="V12" s="2" t="str">
        <f t="shared" si="9"/>
        <v>KK</v>
      </c>
      <c r="W12" s="2"/>
      <c r="Y12" s="1">
        <v>40668</v>
      </c>
      <c r="Z12" s="2" t="s">
        <v>5</v>
      </c>
      <c r="AA12" s="2" t="s">
        <v>3</v>
      </c>
      <c r="AB12" s="2" t="s">
        <v>3</v>
      </c>
      <c r="AC12" s="2" t="str">
        <f t="shared" si="3"/>
        <v>D</v>
      </c>
      <c r="AD12" s="2" t="str">
        <f t="shared" si="10"/>
        <v>SD</v>
      </c>
      <c r="AE12" s="2"/>
      <c r="AG12" s="1">
        <v>41028</v>
      </c>
      <c r="AH12" s="2" t="s">
        <v>3</v>
      </c>
      <c r="AI12" s="2" t="s">
        <v>4</v>
      </c>
      <c r="AJ12" s="2" t="s">
        <v>3</v>
      </c>
      <c r="AK12" s="2" t="str">
        <f t="shared" si="4"/>
        <v>D</v>
      </c>
      <c r="AL12" s="2" t="str">
        <f t="shared" si="11"/>
        <v>RD</v>
      </c>
      <c r="AM12" s="2"/>
      <c r="AO12" s="1">
        <v>41044</v>
      </c>
      <c r="AP12" s="2" t="s">
        <v>3</v>
      </c>
      <c r="AQ12" s="2" t="s">
        <v>82</v>
      </c>
      <c r="AR12" s="2" t="s">
        <v>3</v>
      </c>
      <c r="AS12" s="2" t="str">
        <f t="shared" si="5"/>
        <v>D</v>
      </c>
      <c r="AT12" s="2" t="str">
        <f t="shared" si="12"/>
        <v>PD</v>
      </c>
      <c r="AU12" s="2"/>
      <c r="AW12" s="1">
        <v>41046</v>
      </c>
      <c r="AX12" s="2" t="s">
        <v>3</v>
      </c>
      <c r="AY12" s="2" t="s">
        <v>1</v>
      </c>
      <c r="AZ12" s="2" t="s">
        <v>1</v>
      </c>
      <c r="BA12" s="2" t="str">
        <f t="shared" si="6"/>
        <v>R</v>
      </c>
      <c r="BB12" s="2" t="str">
        <f t="shared" si="13"/>
        <v>RR</v>
      </c>
      <c r="BC12" s="2"/>
    </row>
    <row r="13" spans="1:55" x14ac:dyDescent="0.3">
      <c r="A13" s="1">
        <v>41026</v>
      </c>
      <c r="B13" s="2" t="s">
        <v>3</v>
      </c>
      <c r="C13" s="2" t="s">
        <v>0</v>
      </c>
      <c r="D13" s="2" t="s">
        <v>3</v>
      </c>
      <c r="E13" s="2" t="str">
        <f t="shared" si="0"/>
        <v>D</v>
      </c>
      <c r="F13" s="2" t="str">
        <f t="shared" si="7"/>
        <v>DD</v>
      </c>
      <c r="G13" s="2"/>
      <c r="I13" s="1">
        <v>41054</v>
      </c>
      <c r="J13" s="2" t="s">
        <v>3</v>
      </c>
      <c r="K13" s="2" t="s">
        <v>6</v>
      </c>
      <c r="L13" s="2" t="s">
        <v>6</v>
      </c>
      <c r="M13" s="2" t="str">
        <f t="shared" si="1"/>
        <v>C</v>
      </c>
      <c r="N13" s="2" t="str">
        <f t="shared" si="8"/>
        <v>CC</v>
      </c>
      <c r="O13" s="2"/>
      <c r="Q13" s="1">
        <v>41367</v>
      </c>
      <c r="R13" s="2" t="s">
        <v>2</v>
      </c>
      <c r="S13" s="2" t="s">
        <v>3</v>
      </c>
      <c r="T13" s="2" t="s">
        <v>2</v>
      </c>
      <c r="U13" s="2" t="str">
        <f t="shared" si="2"/>
        <v>K</v>
      </c>
      <c r="V13" s="2" t="str">
        <f t="shared" si="9"/>
        <v>KK</v>
      </c>
      <c r="W13" s="2"/>
      <c r="Y13" s="1">
        <v>41018</v>
      </c>
      <c r="Z13" s="2" t="s">
        <v>3</v>
      </c>
      <c r="AA13" s="2" t="s">
        <v>5</v>
      </c>
      <c r="AB13" s="2" t="s">
        <v>3</v>
      </c>
      <c r="AC13" s="2" t="str">
        <f t="shared" si="3"/>
        <v>D</v>
      </c>
      <c r="AD13" s="2" t="str">
        <f t="shared" si="10"/>
        <v>DD</v>
      </c>
      <c r="AE13" s="2"/>
      <c r="AG13" s="1">
        <v>41030</v>
      </c>
      <c r="AH13" s="2" t="s">
        <v>4</v>
      </c>
      <c r="AI13" s="2" t="s">
        <v>3</v>
      </c>
      <c r="AJ13" s="2" t="s">
        <v>3</v>
      </c>
      <c r="AK13" s="2" t="str">
        <f t="shared" si="4"/>
        <v>D</v>
      </c>
      <c r="AL13" s="2" t="str">
        <f t="shared" si="11"/>
        <v>DD</v>
      </c>
      <c r="AM13" s="2"/>
      <c r="AO13" s="1">
        <v>41048</v>
      </c>
      <c r="AP13" s="2" t="s">
        <v>82</v>
      </c>
      <c r="AQ13" s="2" t="s">
        <v>3</v>
      </c>
      <c r="AR13" s="2" t="s">
        <v>3</v>
      </c>
      <c r="AS13" s="2" t="str">
        <f t="shared" si="5"/>
        <v>D</v>
      </c>
      <c r="AT13" s="2" t="str">
        <f t="shared" si="12"/>
        <v>DD</v>
      </c>
      <c r="AU13" s="2"/>
      <c r="AW13" s="1">
        <v>41380</v>
      </c>
      <c r="AX13" s="2" t="s">
        <v>1</v>
      </c>
      <c r="AY13" s="2" t="s">
        <v>3</v>
      </c>
      <c r="AZ13" s="2" t="s">
        <v>1</v>
      </c>
      <c r="BA13" s="2" t="str">
        <f t="shared" si="6"/>
        <v>R</v>
      </c>
      <c r="BB13" s="2" t="str">
        <f t="shared" si="13"/>
        <v>RR</v>
      </c>
      <c r="BC13" s="2"/>
    </row>
    <row r="14" spans="1:55" x14ac:dyDescent="0.3">
      <c r="A14" s="1">
        <v>41373</v>
      </c>
      <c r="B14" s="2" t="s">
        <v>0</v>
      </c>
      <c r="C14" s="2" t="s">
        <v>3</v>
      </c>
      <c r="D14" s="2" t="s">
        <v>0</v>
      </c>
      <c r="E14" s="2" t="str">
        <f t="shared" si="0"/>
        <v>M</v>
      </c>
      <c r="F14" s="2" t="str">
        <f t="shared" si="7"/>
        <v>DM</v>
      </c>
      <c r="G14" s="2"/>
      <c r="I14" s="1">
        <v>41382</v>
      </c>
      <c r="J14" s="2" t="s">
        <v>3</v>
      </c>
      <c r="K14" s="2" t="s">
        <v>6</v>
      </c>
      <c r="L14" s="2" t="s">
        <v>6</v>
      </c>
      <c r="M14" s="2" t="str">
        <f t="shared" si="1"/>
        <v>C</v>
      </c>
      <c r="N14" s="2" t="str">
        <f t="shared" si="8"/>
        <v>CC</v>
      </c>
      <c r="O14" s="2"/>
      <c r="Q14" s="1">
        <v>41395</v>
      </c>
      <c r="R14" s="2" t="s">
        <v>3</v>
      </c>
      <c r="S14" s="2" t="s">
        <v>2</v>
      </c>
      <c r="T14" s="2" t="s">
        <v>3</v>
      </c>
      <c r="U14" s="2" t="str">
        <f t="shared" si="2"/>
        <v>D</v>
      </c>
      <c r="V14" s="2" t="str">
        <f t="shared" si="9"/>
        <v>KD</v>
      </c>
      <c r="W14" s="2"/>
      <c r="Y14" s="1">
        <v>41039</v>
      </c>
      <c r="Z14" s="2" t="s">
        <v>5</v>
      </c>
      <c r="AA14" s="2" t="s">
        <v>3</v>
      </c>
      <c r="AB14" s="2" t="s">
        <v>3</v>
      </c>
      <c r="AC14" s="2" t="str">
        <f t="shared" si="3"/>
        <v>D</v>
      </c>
      <c r="AD14" s="2" t="str">
        <f t="shared" si="10"/>
        <v>DD</v>
      </c>
      <c r="AE14" s="2"/>
      <c r="AG14" s="1">
        <v>41370</v>
      </c>
      <c r="AH14" s="2" t="s">
        <v>3</v>
      </c>
      <c r="AI14" s="2" t="s">
        <v>4</v>
      </c>
      <c r="AJ14" s="2" t="s">
        <v>4</v>
      </c>
      <c r="AK14" s="2" t="str">
        <f t="shared" si="4"/>
        <v>R</v>
      </c>
      <c r="AL14" s="2" t="str">
        <f t="shared" si="11"/>
        <v>DR</v>
      </c>
      <c r="AM14" s="2"/>
      <c r="AO14" s="1">
        <v>41387</v>
      </c>
      <c r="AP14" s="2" t="s">
        <v>3</v>
      </c>
      <c r="AQ14" s="2" t="s">
        <v>82</v>
      </c>
      <c r="AR14" s="2" t="s">
        <v>82</v>
      </c>
      <c r="AS14" s="2" t="str">
        <f t="shared" si="5"/>
        <v>P</v>
      </c>
      <c r="AT14" s="2" t="str">
        <f t="shared" si="12"/>
        <v>DP</v>
      </c>
      <c r="AU14" s="2"/>
      <c r="AW14" s="1">
        <v>41404</v>
      </c>
      <c r="AX14" s="2" t="s">
        <v>3</v>
      </c>
      <c r="AY14" s="2" t="s">
        <v>1</v>
      </c>
      <c r="AZ14" s="2" t="s">
        <v>1</v>
      </c>
      <c r="BA14" s="2" t="str">
        <f t="shared" si="6"/>
        <v>R</v>
      </c>
      <c r="BB14" s="2" t="str">
        <f t="shared" si="13"/>
        <v>RR</v>
      </c>
      <c r="BC14" s="2"/>
    </row>
    <row r="15" spans="1:55" x14ac:dyDescent="0.3">
      <c r="A15" s="1">
        <v>41385</v>
      </c>
      <c r="B15" s="2" t="s">
        <v>3</v>
      </c>
      <c r="C15" s="2" t="s">
        <v>0</v>
      </c>
      <c r="D15" s="2" t="s">
        <v>3</v>
      </c>
      <c r="E15" s="2" t="str">
        <f t="shared" si="0"/>
        <v>D</v>
      </c>
      <c r="F15" s="2" t="str">
        <f t="shared" si="7"/>
        <v>MD</v>
      </c>
      <c r="G15" s="2"/>
      <c r="I15" s="1">
        <v>41408</v>
      </c>
      <c r="J15" s="2" t="s">
        <v>6</v>
      </c>
      <c r="K15" s="2" t="s">
        <v>3</v>
      </c>
      <c r="L15" s="2" t="s">
        <v>6</v>
      </c>
      <c r="M15" s="2" t="str">
        <f t="shared" si="1"/>
        <v>C</v>
      </c>
      <c r="N15" s="2" t="str">
        <f t="shared" si="8"/>
        <v>CC</v>
      </c>
      <c r="O15" s="2"/>
      <c r="Q15" s="1">
        <v>41748</v>
      </c>
      <c r="R15" s="2" t="s">
        <v>2</v>
      </c>
      <c r="S15" s="2" t="s">
        <v>3</v>
      </c>
      <c r="T15" s="2" t="s">
        <v>3</v>
      </c>
      <c r="U15" s="2" t="str">
        <f t="shared" si="2"/>
        <v>D</v>
      </c>
      <c r="V15" s="2" t="str">
        <f t="shared" si="9"/>
        <v>DD</v>
      </c>
      <c r="W15" s="2"/>
      <c r="Y15" s="1">
        <v>41376</v>
      </c>
      <c r="Z15" s="2" t="s">
        <v>3</v>
      </c>
      <c r="AA15" s="2" t="s">
        <v>5</v>
      </c>
      <c r="AB15" s="2" t="s">
        <v>5</v>
      </c>
      <c r="AC15" s="2" t="str">
        <f t="shared" si="3"/>
        <v>S</v>
      </c>
      <c r="AD15" s="2" t="str">
        <f t="shared" si="10"/>
        <v>DS</v>
      </c>
      <c r="AE15" s="2"/>
      <c r="AG15" s="1">
        <v>41401</v>
      </c>
      <c r="AH15" s="2" t="s">
        <v>4</v>
      </c>
      <c r="AI15" s="2" t="s">
        <v>3</v>
      </c>
      <c r="AJ15" s="2" t="s">
        <v>4</v>
      </c>
      <c r="AK15" s="2" t="str">
        <f t="shared" si="4"/>
        <v>R</v>
      </c>
      <c r="AL15" s="2" t="str">
        <f t="shared" si="11"/>
        <v>RR</v>
      </c>
      <c r="AM15" s="2"/>
      <c r="AO15" s="1">
        <v>41410</v>
      </c>
      <c r="AP15" s="2" t="s">
        <v>82</v>
      </c>
      <c r="AQ15" s="2" t="s">
        <v>3</v>
      </c>
      <c r="AR15" s="2" t="s">
        <v>82</v>
      </c>
      <c r="AS15" s="2" t="str">
        <f t="shared" si="5"/>
        <v>P</v>
      </c>
      <c r="AT15" s="2" t="str">
        <f t="shared" si="12"/>
        <v>PP</v>
      </c>
      <c r="AU15" s="2"/>
      <c r="AW15" s="1">
        <v>41746</v>
      </c>
      <c r="AX15" s="2" t="s">
        <v>3</v>
      </c>
      <c r="AY15" s="2" t="s">
        <v>1</v>
      </c>
      <c r="AZ15" s="2" t="s">
        <v>1</v>
      </c>
      <c r="BA15" s="2" t="str">
        <f t="shared" si="6"/>
        <v>R</v>
      </c>
      <c r="BB15" s="2" t="str">
        <f t="shared" si="13"/>
        <v>RR</v>
      </c>
      <c r="BC15" s="2"/>
    </row>
    <row r="16" spans="1:55" x14ac:dyDescent="0.3">
      <c r="A16" s="1">
        <v>41756</v>
      </c>
      <c r="B16" s="2" t="s">
        <v>3</v>
      </c>
      <c r="C16" s="2" t="s">
        <v>0</v>
      </c>
      <c r="D16" s="2" t="s">
        <v>3</v>
      </c>
      <c r="E16" s="2" t="str">
        <f t="shared" si="0"/>
        <v>D</v>
      </c>
      <c r="F16" s="2" t="str">
        <f t="shared" si="7"/>
        <v>DD</v>
      </c>
      <c r="G16" s="2"/>
      <c r="I16" s="1">
        <v>41750</v>
      </c>
      <c r="J16" s="2" t="s">
        <v>6</v>
      </c>
      <c r="K16" s="2" t="s">
        <v>3</v>
      </c>
      <c r="L16" s="2" t="s">
        <v>6</v>
      </c>
      <c r="M16" s="2" t="str">
        <f t="shared" si="1"/>
        <v>C</v>
      </c>
      <c r="N16" s="2" t="str">
        <f t="shared" si="8"/>
        <v>CC</v>
      </c>
      <c r="O16" s="2"/>
      <c r="Q16" s="1">
        <v>41766</v>
      </c>
      <c r="R16" s="2" t="s">
        <v>3</v>
      </c>
      <c r="S16" s="2" t="s">
        <v>2</v>
      </c>
      <c r="T16" s="2" t="s">
        <v>2</v>
      </c>
      <c r="U16" s="2" t="str">
        <f t="shared" si="2"/>
        <v>K</v>
      </c>
      <c r="V16" s="2" t="str">
        <f t="shared" si="9"/>
        <v>DK</v>
      </c>
      <c r="W16" s="2"/>
      <c r="Y16" s="1">
        <v>41398</v>
      </c>
      <c r="Z16" s="2" t="s">
        <v>5</v>
      </c>
      <c r="AA16" s="2" t="s">
        <v>3</v>
      </c>
      <c r="AB16" s="2" t="s">
        <v>5</v>
      </c>
      <c r="AC16" s="2" t="str">
        <f t="shared" si="3"/>
        <v>S</v>
      </c>
      <c r="AD16" s="2" t="str">
        <f t="shared" si="10"/>
        <v>SS</v>
      </c>
      <c r="AE16" s="2"/>
      <c r="AG16" s="1">
        <v>41762</v>
      </c>
      <c r="AH16" s="2" t="s">
        <v>3</v>
      </c>
      <c r="AI16" s="2" t="s">
        <v>4</v>
      </c>
      <c r="AJ16" s="2" t="s">
        <v>4</v>
      </c>
      <c r="AK16" s="2" t="str">
        <f t="shared" si="4"/>
        <v>R</v>
      </c>
      <c r="AL16" s="2" t="str">
        <f t="shared" si="11"/>
        <v>RR</v>
      </c>
      <c r="AM16" s="2"/>
      <c r="AO16" s="1">
        <v>41778</v>
      </c>
      <c r="AP16" s="2" t="s">
        <v>3</v>
      </c>
      <c r="AQ16" s="2" t="s">
        <v>82</v>
      </c>
      <c r="AR16" s="2" t="s">
        <v>82</v>
      </c>
      <c r="AS16" s="2" t="str">
        <f t="shared" si="5"/>
        <v>P</v>
      </c>
      <c r="AT16" s="2" t="str">
        <f t="shared" si="12"/>
        <v>PP</v>
      </c>
      <c r="AU16" s="2"/>
      <c r="AW16" s="1">
        <v>41772</v>
      </c>
      <c r="AX16" s="2" t="s">
        <v>1</v>
      </c>
      <c r="AY16" s="2" t="s">
        <v>3</v>
      </c>
      <c r="AZ16" s="2" t="s">
        <v>1</v>
      </c>
      <c r="BA16" s="2" t="str">
        <f t="shared" si="6"/>
        <v>R</v>
      </c>
      <c r="BB16" s="2" t="str">
        <f t="shared" si="13"/>
        <v>RR</v>
      </c>
      <c r="BC16" s="2"/>
    </row>
    <row r="17" spans="1:55" x14ac:dyDescent="0.3">
      <c r="A17" s="1">
        <v>41782</v>
      </c>
      <c r="B17" s="2" t="s">
        <v>0</v>
      </c>
      <c r="C17" s="2" t="s">
        <v>3</v>
      </c>
      <c r="D17" s="2" t="s">
        <v>0</v>
      </c>
      <c r="E17" s="2" t="str">
        <f t="shared" si="0"/>
        <v>M</v>
      </c>
      <c r="F17" s="2" t="str">
        <f t="shared" si="7"/>
        <v>DM</v>
      </c>
      <c r="G17" s="2"/>
      <c r="I17" s="1">
        <v>41764</v>
      </c>
      <c r="J17" s="2" t="s">
        <v>3</v>
      </c>
      <c r="K17" s="2" t="s">
        <v>6</v>
      </c>
      <c r="L17" s="2" t="s">
        <v>6</v>
      </c>
      <c r="M17" s="2" t="str">
        <f t="shared" si="1"/>
        <v>C</v>
      </c>
      <c r="N17" s="2" t="str">
        <f t="shared" si="8"/>
        <v>CC</v>
      </c>
      <c r="O17" s="2"/>
      <c r="Q17" s="1">
        <v>42114</v>
      </c>
      <c r="R17" s="2" t="s">
        <v>3</v>
      </c>
      <c r="S17" s="2" t="s">
        <v>2</v>
      </c>
      <c r="T17" s="2" t="s">
        <v>2</v>
      </c>
      <c r="U17" s="2" t="str">
        <f t="shared" si="2"/>
        <v>K</v>
      </c>
      <c r="V17" s="2" t="str">
        <f t="shared" si="9"/>
        <v>KK</v>
      </c>
      <c r="W17" s="2"/>
      <c r="Y17" s="1">
        <v>41754</v>
      </c>
      <c r="Z17" s="2" t="s">
        <v>5</v>
      </c>
      <c r="AA17" s="2" t="s">
        <v>3</v>
      </c>
      <c r="AB17" s="2" t="s">
        <v>5</v>
      </c>
      <c r="AC17" s="2" t="str">
        <f t="shared" si="3"/>
        <v>S</v>
      </c>
      <c r="AD17" s="2" t="str">
        <f t="shared" si="10"/>
        <v>SS</v>
      </c>
      <c r="AE17" s="2"/>
      <c r="AG17" s="1">
        <v>41774</v>
      </c>
      <c r="AH17" s="2" t="s">
        <v>4</v>
      </c>
      <c r="AI17" s="2" t="s">
        <v>3</v>
      </c>
      <c r="AJ17" s="2" t="s">
        <v>4</v>
      </c>
      <c r="AK17" s="2" t="str">
        <f t="shared" si="4"/>
        <v>R</v>
      </c>
      <c r="AL17" s="2" t="str">
        <f t="shared" si="11"/>
        <v>RR</v>
      </c>
      <c r="AM17" s="2"/>
      <c r="AO17" s="1">
        <v>41784</v>
      </c>
      <c r="AP17" s="2" t="s">
        <v>82</v>
      </c>
      <c r="AQ17" s="2" t="s">
        <v>3</v>
      </c>
      <c r="AR17" s="2" t="s">
        <v>82</v>
      </c>
      <c r="AS17" s="2" t="str">
        <f t="shared" si="5"/>
        <v>P</v>
      </c>
      <c r="AT17" s="2" t="str">
        <f t="shared" si="12"/>
        <v>PP</v>
      </c>
      <c r="AU17" s="2"/>
      <c r="AW17" s="1">
        <v>42120</v>
      </c>
      <c r="AX17" s="2" t="s">
        <v>3</v>
      </c>
      <c r="AY17" s="2" t="s">
        <v>1</v>
      </c>
      <c r="AZ17" s="2" t="s">
        <v>1</v>
      </c>
      <c r="BA17" s="2" t="str">
        <f t="shared" si="6"/>
        <v>R</v>
      </c>
      <c r="BB17" s="2" t="str">
        <f t="shared" si="13"/>
        <v>RR</v>
      </c>
      <c r="BC17" s="2"/>
    </row>
    <row r="18" spans="1:55" x14ac:dyDescent="0.3">
      <c r="A18" s="1">
        <v>42117</v>
      </c>
      <c r="B18" s="2" t="s">
        <v>3</v>
      </c>
      <c r="C18" s="2" t="s">
        <v>0</v>
      </c>
      <c r="D18" s="2" t="s">
        <v>3</v>
      </c>
      <c r="E18" s="2" t="str">
        <f t="shared" si="0"/>
        <v>D</v>
      </c>
      <c r="F18" s="2" t="str">
        <f t="shared" si="7"/>
        <v>MD</v>
      </c>
      <c r="G18" s="2"/>
      <c r="I18" s="1">
        <v>42103</v>
      </c>
      <c r="J18" s="2" t="s">
        <v>6</v>
      </c>
      <c r="K18" s="2" t="s">
        <v>3</v>
      </c>
      <c r="L18" s="2" t="s">
        <v>6</v>
      </c>
      <c r="M18" s="2" t="str">
        <f t="shared" si="1"/>
        <v>C</v>
      </c>
      <c r="N18" s="2" t="str">
        <f t="shared" si="8"/>
        <v>CC</v>
      </c>
      <c r="O18" s="2"/>
      <c r="Q18" s="1">
        <v>42131</v>
      </c>
      <c r="R18" s="2" t="s">
        <v>2</v>
      </c>
      <c r="S18" s="2" t="s">
        <v>3</v>
      </c>
      <c r="T18" s="2" t="s">
        <v>2</v>
      </c>
      <c r="U18" s="2" t="str">
        <f t="shared" si="2"/>
        <v>K</v>
      </c>
      <c r="V18" s="2" t="str">
        <f t="shared" si="9"/>
        <v>KK</v>
      </c>
      <c r="W18" s="2"/>
      <c r="Y18" s="1">
        <v>41769</v>
      </c>
      <c r="Z18" s="2" t="s">
        <v>3</v>
      </c>
      <c r="AA18" s="2" t="s">
        <v>5</v>
      </c>
      <c r="AB18" s="2" t="s">
        <v>5</v>
      </c>
      <c r="AC18" s="2" t="str">
        <f t="shared" si="3"/>
        <v>S</v>
      </c>
      <c r="AD18" s="2" t="str">
        <f t="shared" si="10"/>
        <v>SS</v>
      </c>
      <c r="AE18" s="2"/>
      <c r="AG18" s="1">
        <v>42106</v>
      </c>
      <c r="AH18" s="2" t="s">
        <v>3</v>
      </c>
      <c r="AI18" s="2" t="s">
        <v>4</v>
      </c>
      <c r="AJ18" s="2" t="s">
        <v>4</v>
      </c>
      <c r="AK18" s="2" t="str">
        <f t="shared" si="4"/>
        <v>R</v>
      </c>
      <c r="AL18" s="2" t="str">
        <f t="shared" si="11"/>
        <v>RR</v>
      </c>
      <c r="AM18" s="2"/>
      <c r="AO18" s="1">
        <v>42109</v>
      </c>
      <c r="AP18" s="2" t="s">
        <v>82</v>
      </c>
      <c r="AQ18" s="2" t="s">
        <v>3</v>
      </c>
      <c r="AR18" s="2" t="s">
        <v>3</v>
      </c>
      <c r="AS18" s="2" t="str">
        <f t="shared" si="5"/>
        <v>D</v>
      </c>
      <c r="AT18" s="2" t="str">
        <f t="shared" si="12"/>
        <v>PD</v>
      </c>
      <c r="AU18" s="2"/>
      <c r="AW18" s="1">
        <v>42477</v>
      </c>
      <c r="AX18" s="2" t="s">
        <v>1</v>
      </c>
      <c r="AY18" s="2" t="s">
        <v>3</v>
      </c>
      <c r="AZ18" s="2" t="s">
        <v>3</v>
      </c>
      <c r="BA18" s="2" t="str">
        <f t="shared" si="6"/>
        <v>D</v>
      </c>
      <c r="BB18" s="2" t="str">
        <f t="shared" si="13"/>
        <v>RD</v>
      </c>
      <c r="BC18" s="2"/>
    </row>
    <row r="19" spans="1:55" x14ac:dyDescent="0.3">
      <c r="A19" s="1">
        <v>42129</v>
      </c>
      <c r="B19" s="2" t="s">
        <v>0</v>
      </c>
      <c r="C19" s="2" t="s">
        <v>3</v>
      </c>
      <c r="D19" s="2" t="s">
        <v>0</v>
      </c>
      <c r="E19" s="2" t="str">
        <f t="shared" si="0"/>
        <v>M</v>
      </c>
      <c r="F19" s="2" t="str">
        <f t="shared" si="7"/>
        <v>DM</v>
      </c>
      <c r="G19" s="2"/>
      <c r="I19" s="1">
        <v>42136</v>
      </c>
      <c r="J19" s="2" t="s">
        <v>3</v>
      </c>
      <c r="K19" s="2" t="s">
        <v>6</v>
      </c>
      <c r="L19" s="2" t="s">
        <v>3</v>
      </c>
      <c r="M19" s="2" t="str">
        <f t="shared" si="1"/>
        <v>D</v>
      </c>
      <c r="N19" s="2" t="str">
        <f t="shared" si="8"/>
        <v>CD</v>
      </c>
      <c r="O19" s="2"/>
      <c r="Q19" s="1">
        <v>42470</v>
      </c>
      <c r="R19" s="2" t="s">
        <v>2</v>
      </c>
      <c r="S19" s="2" t="s">
        <v>3</v>
      </c>
      <c r="T19" s="2" t="s">
        <v>2</v>
      </c>
      <c r="U19" s="2" t="str">
        <f t="shared" si="2"/>
        <v>K</v>
      </c>
      <c r="V19" s="2" t="str">
        <f t="shared" si="9"/>
        <v>KK</v>
      </c>
      <c r="W19" s="2"/>
      <c r="Y19" s="1">
        <v>42112</v>
      </c>
      <c r="Z19" s="2" t="s">
        <v>5</v>
      </c>
      <c r="AA19" s="2" t="s">
        <v>3</v>
      </c>
      <c r="AB19" s="2" t="s">
        <v>3</v>
      </c>
      <c r="AC19" s="2" t="str">
        <f t="shared" si="3"/>
        <v>D</v>
      </c>
      <c r="AD19" s="2" t="str">
        <f t="shared" si="10"/>
        <v>SD</v>
      </c>
      <c r="AE19" s="2"/>
      <c r="AG19" s="1">
        <v>42127</v>
      </c>
      <c r="AH19" s="2" t="s">
        <v>4</v>
      </c>
      <c r="AI19" s="2" t="s">
        <v>3</v>
      </c>
      <c r="AJ19" s="2" t="s">
        <v>4</v>
      </c>
      <c r="AK19" s="2" t="str">
        <f t="shared" si="4"/>
        <v>R</v>
      </c>
      <c r="AL19" s="2" t="str">
        <f t="shared" si="11"/>
        <v>RR</v>
      </c>
      <c r="AM19" s="2"/>
      <c r="AO19" s="1">
        <v>42125</v>
      </c>
      <c r="AP19" s="2" t="s">
        <v>3</v>
      </c>
      <c r="AQ19" s="2" t="s">
        <v>82</v>
      </c>
      <c r="AR19" s="2" t="s">
        <v>3</v>
      </c>
      <c r="AS19" s="2" t="str">
        <f t="shared" si="5"/>
        <v>D</v>
      </c>
      <c r="AT19" s="2" t="str">
        <f t="shared" si="12"/>
        <v>DD</v>
      </c>
      <c r="AU19" s="2"/>
      <c r="AW19" s="1">
        <v>42512</v>
      </c>
      <c r="AX19" s="2" t="s">
        <v>3</v>
      </c>
      <c r="AY19" s="2" t="s">
        <v>1</v>
      </c>
      <c r="AZ19" s="2" t="s">
        <v>1</v>
      </c>
      <c r="BA19" s="2" t="str">
        <f t="shared" si="6"/>
        <v>R</v>
      </c>
      <c r="BB19" s="2" t="str">
        <f t="shared" si="13"/>
        <v>DR</v>
      </c>
      <c r="BC19" s="2"/>
    </row>
    <row r="20" spans="1:55" x14ac:dyDescent="0.3">
      <c r="A20" s="1">
        <v>42483</v>
      </c>
      <c r="B20" s="2" t="s">
        <v>3</v>
      </c>
      <c r="C20" s="2" t="s">
        <v>0</v>
      </c>
      <c r="D20" s="2" t="s">
        <v>3</v>
      </c>
      <c r="E20" s="2" t="str">
        <f t="shared" si="0"/>
        <v>D</v>
      </c>
      <c r="F20" s="2" t="str">
        <f t="shared" si="7"/>
        <v>MD</v>
      </c>
      <c r="G20" s="2"/>
      <c r="I20" s="1">
        <v>43220</v>
      </c>
      <c r="J20" s="2" t="s">
        <v>6</v>
      </c>
      <c r="K20" s="2" t="s">
        <v>3</v>
      </c>
      <c r="L20" s="2" t="s">
        <v>6</v>
      </c>
      <c r="M20" s="2" t="str">
        <f t="shared" si="1"/>
        <v>C</v>
      </c>
      <c r="N20" s="2" t="str">
        <f t="shared" si="8"/>
        <v>DC</v>
      </c>
      <c r="O20" s="2"/>
      <c r="Q20" s="1">
        <v>42490</v>
      </c>
      <c r="R20" s="2" t="s">
        <v>3</v>
      </c>
      <c r="S20" s="2" t="s">
        <v>2</v>
      </c>
      <c r="T20" s="2" t="s">
        <v>3</v>
      </c>
      <c r="U20" s="2" t="str">
        <f t="shared" si="2"/>
        <v>D</v>
      </c>
      <c r="V20" s="2" t="str">
        <f t="shared" si="9"/>
        <v>KD</v>
      </c>
      <c r="W20" s="2"/>
      <c r="Y20" s="1">
        <v>42133</v>
      </c>
      <c r="Z20" s="2" t="s">
        <v>3</v>
      </c>
      <c r="AA20" s="2" t="s">
        <v>5</v>
      </c>
      <c r="AB20" s="2" t="s">
        <v>5</v>
      </c>
      <c r="AC20" s="2" t="str">
        <f t="shared" si="3"/>
        <v>S</v>
      </c>
      <c r="AD20" s="2" t="str">
        <f t="shared" si="10"/>
        <v>DS</v>
      </c>
      <c r="AE20" s="2"/>
      <c r="AG20" s="1">
        <v>43201</v>
      </c>
      <c r="AH20" s="2" t="s">
        <v>4</v>
      </c>
      <c r="AI20" s="2" t="s">
        <v>3</v>
      </c>
      <c r="AJ20" s="2" t="s">
        <v>4</v>
      </c>
      <c r="AK20" s="2" t="str">
        <f t="shared" si="4"/>
        <v>R</v>
      </c>
      <c r="AL20" s="2" t="str">
        <f t="shared" si="11"/>
        <v>RR</v>
      </c>
      <c r="AM20" s="2"/>
      <c r="AO20" s="1">
        <v>42475</v>
      </c>
      <c r="AP20" s="2" t="s">
        <v>3</v>
      </c>
      <c r="AQ20" s="2" t="s">
        <v>82</v>
      </c>
      <c r="AR20" s="2" t="s">
        <v>3</v>
      </c>
      <c r="AS20" s="2" t="str">
        <f t="shared" si="5"/>
        <v>D</v>
      </c>
      <c r="AT20" s="2" t="str">
        <f t="shared" si="12"/>
        <v>DD</v>
      </c>
      <c r="AU20" s="2"/>
      <c r="AW20" s="1">
        <v>42833</v>
      </c>
      <c r="AX20" s="2" t="s">
        <v>1</v>
      </c>
      <c r="AY20" s="2" t="s">
        <v>3</v>
      </c>
      <c r="AZ20" s="2" t="s">
        <v>1</v>
      </c>
      <c r="BA20" s="2" t="str">
        <f t="shared" si="6"/>
        <v>R</v>
      </c>
      <c r="BB20" s="2" t="str">
        <f t="shared" si="13"/>
        <v>RR</v>
      </c>
      <c r="BC20" s="2"/>
    </row>
    <row r="21" spans="1:55" x14ac:dyDescent="0.3">
      <c r="A21" s="1">
        <v>42505</v>
      </c>
      <c r="B21" s="2" t="s">
        <v>0</v>
      </c>
      <c r="C21" s="2" t="s">
        <v>3</v>
      </c>
      <c r="D21" s="2" t="s">
        <v>0</v>
      </c>
      <c r="E21" s="2" t="str">
        <f t="shared" si="0"/>
        <v>M</v>
      </c>
      <c r="F21" s="2" t="str">
        <f t="shared" si="7"/>
        <v>DM</v>
      </c>
      <c r="G21" s="2"/>
      <c r="I21" s="1">
        <v>43238</v>
      </c>
      <c r="J21" s="2" t="s">
        <v>3</v>
      </c>
      <c r="K21" s="2" t="s">
        <v>6</v>
      </c>
      <c r="L21" s="2" t="s">
        <v>3</v>
      </c>
      <c r="M21" s="2" t="str">
        <f t="shared" si="1"/>
        <v>D</v>
      </c>
      <c r="N21" s="2" t="str">
        <f t="shared" si="8"/>
        <v>CD</v>
      </c>
      <c r="O21" s="2"/>
      <c r="Q21" s="1">
        <v>42842</v>
      </c>
      <c r="R21" s="2" t="s">
        <v>3</v>
      </c>
      <c r="S21" s="2" t="s">
        <v>2</v>
      </c>
      <c r="T21" s="2" t="s">
        <v>2</v>
      </c>
      <c r="U21" s="2" t="str">
        <f t="shared" si="2"/>
        <v>K</v>
      </c>
      <c r="V21" s="2" t="str">
        <f t="shared" si="9"/>
        <v>DK</v>
      </c>
      <c r="W21" s="2"/>
      <c r="Y21" s="1">
        <v>42502</v>
      </c>
      <c r="Z21" s="2" t="s">
        <v>5</v>
      </c>
      <c r="AA21" s="2" t="s">
        <v>3</v>
      </c>
      <c r="AB21" s="2" t="s">
        <v>3</v>
      </c>
      <c r="AC21" s="2" t="str">
        <f t="shared" si="3"/>
        <v>D</v>
      </c>
      <c r="AD21" s="2" t="str">
        <f t="shared" si="10"/>
        <v>SD</v>
      </c>
      <c r="AE21" s="2"/>
      <c r="AG21" s="1">
        <v>43222</v>
      </c>
      <c r="AH21" s="2" t="s">
        <v>3</v>
      </c>
      <c r="AI21" s="2" t="s">
        <v>4</v>
      </c>
      <c r="AJ21" s="2" t="s">
        <v>3</v>
      </c>
      <c r="AK21" s="2" t="str">
        <f t="shared" si="4"/>
        <v>D</v>
      </c>
      <c r="AL21" s="2" t="str">
        <f t="shared" si="11"/>
        <v>RD</v>
      </c>
      <c r="AM21" s="2"/>
      <c r="AO21" s="1">
        <v>42497</v>
      </c>
      <c r="AP21" s="2" t="s">
        <v>82</v>
      </c>
      <c r="AQ21" s="2" t="s">
        <v>3</v>
      </c>
      <c r="AR21" s="2" t="s">
        <v>82</v>
      </c>
      <c r="AS21" s="2" t="str">
        <f>IF(AR21=$AP$4,"P","D")</f>
        <v>P</v>
      </c>
      <c r="AT21" s="2" t="str">
        <f t="shared" si="12"/>
        <v>DP</v>
      </c>
      <c r="AU21" s="2"/>
      <c r="AW21" s="1">
        <v>42869</v>
      </c>
      <c r="AX21" s="2" t="s">
        <v>3</v>
      </c>
      <c r="AY21" s="2" t="s">
        <v>1</v>
      </c>
      <c r="AZ21" s="2" t="s">
        <v>1</v>
      </c>
      <c r="BA21" s="2" t="str">
        <f t="shared" si="6"/>
        <v>R</v>
      </c>
      <c r="BB21" s="2" t="str">
        <f t="shared" si="13"/>
        <v>RR</v>
      </c>
      <c r="BC21" s="2"/>
    </row>
    <row r="22" spans="1:55" x14ac:dyDescent="0.3">
      <c r="A22" s="1">
        <v>42847</v>
      </c>
      <c r="B22" s="2" t="s">
        <v>0</v>
      </c>
      <c r="C22" s="2" t="s">
        <v>3</v>
      </c>
      <c r="D22" s="2" t="s">
        <v>0</v>
      </c>
      <c r="E22" s="2" t="str">
        <f t="shared" si="0"/>
        <v>M</v>
      </c>
      <c r="F22" s="2" t="str">
        <f t="shared" si="7"/>
        <v>MM</v>
      </c>
      <c r="G22" s="2"/>
      <c r="I22" s="1">
        <v>43550</v>
      </c>
      <c r="J22" s="2" t="s">
        <v>3</v>
      </c>
      <c r="K22" s="2" t="s">
        <v>6</v>
      </c>
      <c r="L22" s="2" t="s">
        <v>6</v>
      </c>
      <c r="M22" s="2" t="str">
        <f t="shared" si="1"/>
        <v>C</v>
      </c>
      <c r="N22" s="2" t="str">
        <f t="shared" si="8"/>
        <v>DC</v>
      </c>
      <c r="O22" s="2"/>
      <c r="Q22" s="1">
        <v>42853</v>
      </c>
      <c r="R22" s="2" t="s">
        <v>2</v>
      </c>
      <c r="S22" s="2" t="s">
        <v>3</v>
      </c>
      <c r="T22" s="2" t="s">
        <v>2</v>
      </c>
      <c r="U22" s="2" t="str">
        <f t="shared" si="2"/>
        <v>K</v>
      </c>
      <c r="V22" s="2" t="str">
        <f t="shared" si="9"/>
        <v>KK</v>
      </c>
      <c r="W22" s="2"/>
      <c r="Y22" s="1">
        <v>42510</v>
      </c>
      <c r="Z22" s="2" t="s">
        <v>3</v>
      </c>
      <c r="AA22" s="2" t="s">
        <v>5</v>
      </c>
      <c r="AB22" s="2" t="s">
        <v>3</v>
      </c>
      <c r="AC22" s="2" t="str">
        <f t="shared" si="3"/>
        <v>D</v>
      </c>
      <c r="AD22" s="2" t="str">
        <f t="shared" si="10"/>
        <v>DD</v>
      </c>
      <c r="AE22" s="2"/>
      <c r="AG22" s="1">
        <v>43577</v>
      </c>
      <c r="AH22" s="2" t="s">
        <v>4</v>
      </c>
      <c r="AI22" s="2" t="s">
        <v>3</v>
      </c>
      <c r="AJ22" s="2" t="s">
        <v>3</v>
      </c>
      <c r="AK22" s="2" t="str">
        <f t="shared" si="4"/>
        <v>D</v>
      </c>
      <c r="AL22" s="2" t="str">
        <f t="shared" si="11"/>
        <v>DD</v>
      </c>
      <c r="AM22" s="2"/>
      <c r="AO22" s="1">
        <v>42840</v>
      </c>
      <c r="AP22" s="2" t="s">
        <v>3</v>
      </c>
      <c r="AQ22" s="2" t="s">
        <v>82</v>
      </c>
      <c r="AR22" s="2" t="s">
        <v>3</v>
      </c>
      <c r="AS22" s="2" t="str">
        <f t="shared" si="5"/>
        <v>D</v>
      </c>
      <c r="AT22" s="2" t="str">
        <f t="shared" si="12"/>
        <v>PD</v>
      </c>
      <c r="AU22" s="2"/>
      <c r="AW22" s="1">
        <v>43211</v>
      </c>
      <c r="AX22" s="2" t="s">
        <v>1</v>
      </c>
      <c r="AY22" s="2" t="s">
        <v>3</v>
      </c>
      <c r="AZ22" s="2" t="s">
        <v>1</v>
      </c>
      <c r="BA22" s="2" t="str">
        <f t="shared" si="6"/>
        <v>R</v>
      </c>
      <c r="BB22" s="2" t="str">
        <f t="shared" si="13"/>
        <v>RR</v>
      </c>
      <c r="BC22" s="2"/>
    </row>
    <row r="23" spans="1:55" x14ac:dyDescent="0.3">
      <c r="A23" s="1">
        <v>42861</v>
      </c>
      <c r="B23" s="2" t="s">
        <v>3</v>
      </c>
      <c r="C23" s="2" t="s">
        <v>0</v>
      </c>
      <c r="D23" s="2" t="s">
        <v>0</v>
      </c>
      <c r="E23" s="2" t="str">
        <f t="shared" si="0"/>
        <v>M</v>
      </c>
      <c r="F23" s="2" t="str">
        <f t="shared" si="7"/>
        <v>MM</v>
      </c>
      <c r="G23" s="2"/>
      <c r="I23" s="1">
        <v>43586</v>
      </c>
      <c r="J23" s="2" t="s">
        <v>6</v>
      </c>
      <c r="K23" s="2" t="s">
        <v>3</v>
      </c>
      <c r="L23" s="2" t="s">
        <v>6</v>
      </c>
      <c r="M23" s="2" t="str">
        <f t="shared" si="1"/>
        <v>C</v>
      </c>
      <c r="N23" s="2" t="str">
        <f t="shared" si="8"/>
        <v>CC</v>
      </c>
      <c r="O23" s="2"/>
      <c r="Q23" s="1">
        <v>43206</v>
      </c>
      <c r="R23" s="2" t="s">
        <v>2</v>
      </c>
      <c r="S23" s="2" t="s">
        <v>3</v>
      </c>
      <c r="T23" s="2" t="s">
        <v>2</v>
      </c>
      <c r="U23" s="2" t="str">
        <f t="shared" si="2"/>
        <v>K</v>
      </c>
      <c r="V23" s="2" t="str">
        <f t="shared" si="9"/>
        <v>KK</v>
      </c>
      <c r="W23" s="2"/>
      <c r="Y23" s="1">
        <v>42844</v>
      </c>
      <c r="Z23" s="2" t="s">
        <v>5</v>
      </c>
      <c r="AA23" s="2" t="s">
        <v>3</v>
      </c>
      <c r="AB23" s="2" t="s">
        <v>5</v>
      </c>
      <c r="AC23" s="2" t="str">
        <f t="shared" si="3"/>
        <v>S</v>
      </c>
      <c r="AD23" s="2" t="str">
        <f t="shared" si="10"/>
        <v>DS</v>
      </c>
      <c r="AE23" s="2"/>
      <c r="AG23" s="1">
        <v>43589</v>
      </c>
      <c r="AH23" s="2" t="s">
        <v>3</v>
      </c>
      <c r="AI23" s="2" t="s">
        <v>4</v>
      </c>
      <c r="AJ23" s="2" t="s">
        <v>3</v>
      </c>
      <c r="AK23" s="2" t="str">
        <f t="shared" si="4"/>
        <v>D</v>
      </c>
      <c r="AL23" s="2" t="str">
        <f t="shared" si="11"/>
        <v>DD</v>
      </c>
      <c r="AM23" s="2"/>
      <c r="AO23" s="1">
        <v>42855</v>
      </c>
      <c r="AP23" s="2" t="s">
        <v>82</v>
      </c>
      <c r="AQ23" s="2" t="s">
        <v>3</v>
      </c>
      <c r="AR23" s="2" t="s">
        <v>82</v>
      </c>
      <c r="AS23" s="2" t="str">
        <f t="shared" si="5"/>
        <v>P</v>
      </c>
      <c r="AT23" s="2" t="str">
        <f t="shared" si="12"/>
        <v>DP</v>
      </c>
      <c r="AU23" s="2"/>
      <c r="AW23" s="1">
        <v>43232</v>
      </c>
      <c r="AX23" s="2" t="s">
        <v>3</v>
      </c>
      <c r="AY23" s="2" t="s">
        <v>1</v>
      </c>
      <c r="AZ23" s="2" t="s">
        <v>1</v>
      </c>
      <c r="BA23" s="2" t="str">
        <f t="shared" si="6"/>
        <v>R</v>
      </c>
      <c r="BB23" s="2" t="str">
        <f t="shared" si="13"/>
        <v>RR</v>
      </c>
      <c r="BC23" s="2"/>
    </row>
    <row r="24" spans="1:55" x14ac:dyDescent="0.3">
      <c r="A24" s="1">
        <v>43204</v>
      </c>
      <c r="B24" s="2" t="s">
        <v>0</v>
      </c>
      <c r="C24" s="2" t="s">
        <v>3</v>
      </c>
      <c r="D24" s="2" t="s">
        <v>3</v>
      </c>
      <c r="E24" s="2" t="str">
        <f t="shared" si="0"/>
        <v>D</v>
      </c>
      <c r="F24" s="2" t="str">
        <f t="shared" si="7"/>
        <v>MD</v>
      </c>
      <c r="G24" s="2"/>
      <c r="I24" s="1">
        <v>43595</v>
      </c>
      <c r="J24" s="2" t="s">
        <v>6</v>
      </c>
      <c r="K24" s="2" t="s">
        <v>3</v>
      </c>
      <c r="L24" s="2" t="s">
        <v>6</v>
      </c>
      <c r="M24" s="2" t="str">
        <f t="shared" si="1"/>
        <v>C</v>
      </c>
      <c r="N24" s="2" t="str">
        <f t="shared" si="8"/>
        <v>CC</v>
      </c>
      <c r="O24" s="2"/>
      <c r="Q24" s="1">
        <v>43217</v>
      </c>
      <c r="R24" s="2" t="s">
        <v>3</v>
      </c>
      <c r="S24" s="2" t="s">
        <v>2</v>
      </c>
      <c r="T24" s="2" t="s">
        <v>3</v>
      </c>
      <c r="U24" s="2" t="str">
        <f t="shared" si="2"/>
        <v>D</v>
      </c>
      <c r="V24" s="2" t="str">
        <f t="shared" si="9"/>
        <v>KD</v>
      </c>
      <c r="W24" s="2"/>
      <c r="Y24" s="1">
        <v>42857</v>
      </c>
      <c r="Z24" s="2" t="s">
        <v>3</v>
      </c>
      <c r="AA24" s="2" t="s">
        <v>5</v>
      </c>
      <c r="AB24" s="2" t="s">
        <v>3</v>
      </c>
      <c r="AC24" s="2" t="str">
        <f t="shared" si="3"/>
        <v>D</v>
      </c>
      <c r="AD24" s="2" t="str">
        <f t="shared" si="10"/>
        <v>SD</v>
      </c>
      <c r="AE24" s="2"/>
      <c r="AG24" s="1">
        <v>44113</v>
      </c>
      <c r="AH24" s="2" t="s">
        <v>3</v>
      </c>
      <c r="AI24" s="2" t="s">
        <v>4</v>
      </c>
      <c r="AJ24" s="2" t="s">
        <v>3</v>
      </c>
      <c r="AK24" s="2" t="str">
        <f t="shared" si="4"/>
        <v>D</v>
      </c>
      <c r="AL24" s="2" t="str">
        <f t="shared" si="11"/>
        <v>DD</v>
      </c>
      <c r="AM24" s="2"/>
      <c r="AO24" s="1">
        <v>43198</v>
      </c>
      <c r="AP24" s="2" t="s">
        <v>82</v>
      </c>
      <c r="AQ24" s="2" t="s">
        <v>3</v>
      </c>
      <c r="AR24" s="2" t="s">
        <v>82</v>
      </c>
      <c r="AS24" s="2" t="str">
        <f t="shared" si="5"/>
        <v>P</v>
      </c>
      <c r="AT24" s="2" t="str">
        <f t="shared" si="12"/>
        <v>PP</v>
      </c>
      <c r="AU24" s="2"/>
      <c r="AW24" s="1">
        <v>43562</v>
      </c>
      <c r="AX24" s="2" t="s">
        <v>1</v>
      </c>
      <c r="AY24" s="2" t="s">
        <v>3</v>
      </c>
      <c r="AZ24" s="2" t="s">
        <v>3</v>
      </c>
      <c r="BA24" s="2" t="str">
        <f t="shared" si="6"/>
        <v>D</v>
      </c>
      <c r="BB24" s="2" t="str">
        <f t="shared" si="13"/>
        <v>RD</v>
      </c>
      <c r="BC24" s="2"/>
    </row>
    <row r="25" spans="1:55" x14ac:dyDescent="0.3">
      <c r="A25" s="1">
        <v>43240</v>
      </c>
      <c r="B25" s="2" t="s">
        <v>3</v>
      </c>
      <c r="C25" s="2" t="s">
        <v>0</v>
      </c>
      <c r="D25" s="2" t="s">
        <v>3</v>
      </c>
      <c r="E25" s="2" t="str">
        <f t="shared" si="0"/>
        <v>D</v>
      </c>
      <c r="F25" s="2" t="str">
        <f t="shared" si="7"/>
        <v>DD</v>
      </c>
      <c r="G25" s="2"/>
      <c r="I25" s="1">
        <v>44099</v>
      </c>
      <c r="J25" s="2" t="s">
        <v>3</v>
      </c>
      <c r="K25" s="2" t="s">
        <v>6</v>
      </c>
      <c r="L25" s="2" t="s">
        <v>3</v>
      </c>
      <c r="M25" s="2" t="str">
        <f t="shared" si="1"/>
        <v>D</v>
      </c>
      <c r="N25" s="2" t="str">
        <f t="shared" si="8"/>
        <v>CD</v>
      </c>
      <c r="O25" s="2"/>
      <c r="Q25" s="1">
        <v>43554</v>
      </c>
      <c r="R25" s="2" t="s">
        <v>3</v>
      </c>
      <c r="S25" s="2" t="s">
        <v>2</v>
      </c>
      <c r="T25" s="2" t="s">
        <v>3</v>
      </c>
      <c r="U25" s="2" t="str">
        <f t="shared" si="2"/>
        <v>D</v>
      </c>
      <c r="V25" s="2" t="str">
        <f t="shared" si="9"/>
        <v>DD</v>
      </c>
      <c r="W25" s="2"/>
      <c r="Y25" s="1">
        <v>43225</v>
      </c>
      <c r="Z25" s="2" t="s">
        <v>5</v>
      </c>
      <c r="AA25" s="2" t="s">
        <v>3</v>
      </c>
      <c r="AB25" s="2" t="s">
        <v>5</v>
      </c>
      <c r="AC25" s="2" t="str">
        <f t="shared" si="3"/>
        <v>S</v>
      </c>
      <c r="AD25" s="2" t="str">
        <f t="shared" si="10"/>
        <v>DS</v>
      </c>
      <c r="AE25" s="2"/>
      <c r="AG25" s="1">
        <v>44118</v>
      </c>
      <c r="AH25" s="2" t="s">
        <v>3</v>
      </c>
      <c r="AI25" s="2" t="s">
        <v>4</v>
      </c>
      <c r="AJ25" s="2" t="s">
        <v>3</v>
      </c>
      <c r="AK25" s="2" t="str">
        <f t="shared" si="4"/>
        <v>D</v>
      </c>
      <c r="AL25" s="2" t="str">
        <f t="shared" si="11"/>
        <v>DD</v>
      </c>
      <c r="AM25" s="2"/>
      <c r="AO25" s="1">
        <v>43213</v>
      </c>
      <c r="AP25" s="2" t="s">
        <v>3</v>
      </c>
      <c r="AQ25" s="2" t="s">
        <v>82</v>
      </c>
      <c r="AR25" s="2" t="s">
        <v>82</v>
      </c>
      <c r="AS25" s="2" t="str">
        <f t="shared" si="5"/>
        <v>P</v>
      </c>
      <c r="AT25" s="2" t="str">
        <f t="shared" si="12"/>
        <v>PP</v>
      </c>
      <c r="AU25" s="2"/>
      <c r="AW25" s="1">
        <v>43583</v>
      </c>
      <c r="AX25" s="2" t="s">
        <v>3</v>
      </c>
      <c r="AY25" s="2" t="s">
        <v>1</v>
      </c>
      <c r="AZ25" s="2" t="s">
        <v>3</v>
      </c>
      <c r="BA25" s="2" t="str">
        <f t="shared" si="6"/>
        <v>D</v>
      </c>
      <c r="BB25" s="2" t="str">
        <f t="shared" si="13"/>
        <v>DD</v>
      </c>
      <c r="BC25" s="2"/>
    </row>
    <row r="26" spans="1:55" x14ac:dyDescent="0.3">
      <c r="A26" s="1">
        <v>43548</v>
      </c>
      <c r="B26" s="2" t="s">
        <v>0</v>
      </c>
      <c r="C26" s="2" t="s">
        <v>3</v>
      </c>
      <c r="D26" s="2" t="s">
        <v>3</v>
      </c>
      <c r="E26" s="2" t="str">
        <f t="shared" si="0"/>
        <v>D</v>
      </c>
      <c r="F26" s="2" t="str">
        <f t="shared" si="7"/>
        <v>DD</v>
      </c>
      <c r="G26" s="2"/>
      <c r="I26" s="1">
        <v>44121</v>
      </c>
      <c r="J26" s="2" t="s">
        <v>6</v>
      </c>
      <c r="K26" s="2" t="s">
        <v>3</v>
      </c>
      <c r="L26" s="2" t="s">
        <v>3</v>
      </c>
      <c r="M26" s="2" t="str">
        <f t="shared" si="1"/>
        <v>D</v>
      </c>
      <c r="N26" s="2" t="str">
        <f t="shared" si="8"/>
        <v>DD</v>
      </c>
      <c r="O26" s="2"/>
      <c r="Q26" s="1">
        <v>43567</v>
      </c>
      <c r="R26" s="2" t="s">
        <v>2</v>
      </c>
      <c r="S26" s="2" t="s">
        <v>3</v>
      </c>
      <c r="T26" s="2" t="s">
        <v>3</v>
      </c>
      <c r="U26" s="2" t="str">
        <f t="shared" si="2"/>
        <v>D</v>
      </c>
      <c r="V26" s="2" t="str">
        <f t="shared" si="9"/>
        <v>DD</v>
      </c>
      <c r="W26" s="2"/>
      <c r="Y26" s="1">
        <v>43230</v>
      </c>
      <c r="Z26" s="2" t="s">
        <v>3</v>
      </c>
      <c r="AA26" s="2" t="s">
        <v>5</v>
      </c>
      <c r="AB26" s="2" t="s">
        <v>5</v>
      </c>
      <c r="AC26" s="2" t="str">
        <f t="shared" si="3"/>
        <v>S</v>
      </c>
      <c r="AD26" s="2" t="str">
        <f t="shared" si="10"/>
        <v>SS</v>
      </c>
      <c r="AE26" s="2"/>
      <c r="AG26" s="1">
        <v>44301</v>
      </c>
      <c r="AH26" s="2" t="s">
        <v>4</v>
      </c>
      <c r="AI26" s="2" t="s">
        <v>3</v>
      </c>
      <c r="AJ26" s="2" t="s">
        <v>4</v>
      </c>
      <c r="AK26" s="2" t="str">
        <f t="shared" si="4"/>
        <v>R</v>
      </c>
      <c r="AL26" s="2" t="str">
        <f t="shared" si="11"/>
        <v>DR</v>
      </c>
      <c r="AM26" s="2"/>
      <c r="AO26" s="1">
        <v>43556</v>
      </c>
      <c r="AP26" s="2" t="s">
        <v>82</v>
      </c>
      <c r="AQ26" s="2" t="s">
        <v>3</v>
      </c>
      <c r="AR26" s="2" t="s">
        <v>82</v>
      </c>
      <c r="AS26" s="2" t="str">
        <f t="shared" si="5"/>
        <v>P</v>
      </c>
      <c r="AT26" s="2" t="str">
        <f t="shared" si="12"/>
        <v>PP</v>
      </c>
      <c r="AU26" s="2"/>
      <c r="AW26" s="1">
        <v>44109</v>
      </c>
      <c r="AX26" s="2" t="s">
        <v>3</v>
      </c>
      <c r="AY26" s="2" t="s">
        <v>1</v>
      </c>
      <c r="AZ26" s="2" t="s">
        <v>3</v>
      </c>
      <c r="BA26" s="2" t="str">
        <f t="shared" si="6"/>
        <v>D</v>
      </c>
      <c r="BB26" s="2" t="str">
        <f t="shared" si="13"/>
        <v>DD</v>
      </c>
      <c r="BC26" s="2"/>
    </row>
    <row r="27" spans="1:55" x14ac:dyDescent="0.3">
      <c r="A27" s="1">
        <v>43573</v>
      </c>
      <c r="B27" s="2" t="s">
        <v>3</v>
      </c>
      <c r="C27" s="2" t="s">
        <v>0</v>
      </c>
      <c r="D27" s="2" t="s">
        <v>0</v>
      </c>
      <c r="E27" s="2" t="str">
        <f t="shared" si="0"/>
        <v>M</v>
      </c>
      <c r="F27" s="2" t="str">
        <f t="shared" si="7"/>
        <v>DM</v>
      </c>
      <c r="G27" s="2"/>
      <c r="I27" s="1">
        <v>44296</v>
      </c>
      <c r="J27" s="2" t="s">
        <v>6</v>
      </c>
      <c r="K27" s="2" t="s">
        <v>3</v>
      </c>
      <c r="L27" s="2" t="s">
        <v>3</v>
      </c>
      <c r="M27" s="2" t="str">
        <f t="shared" si="1"/>
        <v>D</v>
      </c>
      <c r="N27" s="2" t="str">
        <f t="shared" si="8"/>
        <v>DD</v>
      </c>
      <c r="O27" s="2"/>
      <c r="Q27" s="1">
        <v>44107</v>
      </c>
      <c r="R27" s="2" t="s">
        <v>3</v>
      </c>
      <c r="S27" s="2" t="s">
        <v>2</v>
      </c>
      <c r="T27" s="2" t="s">
        <v>3</v>
      </c>
      <c r="U27" s="2" t="str">
        <f t="shared" si="2"/>
        <v>D</v>
      </c>
      <c r="V27" s="2" t="str">
        <f t="shared" si="9"/>
        <v>DD</v>
      </c>
      <c r="W27" s="2"/>
      <c r="Y27" s="1">
        <v>43559</v>
      </c>
      <c r="Z27" s="2" t="s">
        <v>3</v>
      </c>
      <c r="AA27" s="2" t="s">
        <v>5</v>
      </c>
      <c r="AB27" s="2" t="s">
        <v>5</v>
      </c>
      <c r="AC27" s="2" t="str">
        <f t="shared" si="3"/>
        <v>S</v>
      </c>
      <c r="AD27" s="2" t="str">
        <f t="shared" si="10"/>
        <v>SS</v>
      </c>
      <c r="AE27" s="2"/>
      <c r="AG27" s="3">
        <v>44464</v>
      </c>
      <c r="AH27" s="2" t="s">
        <v>3</v>
      </c>
      <c r="AI27" s="2" t="s">
        <v>4</v>
      </c>
      <c r="AJ27" s="2" t="s">
        <v>3</v>
      </c>
      <c r="AK27" s="2" t="str">
        <f t="shared" si="4"/>
        <v>D</v>
      </c>
      <c r="AL27" s="2" t="str">
        <f t="shared" si="11"/>
        <v>RD</v>
      </c>
      <c r="AM27" s="2"/>
      <c r="AO27" s="1">
        <v>43575</v>
      </c>
      <c r="AP27" s="2" t="s">
        <v>3</v>
      </c>
      <c r="AQ27" s="2" t="s">
        <v>82</v>
      </c>
      <c r="AR27" s="2" t="s">
        <v>3</v>
      </c>
      <c r="AS27" s="2" t="str">
        <f t="shared" si="5"/>
        <v>D</v>
      </c>
      <c r="AT27" s="2" t="str">
        <f t="shared" si="12"/>
        <v>PD</v>
      </c>
      <c r="AU27" s="2"/>
      <c r="AW27" s="1">
        <v>44137</v>
      </c>
      <c r="AX27" s="2" t="s">
        <v>1</v>
      </c>
      <c r="AY27" s="2" t="s">
        <v>3</v>
      </c>
      <c r="AZ27" s="2" t="s">
        <v>3</v>
      </c>
      <c r="BA27" s="2" t="str">
        <f t="shared" si="6"/>
        <v>D</v>
      </c>
      <c r="BB27" s="2" t="str">
        <f t="shared" si="13"/>
        <v>DD</v>
      </c>
      <c r="BC27" s="2"/>
    </row>
    <row r="28" spans="1:55" x14ac:dyDescent="0.3">
      <c r="A28" s="1">
        <v>44115</v>
      </c>
      <c r="B28" s="2" t="s">
        <v>3</v>
      </c>
      <c r="C28" s="2" t="s">
        <v>0</v>
      </c>
      <c r="D28" s="2" t="s">
        <v>0</v>
      </c>
      <c r="E28" s="2" t="str">
        <f t="shared" si="0"/>
        <v>M</v>
      </c>
      <c r="F28" s="2" t="str">
        <f t="shared" si="7"/>
        <v>MM</v>
      </c>
      <c r="G28" s="2"/>
      <c r="I28" s="3">
        <v>44473</v>
      </c>
      <c r="J28" s="2" t="s">
        <v>3</v>
      </c>
      <c r="K28" s="2" t="s">
        <v>6</v>
      </c>
      <c r="L28" s="2" t="s">
        <v>3</v>
      </c>
      <c r="M28" s="2" t="str">
        <f t="shared" si="1"/>
        <v>D</v>
      </c>
      <c r="N28" s="2" t="str">
        <f t="shared" si="8"/>
        <v>DD</v>
      </c>
      <c r="O28" s="2"/>
      <c r="Q28" s="1">
        <v>44128</v>
      </c>
      <c r="R28" s="2" t="s">
        <v>2</v>
      </c>
      <c r="S28" s="2" t="s">
        <v>3</v>
      </c>
      <c r="T28" s="2" t="s">
        <v>2</v>
      </c>
      <c r="U28" s="2" t="str">
        <f t="shared" si="2"/>
        <v>K</v>
      </c>
      <c r="V28" s="2" t="str">
        <f t="shared" si="9"/>
        <v>DK</v>
      </c>
      <c r="W28" s="2"/>
      <c r="Y28" s="1">
        <v>43569</v>
      </c>
      <c r="Z28" s="2" t="s">
        <v>5</v>
      </c>
      <c r="AA28" s="2" t="s">
        <v>3</v>
      </c>
      <c r="AB28" s="2" t="s">
        <v>3</v>
      </c>
      <c r="AC28" s="2" t="str">
        <f t="shared" si="3"/>
        <v>D</v>
      </c>
      <c r="AD28" s="2" t="str">
        <f t="shared" si="10"/>
        <v>SD</v>
      </c>
      <c r="AE28" s="2"/>
      <c r="AO28" s="1">
        <v>44094</v>
      </c>
      <c r="AP28" s="2" t="s">
        <v>3</v>
      </c>
      <c r="AQ28" s="2" t="s">
        <v>82</v>
      </c>
      <c r="AR28" s="2" t="s">
        <v>3</v>
      </c>
      <c r="AS28" s="2" t="str">
        <f t="shared" si="5"/>
        <v>D</v>
      </c>
      <c r="AT28" s="2" t="str">
        <f t="shared" si="12"/>
        <v>DD</v>
      </c>
      <c r="AU28" s="2"/>
      <c r="AW28" s="1">
        <v>44313</v>
      </c>
      <c r="AX28" s="2" t="s">
        <v>3</v>
      </c>
      <c r="AY28" s="2" t="s">
        <v>1</v>
      </c>
      <c r="AZ28" s="2" t="s">
        <v>1</v>
      </c>
      <c r="BA28" s="2" t="str">
        <f t="shared" si="6"/>
        <v>R</v>
      </c>
      <c r="BB28" s="2" t="str">
        <f t="shared" si="13"/>
        <v>DR</v>
      </c>
      <c r="BC28" s="2"/>
    </row>
    <row r="29" spans="1:55" x14ac:dyDescent="0.3">
      <c r="A29" s="1">
        <v>44135</v>
      </c>
      <c r="B29" s="2" t="s">
        <v>3</v>
      </c>
      <c r="C29" s="2" t="s">
        <v>0</v>
      </c>
      <c r="D29" s="2" t="s">
        <v>0</v>
      </c>
      <c r="E29" s="2" t="str">
        <f t="shared" si="0"/>
        <v>M</v>
      </c>
      <c r="F29" s="2" t="str">
        <f t="shared" si="7"/>
        <v>MM</v>
      </c>
      <c r="G29" s="2"/>
      <c r="I29" s="3">
        <v>44479</v>
      </c>
      <c r="J29" s="2" t="s">
        <v>3</v>
      </c>
      <c r="K29" s="2" t="s">
        <v>6</v>
      </c>
      <c r="L29" s="2" t="s">
        <v>6</v>
      </c>
      <c r="M29" s="2" t="str">
        <f t="shared" si="1"/>
        <v>C</v>
      </c>
      <c r="N29" s="2" t="str">
        <f t="shared" si="8"/>
        <v>DC</v>
      </c>
      <c r="O29" s="2"/>
      <c r="Q29" s="1">
        <v>44315</v>
      </c>
      <c r="R29" s="2" t="s">
        <v>3</v>
      </c>
      <c r="S29" s="2" t="s">
        <v>2</v>
      </c>
      <c r="T29" s="2" t="s">
        <v>3</v>
      </c>
      <c r="U29" s="2" t="str">
        <f t="shared" si="2"/>
        <v>D</v>
      </c>
      <c r="V29" s="2" t="str">
        <f t="shared" si="9"/>
        <v>KD</v>
      </c>
      <c r="W29" s="2"/>
      <c r="Y29" s="1">
        <v>43593</v>
      </c>
      <c r="Z29" s="2" t="s">
        <v>3</v>
      </c>
      <c r="AA29" s="2" t="s">
        <v>5</v>
      </c>
      <c r="AB29" s="2" t="s">
        <v>3</v>
      </c>
      <c r="AC29" s="2" t="str">
        <f t="shared" si="3"/>
        <v>D</v>
      </c>
      <c r="AD29" s="2" t="str">
        <f t="shared" si="10"/>
        <v>DD</v>
      </c>
      <c r="AE29" s="2"/>
      <c r="AG29" s="11" t="s">
        <v>73</v>
      </c>
      <c r="AH29" s="2"/>
      <c r="AI29" s="2"/>
      <c r="AO29" s="1">
        <v>44124</v>
      </c>
      <c r="AP29" s="2" t="s">
        <v>3</v>
      </c>
      <c r="AQ29" s="2" t="s">
        <v>82</v>
      </c>
      <c r="AR29" s="2" t="s">
        <v>82</v>
      </c>
      <c r="AS29" s="2" t="str">
        <f t="shared" si="5"/>
        <v>P</v>
      </c>
      <c r="AT29" s="2" t="str">
        <f t="shared" si="12"/>
        <v>DP</v>
      </c>
      <c r="AU29" s="2"/>
      <c r="AW29" s="3">
        <v>44477</v>
      </c>
      <c r="AX29" s="2" t="s">
        <v>1</v>
      </c>
      <c r="AY29" s="2" t="s">
        <v>3</v>
      </c>
      <c r="AZ29" s="2" t="s">
        <v>8</v>
      </c>
      <c r="BA29" s="2" t="str">
        <f t="shared" si="6"/>
        <v>R</v>
      </c>
      <c r="BB29" s="2" t="str">
        <f t="shared" si="13"/>
        <v>RR</v>
      </c>
      <c r="BC29" s="2"/>
    </row>
    <row r="30" spans="1:55" x14ac:dyDescent="0.3">
      <c r="A30" s="1">
        <v>44140</v>
      </c>
      <c r="B30" s="2" t="s">
        <v>0</v>
      </c>
      <c r="C30" s="2" t="s">
        <v>3</v>
      </c>
      <c r="D30" s="2" t="s">
        <v>0</v>
      </c>
      <c r="E30" s="2" t="str">
        <f t="shared" si="0"/>
        <v>M</v>
      </c>
      <c r="F30" s="2" t="str">
        <f t="shared" si="7"/>
        <v>MM</v>
      </c>
      <c r="G30" s="2"/>
      <c r="Q30" s="3">
        <v>44467</v>
      </c>
      <c r="R30" s="2" t="s">
        <v>2</v>
      </c>
      <c r="S30" s="2" t="s">
        <v>3</v>
      </c>
      <c r="T30" s="2" t="s">
        <v>2</v>
      </c>
      <c r="U30" s="2" t="str">
        <f t="shared" si="2"/>
        <v>K</v>
      </c>
      <c r="V30" s="2" t="str">
        <f t="shared" si="9"/>
        <v>DK</v>
      </c>
      <c r="W30" s="2"/>
      <c r="Y30" s="1">
        <v>44103</v>
      </c>
      <c r="Z30" s="2" t="s">
        <v>5</v>
      </c>
      <c r="AA30" s="2" t="s">
        <v>3</v>
      </c>
      <c r="AB30" s="2" t="s">
        <v>5</v>
      </c>
      <c r="AC30" s="2" t="str">
        <f t="shared" si="3"/>
        <v>S</v>
      </c>
      <c r="AD30" s="2" t="str">
        <f t="shared" si="10"/>
        <v>DS</v>
      </c>
      <c r="AE30" s="2"/>
      <c r="AG30" s="2"/>
      <c r="AH30" s="2" t="s">
        <v>77</v>
      </c>
      <c r="AI30" s="2" t="s">
        <v>75</v>
      </c>
      <c r="AO30" s="20">
        <v>44304</v>
      </c>
      <c r="AP30" s="2" t="s">
        <v>3</v>
      </c>
      <c r="AQ30" s="2" t="s">
        <v>82</v>
      </c>
      <c r="AR30" s="2" t="s">
        <v>3</v>
      </c>
      <c r="AS30" s="2" t="str">
        <f t="shared" si="5"/>
        <v>D</v>
      </c>
      <c r="AT30" s="2" t="str">
        <f t="shared" si="12"/>
        <v>PD</v>
      </c>
      <c r="AU30" s="2"/>
    </row>
    <row r="31" spans="1:55" x14ac:dyDescent="0.3">
      <c r="A31" s="1">
        <v>44145</v>
      </c>
      <c r="B31" s="2" t="s">
        <v>3</v>
      </c>
      <c r="C31" s="2" t="s">
        <v>0</v>
      </c>
      <c r="D31" s="2" t="s">
        <v>0</v>
      </c>
      <c r="E31" s="2" t="str">
        <f t="shared" si="0"/>
        <v>M</v>
      </c>
      <c r="F31" s="2" t="str">
        <f t="shared" si="7"/>
        <v>MM</v>
      </c>
      <c r="G31" s="2"/>
      <c r="I31" s="11" t="s">
        <v>73</v>
      </c>
      <c r="J31" s="2"/>
      <c r="K31" s="2"/>
      <c r="Q31" s="3">
        <v>44482</v>
      </c>
      <c r="R31" s="2" t="s">
        <v>3</v>
      </c>
      <c r="S31" s="2" t="s">
        <v>2</v>
      </c>
      <c r="T31" s="2" t="s">
        <v>2</v>
      </c>
      <c r="U31" s="2" t="str">
        <f t="shared" si="2"/>
        <v>K</v>
      </c>
      <c r="V31" s="2" t="str">
        <f t="shared" si="9"/>
        <v>KK</v>
      </c>
      <c r="W31" s="2"/>
      <c r="Y31" s="1">
        <v>44131</v>
      </c>
      <c r="Z31" s="2" t="s">
        <v>5</v>
      </c>
      <c r="AA31" s="2" t="s">
        <v>3</v>
      </c>
      <c r="AB31" s="2" t="s">
        <v>5</v>
      </c>
      <c r="AC31" s="2" t="str">
        <f t="shared" si="3"/>
        <v>S</v>
      </c>
      <c r="AD31" s="2" t="str">
        <f t="shared" si="10"/>
        <v>SS</v>
      </c>
      <c r="AE31" s="2"/>
      <c r="AG31" s="2" t="s">
        <v>77</v>
      </c>
      <c r="AH31" s="2">
        <f>COUNTIF($AL$4:$AL$27,"DD")</f>
        <v>7</v>
      </c>
      <c r="AI31" s="2">
        <f>COUNTIF($AL$4:$AL$27,"DR")</f>
        <v>4</v>
      </c>
      <c r="AO31" s="1">
        <v>44318</v>
      </c>
      <c r="AP31" s="2" t="s">
        <v>82</v>
      </c>
      <c r="AQ31" s="2" t="s">
        <v>3</v>
      </c>
      <c r="AR31" s="2" t="s">
        <v>3</v>
      </c>
      <c r="AS31" s="2" t="str">
        <f t="shared" si="5"/>
        <v>D</v>
      </c>
      <c r="AT31" s="2" t="str">
        <f t="shared" si="12"/>
        <v>DD</v>
      </c>
      <c r="AU31" s="2"/>
      <c r="AW31" s="11" t="s">
        <v>73</v>
      </c>
      <c r="AX31" s="2"/>
      <c r="AY31" s="2"/>
    </row>
    <row r="32" spans="1:55" x14ac:dyDescent="0.3">
      <c r="A32" s="1">
        <v>44306</v>
      </c>
      <c r="B32" s="2" t="s">
        <v>3</v>
      </c>
      <c r="C32" s="2" t="s">
        <v>0</v>
      </c>
      <c r="D32" s="2" t="s">
        <v>3</v>
      </c>
      <c r="E32" s="2" t="str">
        <f t="shared" si="0"/>
        <v>D</v>
      </c>
      <c r="F32" s="2" t="str">
        <f t="shared" si="7"/>
        <v>MD</v>
      </c>
      <c r="G32" s="2"/>
      <c r="I32" s="2"/>
      <c r="J32" s="2" t="s">
        <v>77</v>
      </c>
      <c r="K32" s="2" t="s">
        <v>72</v>
      </c>
      <c r="Y32" s="1">
        <v>44143</v>
      </c>
      <c r="Z32" s="2" t="s">
        <v>3</v>
      </c>
      <c r="AA32" s="2" t="s">
        <v>5</v>
      </c>
      <c r="AB32" s="2" t="s">
        <v>3</v>
      </c>
      <c r="AC32" s="2" t="str">
        <f t="shared" si="3"/>
        <v>D</v>
      </c>
      <c r="AD32" s="2" t="str">
        <f t="shared" si="10"/>
        <v>SD</v>
      </c>
      <c r="AE32" s="2"/>
      <c r="AG32" s="2" t="s">
        <v>75</v>
      </c>
      <c r="AH32" s="2">
        <f>COUNTIF($AL$4:$AL$27,"RD")</f>
        <v>4</v>
      </c>
      <c r="AI32" s="2">
        <f>COUNTIF($AL$4:$AL$27,"RR")</f>
        <v>8</v>
      </c>
      <c r="AO32" s="22"/>
      <c r="AP32" s="17"/>
      <c r="AQ32" s="17"/>
      <c r="AR32" s="17"/>
      <c r="AS32" s="17"/>
      <c r="AT32" s="17"/>
      <c r="AU32" s="17"/>
      <c r="AW32" s="2"/>
      <c r="AX32" s="2" t="s">
        <v>77</v>
      </c>
      <c r="AY32" s="2" t="s">
        <v>75</v>
      </c>
    </row>
    <row r="33" spans="1:51" x14ac:dyDescent="0.3">
      <c r="A33" s="3">
        <v>44471</v>
      </c>
      <c r="B33" s="2" t="s">
        <v>0</v>
      </c>
      <c r="C33" s="2" t="s">
        <v>3</v>
      </c>
      <c r="D33" s="2" t="s">
        <v>3</v>
      </c>
      <c r="E33" s="2" t="str">
        <f t="shared" si="0"/>
        <v>D</v>
      </c>
      <c r="F33" s="2" t="str">
        <f t="shared" si="7"/>
        <v>DD</v>
      </c>
      <c r="G33" s="2"/>
      <c r="I33" s="2" t="s">
        <v>77</v>
      </c>
      <c r="J33" s="2">
        <f>COUNTIF($N$4:$N$29,"DD")</f>
        <v>3</v>
      </c>
      <c r="K33" s="2">
        <f>COUNTIF($N$4:$N$29,"DC")</f>
        <v>7</v>
      </c>
      <c r="Q33" s="11" t="s">
        <v>73</v>
      </c>
      <c r="R33" s="2"/>
      <c r="S33" s="2"/>
      <c r="Y33" s="1">
        <v>44311</v>
      </c>
      <c r="Z33" s="2" t="s">
        <v>5</v>
      </c>
      <c r="AA33" s="2" t="s">
        <v>3</v>
      </c>
      <c r="AB33" s="2" t="s">
        <v>3</v>
      </c>
      <c r="AC33" s="2" t="str">
        <f t="shared" si="3"/>
        <v>D</v>
      </c>
      <c r="AD33" s="2" t="str">
        <f t="shared" si="10"/>
        <v>DD</v>
      </c>
      <c r="AE33" s="2"/>
      <c r="AW33" s="2" t="s">
        <v>77</v>
      </c>
      <c r="AX33" s="2">
        <f>COUNTIF($BB$4:$BB$29,"DD")</f>
        <v>6</v>
      </c>
      <c r="AY33" s="2">
        <f>COUNTIF($BB$4:$BB$29,"DR")</f>
        <v>4</v>
      </c>
    </row>
    <row r="34" spans="1:51" x14ac:dyDescent="0.3">
      <c r="I34" s="2" t="s">
        <v>72</v>
      </c>
      <c r="J34" s="2">
        <f>COUNTIF($N$4:$N$29,"CD")</f>
        <v>6</v>
      </c>
      <c r="K34" s="2">
        <f>COUNTIF($N$4:$N$29,"CC")</f>
        <v>9</v>
      </c>
      <c r="Q34" s="2"/>
      <c r="R34" s="2" t="s">
        <v>77</v>
      </c>
      <c r="S34" s="2" t="s">
        <v>74</v>
      </c>
      <c r="Y34" s="3">
        <v>44461</v>
      </c>
      <c r="Z34" s="2" t="s">
        <v>3</v>
      </c>
      <c r="AA34" s="2" t="s">
        <v>5</v>
      </c>
      <c r="AB34" s="2" t="s">
        <v>3</v>
      </c>
      <c r="AC34" s="2" t="str">
        <f t="shared" si="3"/>
        <v>D</v>
      </c>
      <c r="AD34" s="2" t="str">
        <f t="shared" si="10"/>
        <v>DD</v>
      </c>
      <c r="AE34" s="2"/>
      <c r="AO34" s="11" t="s">
        <v>73</v>
      </c>
      <c r="AP34" s="2"/>
      <c r="AQ34" s="2"/>
      <c r="AW34" s="2" t="s">
        <v>75</v>
      </c>
      <c r="AX34" s="2">
        <f>COUNTIF($BB$4:$BB$29,"RD")</f>
        <v>3</v>
      </c>
      <c r="AY34" s="2">
        <f>COUNTIF($BB$4:$BB$29,"RR")</f>
        <v>12</v>
      </c>
    </row>
    <row r="35" spans="1:51" x14ac:dyDescent="0.3">
      <c r="A35" s="11" t="s">
        <v>73</v>
      </c>
      <c r="B35" s="2"/>
      <c r="C35" s="2"/>
      <c r="Q35" s="2" t="s">
        <v>77</v>
      </c>
      <c r="R35" s="2">
        <f>COUNTIF($V$4:$V$31,"DD")</f>
        <v>6</v>
      </c>
      <c r="S35" s="2">
        <f>COUNTIF($V$4:$V$31,"DK")</f>
        <v>6</v>
      </c>
      <c r="AO35" s="2"/>
      <c r="AP35" s="2" t="s">
        <v>77</v>
      </c>
      <c r="AQ35" s="2" t="s">
        <v>76</v>
      </c>
    </row>
    <row r="36" spans="1:51" x14ac:dyDescent="0.3">
      <c r="A36" s="2"/>
      <c r="B36" s="2" t="s">
        <v>77</v>
      </c>
      <c r="C36" s="2" t="s">
        <v>71</v>
      </c>
      <c r="Q36" s="2" t="s">
        <v>74</v>
      </c>
      <c r="R36" s="2">
        <f>COUNTIF($V$4:$V$31,"KD")</f>
        <v>6</v>
      </c>
      <c r="S36" s="2">
        <f>COUNTIF($V$4:$V$31,"KK")</f>
        <v>9</v>
      </c>
      <c r="Y36" s="11" t="s">
        <v>73</v>
      </c>
      <c r="Z36" s="2"/>
      <c r="AA36" s="2"/>
      <c r="AO36" s="2" t="s">
        <v>77</v>
      </c>
      <c r="AP36" s="2">
        <f>COUNTIF($AT$4:$AT$31,"DD")</f>
        <v>5</v>
      </c>
      <c r="AQ36" s="2">
        <f>COUNTIF($AT$4:$AT$31,"DP")</f>
        <v>7</v>
      </c>
    </row>
    <row r="37" spans="1:51" x14ac:dyDescent="0.3">
      <c r="A37" s="2" t="s">
        <v>77</v>
      </c>
      <c r="B37" s="2">
        <f>COUNTIF($F$4:$F$33,"DD")</f>
        <v>7</v>
      </c>
      <c r="C37" s="2">
        <f>COUNTIF($F$4:$F$33,"DM")</f>
        <v>6</v>
      </c>
      <c r="Y37" s="2"/>
      <c r="Z37" s="2" t="s">
        <v>77</v>
      </c>
      <c r="AA37" s="2" t="s">
        <v>78</v>
      </c>
      <c r="AO37" s="2" t="s">
        <v>76</v>
      </c>
      <c r="AP37" s="2">
        <f>COUNTIF($AT$4:$AT$31,"PD")</f>
        <v>8</v>
      </c>
      <c r="AQ37" s="2">
        <f>COUNTIF($AT$4:$AT$31,"PP")</f>
        <v>7</v>
      </c>
    </row>
    <row r="38" spans="1:51" x14ac:dyDescent="0.3">
      <c r="A38" s="2" t="s">
        <v>71</v>
      </c>
      <c r="B38" s="2">
        <f>COUNTIF($F$4:$F$33,"MD")</f>
        <v>7</v>
      </c>
      <c r="C38" s="2">
        <f>COUNTIF($F$4:$F$33,"MM")</f>
        <v>9</v>
      </c>
      <c r="Y38" s="2" t="s">
        <v>77</v>
      </c>
      <c r="Z38" s="2">
        <f>COUNTIF($AD$4:$AD$34,"DD")</f>
        <v>9</v>
      </c>
      <c r="AA38" s="2">
        <f>COUNTIF($AD$4:$AD$34,"DS")</f>
        <v>6</v>
      </c>
    </row>
    <row r="39" spans="1:51" x14ac:dyDescent="0.3">
      <c r="Y39" s="2" t="s">
        <v>78</v>
      </c>
      <c r="Z39" s="2">
        <f>COUNTIF($AD$4:$AD$34,"SD")</f>
        <v>6</v>
      </c>
      <c r="AA39" s="2">
        <f>COUNTIF($AD$4:$AD$34,"SS")</f>
        <v>9</v>
      </c>
    </row>
  </sheetData>
  <mergeCells count="8">
    <mergeCell ref="A1:F1"/>
    <mergeCell ref="AW2:BC2"/>
    <mergeCell ref="A2:G2"/>
    <mergeCell ref="I2:O2"/>
    <mergeCell ref="Q2:W2"/>
    <mergeCell ref="Y2:AE2"/>
    <mergeCell ref="AG2:AM2"/>
    <mergeCell ref="AO2:AU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58E6-A615-4074-9344-99B25C68A3B6}">
  <dimension ref="A1:E81"/>
  <sheetViews>
    <sheetView zoomScaleNormal="100" workbookViewId="0">
      <selection sqref="A1:D2"/>
    </sheetView>
  </sheetViews>
  <sheetFormatPr defaultRowHeight="14.4" x14ac:dyDescent="0.3"/>
  <cols>
    <col min="1" max="1" width="24.33203125" bestFit="1" customWidth="1"/>
    <col min="2" max="2" width="66.6640625" bestFit="1" customWidth="1"/>
    <col min="3" max="3" width="67.109375" bestFit="1" customWidth="1"/>
    <col min="4" max="4" width="11.44140625" bestFit="1" customWidth="1"/>
    <col min="5" max="5" width="48.109375" bestFit="1" customWidth="1"/>
  </cols>
  <sheetData>
    <row r="1" spans="1:5" x14ac:dyDescent="0.3">
      <c r="A1" s="43" t="s">
        <v>248</v>
      </c>
      <c r="B1" s="43"/>
      <c r="C1" s="43"/>
      <c r="D1" s="43"/>
    </row>
    <row r="2" spans="1:5" x14ac:dyDescent="0.3">
      <c r="A2" s="52"/>
      <c r="B2" s="52"/>
      <c r="C2" s="52"/>
      <c r="D2" s="52"/>
    </row>
    <row r="3" spans="1:5" x14ac:dyDescent="0.3">
      <c r="A3" s="2" t="s">
        <v>68</v>
      </c>
      <c r="B3" s="2"/>
      <c r="C3" s="2"/>
      <c r="D3" s="2"/>
      <c r="E3" s="2"/>
    </row>
    <row r="4" spans="1:5" x14ac:dyDescent="0.3">
      <c r="A4" s="13" t="s">
        <v>69</v>
      </c>
      <c r="B4" s="30" t="s">
        <v>97</v>
      </c>
      <c r="C4" s="30" t="s">
        <v>98</v>
      </c>
      <c r="D4" s="30" t="s">
        <v>81</v>
      </c>
      <c r="E4" s="30" t="s">
        <v>96</v>
      </c>
    </row>
    <row r="5" spans="1:5" x14ac:dyDescent="0.3">
      <c r="A5" s="14" t="s">
        <v>6</v>
      </c>
      <c r="B5" s="12">
        <f>'MI vs Others'!B40/SUM('MI vs Others'!B40:C40)</f>
        <v>0.66666666666666663</v>
      </c>
      <c r="C5" s="12">
        <f>'MI vs Others'!C40/SUM('MI vs Others'!B40:C40)</f>
        <v>0.33333333333333331</v>
      </c>
      <c r="D5" s="18">
        <f>SUM(B5:C5)</f>
        <v>1</v>
      </c>
      <c r="E5" s="2" t="str">
        <f>'MI vs Others'!G4</f>
        <v>CMMCMCCMMMCMMCMCCCCMMMCMMMMMCMMC</v>
      </c>
    </row>
    <row r="6" spans="1:5" x14ac:dyDescent="0.3">
      <c r="A6" s="14" t="s">
        <v>2</v>
      </c>
      <c r="B6" s="12">
        <f>'MI vs Others'!J37/SUM('MI vs Others'!J37:K37)</f>
        <v>0.66666666666666663</v>
      </c>
      <c r="C6" s="12">
        <f>'MI vs Others'!K37/SUM('MI vs Others'!J37:K37)</f>
        <v>0.33333333333333331</v>
      </c>
      <c r="D6" s="18">
        <f t="shared" ref="D6:D11" si="0">SUM(B6:C6)</f>
        <v>1</v>
      </c>
      <c r="E6" s="2" t="str">
        <f>'MI vs Others'!O4</f>
        <v>MMMMMKMMMKMMKKKMMMMMMMMKMMMMK</v>
      </c>
    </row>
    <row r="7" spans="1:5" x14ac:dyDescent="0.3">
      <c r="A7" s="14" t="s">
        <v>5</v>
      </c>
      <c r="B7" s="12">
        <f>'MI vs Others'!R36/SUM('MI vs Others'!R36:S36)</f>
        <v>0.53333333333333333</v>
      </c>
      <c r="C7" s="12">
        <f>'MI vs Others'!S36/SUM('MI vs Others'!R36:S36)</f>
        <v>0.46666666666666667</v>
      </c>
      <c r="D7" s="18">
        <f t="shared" si="0"/>
        <v>1</v>
      </c>
      <c r="E7" s="2" t="str">
        <f>'MI vs Others'!W4</f>
        <v>SMSSMMMSMMSMSMMMSSMSSSMMMSMM</v>
      </c>
    </row>
    <row r="8" spans="1:5" x14ac:dyDescent="0.3">
      <c r="A8" s="14" t="s">
        <v>4</v>
      </c>
      <c r="B8" s="12">
        <f>'MI vs Others'!Z32/SUM('MI vs Others'!Z32:AA32)</f>
        <v>0.5</v>
      </c>
      <c r="C8" s="12">
        <f>'MI vs Others'!AA32/SUM('MI vs Others'!Z32:AA32)</f>
        <v>0.5</v>
      </c>
      <c r="D8" s="18">
        <f t="shared" si="0"/>
        <v>1</v>
      </c>
      <c r="E8" s="2" t="str">
        <f>'MI vs Others'!AE4</f>
        <v>MRRMMRRMMRMMMMRMRRRRMRMM</v>
      </c>
    </row>
    <row r="9" spans="1:5" x14ac:dyDescent="0.3">
      <c r="A9" s="14" t="s">
        <v>82</v>
      </c>
      <c r="B9" s="12">
        <f>'MI vs Others'!AH35/SUM('MI vs Others'!AH35:AI35)</f>
        <v>0.42857142857142855</v>
      </c>
      <c r="C9" s="12">
        <f>'MI vs Others'!AI35/SUM('MI vs Others'!AH35:AI35)</f>
        <v>0.5714285714285714</v>
      </c>
      <c r="D9" s="18">
        <f t="shared" si="0"/>
        <v>1</v>
      </c>
      <c r="E9" s="2" t="str">
        <f>'MI vs Others'!AM4</f>
        <v>PPPMMPMPPMMPMMPMMPMPMMPMMPPM</v>
      </c>
    </row>
    <row r="10" spans="1:5" x14ac:dyDescent="0.3">
      <c r="A10" s="14" t="s">
        <v>1</v>
      </c>
      <c r="B10" s="12">
        <f>'MI vs Others'!AP37/SUM('MI vs Others'!AP37:AQ37)</f>
        <v>0.81818181818181823</v>
      </c>
      <c r="C10" s="12">
        <f>'MI vs Others'!AQ37/SUM('MI vs Others'!AP37:AQ37)</f>
        <v>0.18181818181818182</v>
      </c>
      <c r="D10" s="18">
        <f t="shared" si="0"/>
        <v>1</v>
      </c>
      <c r="E10" s="2" t="str">
        <f>'MI vs Others'!AU4</f>
        <v>RMRMRMMMRRMRMRMMRMMMMMRMMRMRR</v>
      </c>
    </row>
    <row r="11" spans="1:5" x14ac:dyDescent="0.3">
      <c r="A11" s="14" t="s">
        <v>3</v>
      </c>
      <c r="B11" s="12">
        <f>'MI vs Others'!AX38/SUM('MI vs Others'!AX38:AY38)</f>
        <v>0.46153846153846156</v>
      </c>
      <c r="C11" s="12">
        <f>'MI vs Others'!AY38/SUM('MI vs Others'!AX38:AY38)</f>
        <v>0.53846153846153844</v>
      </c>
      <c r="D11" s="18">
        <f t="shared" si="0"/>
        <v>1</v>
      </c>
      <c r="E11" s="2" t="str">
        <f>'MI vs Others'!BC4</f>
        <v>MDDDMMMMDDMDDMDMDMMMDDDMMMMMDD</v>
      </c>
    </row>
    <row r="13" spans="1:5" x14ac:dyDescent="0.3">
      <c r="A13" s="2" t="s">
        <v>68</v>
      </c>
      <c r="B13" s="2"/>
      <c r="C13" s="2"/>
      <c r="D13" s="2"/>
      <c r="E13" s="2"/>
    </row>
    <row r="14" spans="1:5" x14ac:dyDescent="0.3">
      <c r="A14" s="13" t="s">
        <v>69</v>
      </c>
      <c r="B14" s="15" t="s">
        <v>99</v>
      </c>
      <c r="C14" s="15" t="s">
        <v>106</v>
      </c>
      <c r="D14" s="15" t="s">
        <v>81</v>
      </c>
      <c r="E14" s="15" t="s">
        <v>96</v>
      </c>
    </row>
    <row r="15" spans="1:5" x14ac:dyDescent="0.3">
      <c r="A15" s="14" t="s">
        <v>0</v>
      </c>
      <c r="B15" s="12">
        <f>'CSK vs Others'!B39/SUM('CSK vs Others'!B39:C39)</f>
        <v>0.33333333333333331</v>
      </c>
      <c r="C15" s="12">
        <f>'CSK vs Others'!C39/SUM('CSK vs Others'!B39:C39)</f>
        <v>0.66666666666666663</v>
      </c>
      <c r="D15" s="18">
        <f>SUM(B15:C15)</f>
        <v>1</v>
      </c>
      <c r="E15" s="2" t="str">
        <f>'CSK vs Others'!G4</f>
        <v>CMMCMCCMMMCMMCMCCCCMMMCMMMMMCMMC</v>
      </c>
    </row>
    <row r="16" spans="1:5" x14ac:dyDescent="0.3">
      <c r="A16" s="14" t="s">
        <v>2</v>
      </c>
      <c r="B16" s="12">
        <f>'CSK vs Others'!J32/SUM('CSK vs Others'!J32:K32)</f>
        <v>0.5625</v>
      </c>
      <c r="C16" s="12">
        <f>'CSK vs Others'!K32/SUM('CSK vs Others'!J32:K32)</f>
        <v>0.4375</v>
      </c>
      <c r="D16" s="18">
        <f t="shared" ref="D16:D21" si="1">SUM(B16:C16)</f>
        <v>1</v>
      </c>
      <c r="E16" s="2" t="str">
        <f>'CSK vs Others'!O4</f>
        <v>CCKCCCKKCKCCCKCKCKCCKCCCC</v>
      </c>
    </row>
    <row r="17" spans="1:5" x14ac:dyDescent="0.3">
      <c r="A17" s="14" t="s">
        <v>5</v>
      </c>
      <c r="B17" s="12">
        <f>'CSK vs Others'!R33/SUM('CSK vs Others'!R33:S33)</f>
        <v>0.6470588235294118</v>
      </c>
      <c r="C17" s="12">
        <f>'CSK vs Others'!S33/SUM('CSK vs Others'!R33:S33)</f>
        <v>0.35294117647058826</v>
      </c>
      <c r="D17" s="18">
        <f t="shared" si="1"/>
        <v>1</v>
      </c>
      <c r="E17" s="2" t="str">
        <f>'CSK vs Others'!W4</f>
        <v>SCSCSSCCCCCCCSCSCCCCSCSCCC</v>
      </c>
    </row>
    <row r="18" spans="1:5" x14ac:dyDescent="0.3">
      <c r="A18" s="14" t="s">
        <v>4</v>
      </c>
      <c r="B18" s="12">
        <f>'CSK vs Others'!Z33/SUM('CSK vs Others'!Z33:AA33)</f>
        <v>0.66666666666666663</v>
      </c>
      <c r="C18" s="12">
        <f>'CSK vs Others'!AA33/SUM('CSK vs Others'!Z33:AA33)</f>
        <v>0.33333333333333331</v>
      </c>
      <c r="D18" s="18">
        <f t="shared" si="1"/>
        <v>1</v>
      </c>
      <c r="E18" s="2" t="str">
        <f>'CSK vs Others'!AE4</f>
        <v>RRRCCRCCCCCCRCCRCCRCCRRCR</v>
      </c>
    </row>
    <row r="19" spans="1:5" x14ac:dyDescent="0.3">
      <c r="A19" s="14" t="s">
        <v>82</v>
      </c>
      <c r="B19" s="12">
        <f>'CSK vs Others'!AH34/SUM('CSK vs Others'!AH34:AI34)</f>
        <v>0.55555555555555558</v>
      </c>
      <c r="C19" s="12">
        <f>'CSK vs Others'!AI34/SUM('CSK vs Others'!AH34:AI34)</f>
        <v>0.44444444444444442</v>
      </c>
      <c r="D19" s="18">
        <f t="shared" si="1"/>
        <v>1</v>
      </c>
      <c r="E19" s="2" t="str">
        <f>'CSK vs Others'!AM4</f>
        <v>CCCCCPCPPPCCPPPCCPCCPCCCP</v>
      </c>
    </row>
    <row r="20" spans="1:5" x14ac:dyDescent="0.3">
      <c r="A20" s="14" t="s">
        <v>1</v>
      </c>
      <c r="B20" s="12">
        <f>'CSK vs Others'!AP34/SUM('CSK vs Others'!AP34:AQ34)</f>
        <v>0.70588235294117652</v>
      </c>
      <c r="C20" s="12">
        <f>'CSK vs Others'!AQ34/SUM('CSK vs Others'!AP34:AQ34)</f>
        <v>0.29411764705882354</v>
      </c>
      <c r="D20" s="18">
        <f t="shared" si="1"/>
        <v>1</v>
      </c>
      <c r="E20" s="2" t="str">
        <f>'CSK vs Others'!AU4</f>
        <v>CRCRRRCCRCCCCRRCCCCCCCRRCCC</v>
      </c>
    </row>
    <row r="21" spans="1:5" x14ac:dyDescent="0.3">
      <c r="A21" s="14" t="s">
        <v>3</v>
      </c>
      <c r="B21" s="12">
        <f>'CSK vs Others'!AX33/SUM(('CSK vs Others'!AX33:AY33))</f>
        <v>0.6</v>
      </c>
      <c r="C21" s="12">
        <f>'CSK vs Others'!AY33/SUM('CSK vs Others'!AX33:AY33)</f>
        <v>0.4</v>
      </c>
      <c r="D21" s="18">
        <f t="shared" si="1"/>
        <v>1</v>
      </c>
      <c r="E21" s="2" t="str">
        <f>'CSK vs Others'!BC4</f>
        <v>DCDCCDCDCCCCCCCDCDCCCDDDDC</v>
      </c>
    </row>
    <row r="23" spans="1:5" x14ac:dyDescent="0.3">
      <c r="A23" s="2" t="s">
        <v>68</v>
      </c>
      <c r="B23" s="2"/>
      <c r="C23" s="2"/>
      <c r="D23" s="2"/>
      <c r="E23" s="2"/>
    </row>
    <row r="24" spans="1:5" x14ac:dyDescent="0.3">
      <c r="A24" s="13" t="s">
        <v>69</v>
      </c>
      <c r="B24" s="16" t="s">
        <v>100</v>
      </c>
      <c r="C24" s="16" t="s">
        <v>107</v>
      </c>
      <c r="D24" s="16" t="s">
        <v>81</v>
      </c>
      <c r="E24" s="16" t="s">
        <v>96</v>
      </c>
    </row>
    <row r="25" spans="1:5" x14ac:dyDescent="0.3">
      <c r="A25" s="14" t="s">
        <v>0</v>
      </c>
      <c r="B25" s="12">
        <f>'KKR vs Others'!B36/SUM('KKR vs Others'!B36:C36)</f>
        <v>0.33333333333333331</v>
      </c>
      <c r="C25" s="12">
        <f>'KKR vs Others'!C36/SUM('KKR vs Others'!B36:C36)</f>
        <v>0.66666666666666663</v>
      </c>
      <c r="D25" s="18">
        <f>SUM(B25:C25)</f>
        <v>1</v>
      </c>
      <c r="E25" s="2" t="str">
        <f>'KKR vs Others'!G4</f>
        <v>MMMMMKMMMKMMKKKMMMMMMMMKMMMMK</v>
      </c>
    </row>
    <row r="26" spans="1:5" x14ac:dyDescent="0.3">
      <c r="A26" s="14" t="s">
        <v>6</v>
      </c>
      <c r="B26" s="12">
        <f>'KKR vs Others'!J33/SUM('KKR vs Others'!J33:K33)</f>
        <v>0.4375</v>
      </c>
      <c r="C26" s="12">
        <f>'KKR vs Others'!K33/SUM('KKR vs Others'!J33:K33)</f>
        <v>0.5625</v>
      </c>
      <c r="D26" s="18">
        <f t="shared" ref="D26:D31" si="2">SUM(B26:C26)</f>
        <v>1</v>
      </c>
      <c r="E26" s="2" t="str">
        <f>'KKR vs Others'!O4</f>
        <v>CCKCCCKKCKCCCKCKCKCCKCCCC</v>
      </c>
    </row>
    <row r="27" spans="1:5" x14ac:dyDescent="0.3">
      <c r="A27" s="14" t="s">
        <v>5</v>
      </c>
      <c r="B27" s="12">
        <f>'KKR vs Others'!R37/SUM('KKR vs Others'!R37:S37)</f>
        <v>0.6</v>
      </c>
      <c r="C27" s="12">
        <f>'KKR vs Others'!S37/SUM('KKR vs Others'!R37:S37)</f>
        <v>0.4</v>
      </c>
      <c r="D27" s="18">
        <f t="shared" si="2"/>
        <v>1</v>
      </c>
      <c r="E27" s="2" t="str">
        <f>'KKR vs Others'!W4</f>
        <v>KKSSKKKKKKSKKSKKKSKSKSKSKSKKKK</v>
      </c>
    </row>
    <row r="28" spans="1:5" x14ac:dyDescent="0.3">
      <c r="A28" s="14" t="s">
        <v>4</v>
      </c>
      <c r="B28" s="12">
        <f>'KKR vs Others'!Z31/SUM('KKR vs Others'!Z31:AA31)</f>
        <v>0.5</v>
      </c>
      <c r="C28" s="12">
        <f>'KKR vs Others'!AA31/SUM('KKR vs Others'!Z31:AA31)</f>
        <v>0.5</v>
      </c>
      <c r="D28" s="18">
        <f t="shared" si="2"/>
        <v>1</v>
      </c>
      <c r="E28" s="2" t="str">
        <f>'KKR vs Others'!AE4</f>
        <v>RRRKRKKKRKRKRRRKKKKRKKRK</v>
      </c>
    </row>
    <row r="29" spans="1:5" x14ac:dyDescent="0.3">
      <c r="A29" s="14" t="s">
        <v>82</v>
      </c>
      <c r="B29" s="12">
        <f>'KKR vs Others'!AH38/SUM('KKR vs Others'!AH38:AI38)</f>
        <v>0.88888888888888884</v>
      </c>
      <c r="C29" s="12">
        <f>'KKR vs Others'!AI38/SUM('KKR vs Others'!AH38:AI38)</f>
        <v>0.1111111111111111</v>
      </c>
      <c r="D29" s="18">
        <f t="shared" si="2"/>
        <v>1</v>
      </c>
      <c r="E29" s="2" t="str">
        <f>'KKR vs Others'!AM4</f>
        <v>PKKPKPKPKPKPKKKKKKKKPPKKKKPKP</v>
      </c>
    </row>
    <row r="30" spans="1:5" x14ac:dyDescent="0.3">
      <c r="A30" s="14" t="s">
        <v>1</v>
      </c>
      <c r="B30" s="12">
        <f>'KKR vs Others'!AP36/SUM('KKR vs Others'!AP36:AQ36)</f>
        <v>0.6</v>
      </c>
      <c r="C30" s="12">
        <f>'KKR vs Others'!AQ36/SUM('KKR vs Others'!AP36:AQ36)</f>
        <v>0.4</v>
      </c>
      <c r="D30" s="18">
        <f t="shared" si="2"/>
        <v>1</v>
      </c>
      <c r="E30" s="2" t="str">
        <f>'KKR vs Others'!AU4</f>
        <v>KKRRKRRRKKRKKKRRKRKKKKKRRRRKK</v>
      </c>
    </row>
    <row r="31" spans="1:5" x14ac:dyDescent="0.3">
      <c r="A31" s="14" t="s">
        <v>3</v>
      </c>
      <c r="B31" s="12">
        <f>'KKR vs Others'!AX35/SUM('KKR vs Others'!AX35:AY35)</f>
        <v>0.6</v>
      </c>
      <c r="C31" s="12">
        <f>'KKR vs Others'!AY35/SUM('KKR vs Others'!AX35:AY35)</f>
        <v>0.4</v>
      </c>
      <c r="D31" s="18">
        <f t="shared" si="2"/>
        <v>1</v>
      </c>
      <c r="E31" s="2" t="str">
        <f>'KKR vs Others'!BC4</f>
        <v>KDDDKKDKKKDDKKKKDKKKDDDDKDKK</v>
      </c>
    </row>
    <row r="33" spans="1:5" x14ac:dyDescent="0.3">
      <c r="A33" s="2" t="s">
        <v>68</v>
      </c>
      <c r="B33" s="2"/>
      <c r="C33" s="2"/>
      <c r="D33" s="2"/>
      <c r="E33" s="2"/>
    </row>
    <row r="34" spans="1:5" x14ac:dyDescent="0.3">
      <c r="A34" s="13" t="s">
        <v>69</v>
      </c>
      <c r="B34" s="14" t="s">
        <v>101</v>
      </c>
      <c r="C34" s="14" t="s">
        <v>108</v>
      </c>
      <c r="D34" s="14" t="s">
        <v>81</v>
      </c>
      <c r="E34" s="14" t="s">
        <v>96</v>
      </c>
    </row>
    <row r="35" spans="1:5" x14ac:dyDescent="0.3">
      <c r="A35" s="14" t="s">
        <v>0</v>
      </c>
      <c r="B35" s="12">
        <f>'SRH vs Others'!B36/SUM('SRH vs Others'!B36:C36)</f>
        <v>0.46666666666666667</v>
      </c>
      <c r="C35" s="12">
        <f>'SRH vs Others'!C36/SUM('SRH vs Others'!B36:C36)</f>
        <v>0.53333333333333333</v>
      </c>
      <c r="D35" s="18">
        <f>SUM(B35:C35)</f>
        <v>1</v>
      </c>
      <c r="E35" s="2" t="str">
        <f>'SRH vs Others'!G4</f>
        <v>SMSSMMMSMMSMSMMMSSMSSSMMMSMM</v>
      </c>
    </row>
    <row r="36" spans="1:5" x14ac:dyDescent="0.3">
      <c r="A36" s="14" t="s">
        <v>6</v>
      </c>
      <c r="B36" s="12">
        <f>'SRH vs Others'!J34/SUM('SRH vs Others'!J34:K34)</f>
        <v>0.35294117647058826</v>
      </c>
      <c r="C36" s="12">
        <f>'SRH vs Others'!K34/SUM('SRH vs Others'!J34:K34)</f>
        <v>0.6470588235294118</v>
      </c>
      <c r="D36" s="18">
        <f t="shared" ref="D36:D41" si="3">SUM(B36:C36)</f>
        <v>1</v>
      </c>
      <c r="E36" s="2" t="str">
        <f>'SRH vs Others'!O4</f>
        <v>SCSCSSCCCCCCCSCSCCCCSCSCCC</v>
      </c>
    </row>
    <row r="37" spans="1:5" x14ac:dyDescent="0.3">
      <c r="A37" s="14" t="s">
        <v>2</v>
      </c>
      <c r="B37" s="12">
        <f>'SRH vs Others'!R38/SUM('SRH vs Others'!R38:S38)</f>
        <v>0.4</v>
      </c>
      <c r="C37" s="12">
        <f>'SRH vs Others'!S38/SUM('SRH vs Others'!R38:S38)</f>
        <v>0.6</v>
      </c>
      <c r="D37" s="18">
        <f t="shared" si="3"/>
        <v>1</v>
      </c>
      <c r="E37" s="2" t="str">
        <f>'SRH vs Others'!W4</f>
        <v>KKSSKKKKKKSKKSKKKSKSKSKSKSKKKK</v>
      </c>
    </row>
    <row r="38" spans="1:5" x14ac:dyDescent="0.3">
      <c r="A38" s="14" t="s">
        <v>4</v>
      </c>
      <c r="B38" s="12">
        <f>'SRH vs Others'!Z31/SUM('SRH vs Others'!Z31:AA31)</f>
        <v>0.33333333333333331</v>
      </c>
      <c r="C38" s="12">
        <f>'SRH vs Others'!AA31/SUM('SRH vs Others'!Z31:AA31)</f>
        <v>0.66666666666666663</v>
      </c>
      <c r="D38" s="18">
        <f t="shared" si="3"/>
        <v>1</v>
      </c>
      <c r="E38" s="2" t="str">
        <f>'SRH vs Others'!AE4</f>
        <v>RRRSRRRRSRSRRSRSSSSRRSRS</v>
      </c>
    </row>
    <row r="39" spans="1:5" x14ac:dyDescent="0.3">
      <c r="A39" s="14" t="s">
        <v>82</v>
      </c>
      <c r="B39" s="12">
        <f>'SRH vs Others'!AH36/SUM('SRH vs Others'!AH36:AI36)</f>
        <v>0.53333333333333333</v>
      </c>
      <c r="C39" s="12">
        <f>'SRH vs Others'!AI36/SUM('SRH vs Others'!AH36:AI36)</f>
        <v>0.46666666666666667</v>
      </c>
      <c r="D39" s="18">
        <f t="shared" si="3"/>
        <v>1</v>
      </c>
      <c r="E39" s="2" t="str">
        <f>'SRH vs Others'!AM4</f>
        <v>PPPPSSPSPPSSPPSS</v>
      </c>
    </row>
    <row r="40" spans="1:5" x14ac:dyDescent="0.3">
      <c r="A40" s="14" t="s">
        <v>1</v>
      </c>
      <c r="B40" s="12">
        <f>'SRH vs Others'!AP37/SUM('SRH vs Others'!AP37:AQ37)</f>
        <v>0.5</v>
      </c>
      <c r="C40" s="12">
        <f>'SRH vs Others'!AQ37/SUM('SRH vs Others'!AP37:AQ37)</f>
        <v>0.5</v>
      </c>
      <c r="D40" s="18">
        <f t="shared" si="3"/>
        <v>1</v>
      </c>
      <c r="E40" s="2" t="str">
        <f>'SRH vs Others'!AU4</f>
        <v>RRSRSSSRSRSSRRSSRRSSSSRSRRSSRS</v>
      </c>
    </row>
    <row r="41" spans="1:5" x14ac:dyDescent="0.3">
      <c r="A41" s="14" t="s">
        <v>3</v>
      </c>
      <c r="B41" s="12">
        <f>'SRH vs Others'!AX39/SUM('SRH vs Others'!AX39:AY39)</f>
        <v>0.4</v>
      </c>
      <c r="C41" s="12">
        <f>'SRH vs Others'!AY39/SUM('SRH vs Others'!AX39:AY39)</f>
        <v>0.6</v>
      </c>
      <c r="D41" s="18">
        <f t="shared" si="3"/>
        <v>1</v>
      </c>
      <c r="E41" s="2" t="str">
        <f>'SRH vs Others'!BC4</f>
        <v>DDDDSSSSDDDSSSSDSDDSDSSSDDSSDDD</v>
      </c>
    </row>
    <row r="43" spans="1:5" x14ac:dyDescent="0.3">
      <c r="A43" s="2" t="s">
        <v>68</v>
      </c>
      <c r="B43" s="2"/>
      <c r="C43" s="2"/>
      <c r="D43" s="2"/>
      <c r="E43" s="2"/>
    </row>
    <row r="44" spans="1:5" x14ac:dyDescent="0.3">
      <c r="A44" s="13" t="s">
        <v>69</v>
      </c>
      <c r="B44" s="31" t="s">
        <v>102</v>
      </c>
      <c r="C44" s="31" t="s">
        <v>109</v>
      </c>
      <c r="D44" s="31" t="s">
        <v>81</v>
      </c>
      <c r="E44" s="31" t="s">
        <v>96</v>
      </c>
    </row>
    <row r="45" spans="1:5" x14ac:dyDescent="0.3">
      <c r="A45" s="14" t="s">
        <v>0</v>
      </c>
      <c r="B45" s="12">
        <f>'RR vs Others'!B32/SUM('RR vs Others'!B32:C32)</f>
        <v>0.5</v>
      </c>
      <c r="C45" s="12">
        <f>'RR vs Others'!C32/SUM('RR vs Others'!B32:C32)</f>
        <v>0.5</v>
      </c>
      <c r="D45" s="18">
        <f>SUM(B45:C45)</f>
        <v>1</v>
      </c>
      <c r="E45" s="2" t="str">
        <f>'RR vs Others'!G4</f>
        <v>MRRMMRRMMRMMMMRMRRRRMRMM</v>
      </c>
    </row>
    <row r="46" spans="1:5" x14ac:dyDescent="0.3">
      <c r="A46" s="14" t="s">
        <v>6</v>
      </c>
      <c r="B46" s="12">
        <f>'RR vs Others'!J32/SUM('RR vs Others'!J32:K32)</f>
        <v>0.33333333333333331</v>
      </c>
      <c r="C46" s="12">
        <f>'RR vs Others'!K32/SUM('RR vs Others'!J32:K32)</f>
        <v>0.66666666666666663</v>
      </c>
      <c r="D46" s="18">
        <f t="shared" ref="D46:D51" si="4">SUM(B46:C46)</f>
        <v>1</v>
      </c>
      <c r="E46" s="2" t="str">
        <f>'RR vs Others'!O4</f>
        <v>RRRCCRCCCCCCRCCRCCRCCRRCR</v>
      </c>
    </row>
    <row r="47" spans="1:5" x14ac:dyDescent="0.3">
      <c r="A47" s="14" t="s">
        <v>2</v>
      </c>
      <c r="B47" s="12">
        <f>'RR vs Others'!R32/SUM('RR vs Others'!R32:S32)</f>
        <v>0.5</v>
      </c>
      <c r="C47" s="12">
        <f>'RR vs Others'!S32/SUM('RR vs Others'!R32:S32)</f>
        <v>0.5</v>
      </c>
      <c r="D47" s="18">
        <f t="shared" si="4"/>
        <v>1</v>
      </c>
      <c r="E47" s="2" t="str">
        <f>'RR vs Others'!W4</f>
        <v>RRRKRKKKRKRKRRRKKKKRKKRK</v>
      </c>
    </row>
    <row r="48" spans="1:5" x14ac:dyDescent="0.3">
      <c r="A48" s="14" t="s">
        <v>5</v>
      </c>
      <c r="B48" s="12">
        <f>'RR vs Others'!Z32/SUM('RR vs Others'!Z32:AA32)</f>
        <v>0.66666666666666663</v>
      </c>
      <c r="C48" s="12">
        <f>'RR vs Others'!AA32/SUM('RR vs Others'!Z32:AA32)</f>
        <v>0.33333333333333331</v>
      </c>
      <c r="D48" s="18">
        <f t="shared" si="4"/>
        <v>1</v>
      </c>
      <c r="E48" s="2" t="str">
        <f>'RR vs Others'!AE4</f>
        <v>RRRSRRRRSRSRRSRSSSSRRSRS</v>
      </c>
    </row>
    <row r="49" spans="1:5" x14ac:dyDescent="0.3">
      <c r="A49" s="14" t="s">
        <v>82</v>
      </c>
      <c r="B49" s="12">
        <f>'RR vs Others'!AH31/SUM('RR vs Others'!AH31:AI31)</f>
        <v>0.5</v>
      </c>
      <c r="C49" s="12">
        <f>'RR vs Others'!AI31/SUM('RR vs Others'!AH31:AI31)</f>
        <v>0.5</v>
      </c>
      <c r="D49" s="18">
        <f t="shared" si="4"/>
        <v>1</v>
      </c>
      <c r="E49" s="2" t="str">
        <f>'RR vs Others'!AM4</f>
        <v>RPPRRRPRRRRPPRPPRPPRRPR</v>
      </c>
    </row>
    <row r="50" spans="1:5" x14ac:dyDescent="0.3">
      <c r="A50" s="14" t="s">
        <v>1</v>
      </c>
      <c r="B50" s="12">
        <f>'RR vs Others'!AP30/SUM('RR vs Others'!AP30:AQ30)</f>
        <v>0.36363636363636365</v>
      </c>
      <c r="C50" s="12">
        <f>'RR vs Others'!AQ30/SUM('RR vs Others'!AP30:AQ30)</f>
        <v>0.63636363636363635</v>
      </c>
      <c r="D50" s="18">
        <f t="shared" si="4"/>
        <v>1</v>
      </c>
      <c r="E50" s="2" t="str">
        <f>'RR vs Others'!AU4</f>
        <v>RRR'RR'R'R'RR'R'RRRR'R'RRRR'R'R'R'</v>
      </c>
    </row>
    <row r="51" spans="1:5" x14ac:dyDescent="0.3">
      <c r="A51" s="14" t="s">
        <v>3</v>
      </c>
      <c r="B51" s="12">
        <f>'RR vs Others'!AW32/SUM('RR vs Others'!AW32:AX32)</f>
        <v>0.36363636363636365</v>
      </c>
      <c r="C51" s="12">
        <f>'RR vs Others'!AX32/SUM('RR vs Others'!AW32:AX32)</f>
        <v>0.63636363636363635</v>
      </c>
      <c r="D51" s="18">
        <f t="shared" si="4"/>
        <v>1</v>
      </c>
      <c r="E51" s="2" t="str">
        <f>'RR vs Others'!BC4</f>
        <v>DRRRDDDRDDRRRRRRRDDDDDRD</v>
      </c>
    </row>
    <row r="53" spans="1:5" x14ac:dyDescent="0.3">
      <c r="A53" s="2" t="s">
        <v>68</v>
      </c>
      <c r="B53" s="2"/>
      <c r="C53" s="2"/>
      <c r="D53" s="2"/>
      <c r="E53" s="2"/>
    </row>
    <row r="54" spans="1:5" x14ac:dyDescent="0.3">
      <c r="A54" s="13" t="s">
        <v>69</v>
      </c>
      <c r="B54" s="13" t="s">
        <v>103</v>
      </c>
      <c r="C54" s="13" t="s">
        <v>110</v>
      </c>
      <c r="D54" s="13" t="s">
        <v>81</v>
      </c>
      <c r="E54" s="13" t="s">
        <v>96</v>
      </c>
    </row>
    <row r="55" spans="1:5" x14ac:dyDescent="0.3">
      <c r="A55" s="14" t="s">
        <v>0</v>
      </c>
      <c r="B55" s="12">
        <f>'PK vs Others'!B36/SUM('PK vs Others'!B36:C36)</f>
        <v>0.5714285714285714</v>
      </c>
      <c r="C55" s="12">
        <f>'PK vs Others'!C36/SUM('PK vs Others'!B36:C36)</f>
        <v>0.42857142857142855</v>
      </c>
      <c r="D55" s="18">
        <f>SUM(B55:C55)</f>
        <v>1</v>
      </c>
      <c r="E55" s="2" t="str">
        <f>'PK vs Others'!G4</f>
        <v>PPPMMPMPPMMPMMPMMPMPMMPMMPPM</v>
      </c>
    </row>
    <row r="56" spans="1:5" x14ac:dyDescent="0.3">
      <c r="A56" s="14" t="s">
        <v>6</v>
      </c>
      <c r="B56" s="12">
        <f>'PK vs Others'!J33/SUM('PK vs Others'!J33:K33)</f>
        <v>0.44444444444444442</v>
      </c>
      <c r="C56" s="12">
        <f>'PK vs Others'!K33/SUM('PK vs Others'!J33:K33)</f>
        <v>0.55555555555555558</v>
      </c>
      <c r="D56" s="18">
        <f t="shared" ref="D56:D61" si="5">SUM(B56:C56)</f>
        <v>1</v>
      </c>
      <c r="E56" s="2" t="str">
        <f>'PK vs Others'!O4</f>
        <v>CCCCCPCPPPCCPPPCCPCCPCCCP</v>
      </c>
    </row>
    <row r="57" spans="1:5" x14ac:dyDescent="0.3">
      <c r="A57" s="14" t="s">
        <v>2</v>
      </c>
      <c r="B57" s="12">
        <f>'PK vs Others'!R37/SUM('PK vs Others'!R37:S37)</f>
        <v>0.1111111111111111</v>
      </c>
      <c r="C57" s="12">
        <f>'PK vs Others'!S37/SUM('PK vs Others'!R37:S37)</f>
        <v>0.88888888888888884</v>
      </c>
      <c r="D57" s="18">
        <f t="shared" si="5"/>
        <v>1</v>
      </c>
      <c r="E57" s="2" t="str">
        <f>'PK vs Others'!W4</f>
        <v>PKKPKPKPKPKPKKKKKKKKPPKKKKPKP</v>
      </c>
    </row>
    <row r="58" spans="1:5" x14ac:dyDescent="0.3">
      <c r="A58" s="14" t="s">
        <v>5</v>
      </c>
      <c r="B58" s="12">
        <f>'PK vs Others'!Z35/SUM('PK vs Others'!Z35:AA35)</f>
        <v>0.41666666666666669</v>
      </c>
      <c r="C58" s="12">
        <f>'PK vs Others'!AA35/SUM('PK vs Others'!Z35:AA35)</f>
        <v>0.58333333333333337</v>
      </c>
      <c r="D58" s="18">
        <f t="shared" si="5"/>
        <v>1</v>
      </c>
      <c r="E58" s="2" t="str">
        <f>'PK vs Others'!AE4</f>
        <v>PPPPSSPSPPSSPPSSSSSSPSPSSPSP</v>
      </c>
    </row>
    <row r="59" spans="1:5" x14ac:dyDescent="0.3">
      <c r="A59" s="14" t="s">
        <v>4</v>
      </c>
      <c r="B59" s="12">
        <f>'PK vs Others'!AH32/SUM('PK vs Others'!AH32:AI32)</f>
        <v>0.5</v>
      </c>
      <c r="C59" s="12">
        <f>'PK vs Others'!AI32/SUM('PK vs Others'!AH32:AI32)</f>
        <v>0.5</v>
      </c>
      <c r="D59" s="18">
        <f t="shared" si="5"/>
        <v>1</v>
      </c>
      <c r="E59" s="2" t="str">
        <f>'PK vs Others'!AM4</f>
        <v>RPPRRRPRRRRPPRPPRPPRRPR</v>
      </c>
    </row>
    <row r="60" spans="1:5" x14ac:dyDescent="0.3">
      <c r="A60" s="14" t="s">
        <v>1</v>
      </c>
      <c r="B60" s="12">
        <f>'PK vs Others'!AP37/SUM('PK vs Others'!AP37:AQ37)</f>
        <v>0.41666666666666669</v>
      </c>
      <c r="C60" s="12">
        <f>'PK vs Others'!AQ37/SUM('PK vs Others'!AP37:AQ37)</f>
        <v>0.58333333333333337</v>
      </c>
      <c r="D60" s="18">
        <f t="shared" si="5"/>
        <v>1</v>
      </c>
      <c r="E60" s="2" t="str">
        <f>'PK vs Others'!AU4</f>
        <v>PPPRRRRPRPPPPPRPRRPPRRRRPPPR</v>
      </c>
    </row>
    <row r="61" spans="1:5" x14ac:dyDescent="0.3">
      <c r="A61" s="14" t="s">
        <v>3</v>
      </c>
      <c r="B61" s="12">
        <f>'PK vs Others'!AX36/SUM('PK vs Others'!AX36:AY36)</f>
        <v>0.58333333333333337</v>
      </c>
      <c r="C61" s="12">
        <f>'PK vs Others'!AY36/SUM('PK vs Others'!AX36:AY36)</f>
        <v>0.41666666666666669</v>
      </c>
      <c r="D61" s="18">
        <f t="shared" si="5"/>
        <v>1</v>
      </c>
      <c r="E61" s="2" t="str">
        <f>'PK vs Others'!BC4</f>
        <v>PPDPDPDPDDPPPPDDDPDPPPPDDPDD</v>
      </c>
    </row>
    <row r="63" spans="1:5" x14ac:dyDescent="0.3">
      <c r="A63" s="2" t="s">
        <v>68</v>
      </c>
      <c r="B63" s="2"/>
      <c r="C63" s="2"/>
      <c r="D63" s="2"/>
      <c r="E63" s="2"/>
    </row>
    <row r="64" spans="1:5" x14ac:dyDescent="0.3">
      <c r="A64" s="13" t="s">
        <v>69</v>
      </c>
      <c r="B64" s="32" t="s">
        <v>104</v>
      </c>
      <c r="C64" s="32" t="s">
        <v>111</v>
      </c>
      <c r="D64" s="32" t="s">
        <v>81</v>
      </c>
      <c r="E64" s="32" t="s">
        <v>96</v>
      </c>
    </row>
    <row r="65" spans="1:5" x14ac:dyDescent="0.3">
      <c r="A65" s="14" t="s">
        <v>0</v>
      </c>
      <c r="B65" s="12">
        <f>'RCB vs Others'!B36/SUM('RCB vs Others'!B36:C36)</f>
        <v>0.18181818181818182</v>
      </c>
      <c r="C65" s="12">
        <f>'RCB vs Others'!C36/SUM('RCB vs Others'!B36:C36)</f>
        <v>0.81818181818181823</v>
      </c>
      <c r="D65" s="18">
        <f>SUM(B65:C65)</f>
        <v>1</v>
      </c>
      <c r="E65" s="2" t="str">
        <f>'RCB vs Others'!G4</f>
        <v>RMRMRMMMRRMRMRMMRMMMMMRMMRMRR</v>
      </c>
    </row>
    <row r="66" spans="1:5" x14ac:dyDescent="0.3">
      <c r="A66" s="14" t="s">
        <v>6</v>
      </c>
      <c r="B66" s="12">
        <f>'RCB vs Others'!J35/SUM('RCB vs Others'!J35:K35)</f>
        <v>0.29411764705882354</v>
      </c>
      <c r="C66" s="12">
        <f>'RCB vs Others'!K35/SUM('RCB vs Others'!J35:K35)</f>
        <v>0.70588235294117652</v>
      </c>
      <c r="D66" s="18">
        <f t="shared" ref="D66:D71" si="6">SUM(B66:C66)</f>
        <v>1</v>
      </c>
      <c r="E66" s="2" t="str">
        <f>'RCB vs Others'!O4</f>
        <v>CRCRRRCCRCCCCRRCCCCCCCRRCCC</v>
      </c>
    </row>
    <row r="67" spans="1:5" x14ac:dyDescent="0.3">
      <c r="A67" s="14" t="s">
        <v>2</v>
      </c>
      <c r="B67" s="12">
        <f>'RCB vs Others'!R37/SUM('RCB vs Others'!R37:S37)</f>
        <v>0.4</v>
      </c>
      <c r="C67" s="12">
        <f>'RCB vs Others'!S37/SUM('RCB vs Others'!R37:S37)</f>
        <v>0.6</v>
      </c>
      <c r="D67" s="18">
        <f t="shared" si="6"/>
        <v>1</v>
      </c>
      <c r="E67" s="2" t="str">
        <f>'RCB vs Others'!W4</f>
        <v>KKRRKRRRKKRKKKRRKRKKKKKRRRRKK</v>
      </c>
    </row>
    <row r="68" spans="1:5" x14ac:dyDescent="0.3">
      <c r="A68" s="14" t="s">
        <v>5</v>
      </c>
      <c r="B68" s="12">
        <f>'RCB vs Others'!Z38/SUM('RCB vs Others'!Z38:AA38)</f>
        <v>0.52941176470588236</v>
      </c>
      <c r="C68" s="12">
        <f>'RCB vs Others'!AA38/SUM('RCB vs Others'!Z38:AA38)</f>
        <v>0.47058823529411764</v>
      </c>
      <c r="D68" s="18">
        <f t="shared" si="6"/>
        <v>1</v>
      </c>
      <c r="E68" s="2" t="str">
        <f>'RCB vs Others'!AE4</f>
        <v>RRSRSSSRSRSSRRSSRRSSSSRSRRSSRS</v>
      </c>
    </row>
    <row r="69" spans="1:5" x14ac:dyDescent="0.3">
      <c r="A69" s="14" t="s">
        <v>4</v>
      </c>
      <c r="B69" s="12">
        <f>'RCB vs Others'!AH29/SUM('RCB vs Others'!AH29:AI29)</f>
        <v>0.58333333333333337</v>
      </c>
      <c r="C69" s="12">
        <f>'RCB vs Others'!AI29/SUM('RCB vs Others'!AH29:AI29)</f>
        <v>0.41666666666666669</v>
      </c>
      <c r="D69" s="18">
        <f t="shared" si="6"/>
        <v>1</v>
      </c>
      <c r="E69" s="2" t="str">
        <f>'RCB vs Others'!AM4</f>
        <v>RRR'RR'R'R'RR'R'RRRR'R'RRRR'R'R'R'</v>
      </c>
    </row>
    <row r="70" spans="1:5" x14ac:dyDescent="0.3">
      <c r="A70" s="14" t="s">
        <v>82</v>
      </c>
      <c r="B70" s="12">
        <f>'RCB vs Others'!AP36/SUM('RCB vs Others'!AP36:AQ36)</f>
        <v>0.53846153846153844</v>
      </c>
      <c r="C70" s="12">
        <f>'RCB vs Others'!AQ36/SUM('RCB vs Others'!AP36:AQ36)</f>
        <v>0.46153846153846156</v>
      </c>
      <c r="D70" s="18">
        <f t="shared" si="6"/>
        <v>1</v>
      </c>
      <c r="E70" s="2" t="str">
        <f>'RCB vs Others'!AU4</f>
        <v>PPPRRRRPRPPPPPRPRRPPRRRRPPPR</v>
      </c>
    </row>
    <row r="71" spans="1:5" x14ac:dyDescent="0.3">
      <c r="A71" s="14" t="s">
        <v>3</v>
      </c>
      <c r="B71" s="12">
        <f>'RCB vs Others'!AX33/SUM('RCB vs Others'!AX33:AY33)</f>
        <v>0.75</v>
      </c>
      <c r="C71" s="12">
        <f>'RCB vs Others'!AY33/SUM('RCB vs Others'!AX33:AY33)</f>
        <v>0.25</v>
      </c>
      <c r="D71" s="18">
        <f t="shared" si="6"/>
        <v>1</v>
      </c>
      <c r="E71" s="2" t="str">
        <f>'RCB vs Others'!BC4</f>
        <v>DDDRDDRRRRRRRRDRRRRRDDDDRR</v>
      </c>
    </row>
    <row r="73" spans="1:5" x14ac:dyDescent="0.3">
      <c r="A73" s="2" t="s">
        <v>68</v>
      </c>
      <c r="B73" s="2"/>
      <c r="C73" s="2"/>
      <c r="D73" s="2"/>
      <c r="E73" s="2"/>
    </row>
    <row r="74" spans="1:5" x14ac:dyDescent="0.3">
      <c r="A74" s="13" t="s">
        <v>69</v>
      </c>
      <c r="B74" s="14" t="s">
        <v>105</v>
      </c>
      <c r="C74" s="14" t="s">
        <v>112</v>
      </c>
      <c r="D74" s="14" t="s">
        <v>81</v>
      </c>
      <c r="E74" s="14" t="s">
        <v>96</v>
      </c>
    </row>
    <row r="75" spans="1:5" x14ac:dyDescent="0.3">
      <c r="A75" s="14" t="s">
        <v>0</v>
      </c>
      <c r="B75" s="12">
        <f>'DC vs Others'!B37/SUM('DC vs Others'!B37:C37)</f>
        <v>0.53846153846153844</v>
      </c>
      <c r="C75" s="12">
        <f>'DC vs Others'!C37/SUM('DC vs Others'!B37:C37)</f>
        <v>0.46153846153846156</v>
      </c>
      <c r="D75" s="18">
        <f>SUM(B75:C75)</f>
        <v>1</v>
      </c>
      <c r="E75" s="2" t="str">
        <f>'DC vs Others'!G4</f>
        <v>MDDDMMMMDDMDDMDMDMMMDDDMMMMMDD</v>
      </c>
    </row>
    <row r="76" spans="1:5" x14ac:dyDescent="0.3">
      <c r="A76" s="14" t="s">
        <v>6</v>
      </c>
      <c r="B76" s="12">
        <f>'DC vs Others'!J34/SUM('DC vs Others'!J34:K34)</f>
        <v>0.4</v>
      </c>
      <c r="C76" s="12">
        <f>'DC vs Others'!K34/SUM('DC vs Others'!J34:K34)</f>
        <v>0.6</v>
      </c>
      <c r="D76" s="18">
        <f t="shared" ref="D76:D81" si="7">SUM(B76:C76)</f>
        <v>1</v>
      </c>
      <c r="E76" s="2" t="str">
        <f>'DC vs Others'!O4</f>
        <v>DCDCCDCDCCCCCCCDCDCCCDDDDC</v>
      </c>
    </row>
    <row r="77" spans="1:5" x14ac:dyDescent="0.3">
      <c r="A77" s="14" t="s">
        <v>2</v>
      </c>
      <c r="B77" s="12">
        <f>'DC vs Others'!R36/SUM('DC vs Others'!R36:S36)</f>
        <v>0.4</v>
      </c>
      <c r="C77" s="12">
        <f>'DC vs Others'!S36/SUM('DC vs Others'!R36:S36)</f>
        <v>0.6</v>
      </c>
      <c r="D77" s="18">
        <f t="shared" si="7"/>
        <v>1</v>
      </c>
      <c r="E77" s="2" t="str">
        <f>'DC vs Others'!W4</f>
        <v>KDDDKKDKKKDDKKKKDKKKDDDDKDKK</v>
      </c>
    </row>
    <row r="78" spans="1:5" x14ac:dyDescent="0.3">
      <c r="A78" s="14" t="s">
        <v>5</v>
      </c>
      <c r="B78" s="12">
        <f>'DC vs Others'!Z38/SUM('DC vs Others'!Z38:AA38)</f>
        <v>0.6</v>
      </c>
      <c r="C78" s="12">
        <f>'DC vs Others'!AA38/SUM('DC vs Others'!Z38:AA38)</f>
        <v>0.4</v>
      </c>
      <c r="D78" s="18">
        <f t="shared" si="7"/>
        <v>1</v>
      </c>
      <c r="E78" s="2" t="str">
        <f>'DC vs Others'!AE4</f>
        <v>DDDDSSSSDDDSSSSDSDDSDSSSDDSSDDD</v>
      </c>
    </row>
    <row r="79" spans="1:5" x14ac:dyDescent="0.3">
      <c r="A79" s="14" t="s">
        <v>4</v>
      </c>
      <c r="B79" s="12">
        <f>'DC vs Others'!AH31/SUM('DC vs Others'!AH31:AI31)</f>
        <v>0.63636363636363635</v>
      </c>
      <c r="C79" s="12">
        <f>'DC vs Others'!AI31/SUM('DC vs Others'!AH31:AI31)</f>
        <v>0.36363636363636365</v>
      </c>
      <c r="D79" s="18">
        <f t="shared" si="7"/>
        <v>1</v>
      </c>
      <c r="E79" s="2" t="str">
        <f>'DC vs Others'!AM4</f>
        <v>DRRRDDDRDDRRRRRRRDDDDDRD</v>
      </c>
    </row>
    <row r="80" spans="1:5" x14ac:dyDescent="0.3">
      <c r="A80" s="14" t="s">
        <v>82</v>
      </c>
      <c r="B80" s="12">
        <f>'DC vs Others'!AP36/SUM('DC vs Others'!AP36:AQ36)</f>
        <v>0.41666666666666669</v>
      </c>
      <c r="C80" s="12">
        <f>'DC vs Others'!AQ36/SUM('DC vs Others'!AP36:AQ36)</f>
        <v>0.58333333333333337</v>
      </c>
      <c r="D80" s="18">
        <f t="shared" si="7"/>
        <v>1</v>
      </c>
      <c r="E80" s="2" t="str">
        <f>'DC vs Others'!AU4</f>
        <v>PPDPDPDPDDPPPPDDDPDPPPPDDPDD</v>
      </c>
    </row>
    <row r="81" spans="1:5" x14ac:dyDescent="0.3">
      <c r="A81" s="14" t="s">
        <v>1</v>
      </c>
      <c r="B81" s="12">
        <f>'DC vs Others'!AX34/SUM('DC vs Others'!AX34:AY34)</f>
        <v>0.2</v>
      </c>
      <c r="C81" s="12">
        <f>'DC vs Others'!AY34/SUM('DC vs Others'!AX34:AY34)</f>
        <v>0.8</v>
      </c>
      <c r="D81" s="18">
        <f t="shared" si="7"/>
        <v>1</v>
      </c>
      <c r="E81" s="2" t="str">
        <f>'DC vs Others'!BC4</f>
        <v>DDDRDDRRRRRRRRDRRRRRDDDDRR</v>
      </c>
    </row>
  </sheetData>
  <mergeCells count="1">
    <mergeCell ref="A1:D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5F016-5EE9-4C52-AB7C-D0AA27440CFE}">
  <dimension ref="A1:AZ88"/>
  <sheetViews>
    <sheetView workbookViewId="0">
      <selection sqref="A1:I1"/>
    </sheetView>
  </sheetViews>
  <sheetFormatPr defaultColWidth="19.33203125" defaultRowHeight="14.4" x14ac:dyDescent="0.3"/>
  <cols>
    <col min="1" max="1" width="19.5546875" bestFit="1" customWidth="1"/>
    <col min="2" max="3" width="9.44140625" bestFit="1" customWidth="1"/>
    <col min="5" max="5" width="19.5546875" customWidth="1"/>
    <col min="6" max="7" width="9.44140625" bestFit="1" customWidth="1"/>
    <col min="9" max="9" width="19.5546875" bestFit="1" customWidth="1"/>
    <col min="10" max="11" width="9.44140625" bestFit="1" customWidth="1"/>
    <col min="13" max="13" width="19.5546875" bestFit="1" customWidth="1"/>
    <col min="14" max="15" width="9.44140625" bestFit="1" customWidth="1"/>
    <col min="17" max="17" width="19.5546875" bestFit="1" customWidth="1"/>
    <col min="18" max="19" width="9.44140625" bestFit="1" customWidth="1"/>
    <col min="21" max="21" width="19.5546875" bestFit="1" customWidth="1"/>
    <col min="22" max="23" width="9.44140625" bestFit="1" customWidth="1"/>
    <col min="25" max="25" width="19.5546875" bestFit="1" customWidth="1"/>
    <col min="26" max="27" width="9.44140625" bestFit="1" customWidth="1"/>
  </cols>
  <sheetData>
    <row r="1" spans="1:27" ht="49.2" customHeight="1" x14ac:dyDescent="0.3">
      <c r="A1" s="43" t="s">
        <v>251</v>
      </c>
      <c r="B1" s="43"/>
      <c r="C1" s="43"/>
      <c r="D1" s="43"/>
      <c r="E1" s="43"/>
      <c r="F1" s="43"/>
      <c r="G1" s="43"/>
      <c r="H1" s="43"/>
      <c r="I1" s="43"/>
    </row>
    <row r="2" spans="1:27" x14ac:dyDescent="0.3">
      <c r="A2" s="60" t="s">
        <v>113</v>
      </c>
      <c r="B2" s="60"/>
      <c r="C2" s="60"/>
      <c r="E2" s="54" t="s">
        <v>24</v>
      </c>
      <c r="F2" s="54"/>
      <c r="G2" s="54"/>
      <c r="I2" s="53" t="s">
        <v>26</v>
      </c>
      <c r="J2" s="53"/>
      <c r="K2" s="53"/>
      <c r="M2" s="61" t="s">
        <v>27</v>
      </c>
      <c r="N2" s="61"/>
      <c r="O2" s="61"/>
      <c r="Q2" s="62" t="s">
        <v>83</v>
      </c>
      <c r="R2" s="62"/>
      <c r="S2" s="62"/>
      <c r="U2" s="63" t="s">
        <v>28</v>
      </c>
      <c r="V2" s="63"/>
      <c r="W2" s="63"/>
      <c r="Y2" s="53" t="s">
        <v>29</v>
      </c>
      <c r="Z2" s="53"/>
      <c r="AA2" s="53"/>
    </row>
    <row r="3" spans="1:27" s="28" customFormat="1" x14ac:dyDescent="0.3">
      <c r="A3" s="11" t="s">
        <v>73</v>
      </c>
      <c r="B3" s="11"/>
      <c r="C3" s="11"/>
      <c r="E3" s="11" t="s">
        <v>73</v>
      </c>
      <c r="F3" s="11"/>
      <c r="G3" s="11"/>
      <c r="I3" s="11" t="s">
        <v>73</v>
      </c>
      <c r="J3" s="11"/>
      <c r="K3" s="11"/>
      <c r="M3" s="11" t="s">
        <v>73</v>
      </c>
      <c r="N3" s="11"/>
      <c r="O3" s="11"/>
      <c r="Q3" s="11" t="s">
        <v>73</v>
      </c>
      <c r="R3" s="11"/>
      <c r="S3" s="11"/>
      <c r="U3" s="11" t="s">
        <v>73</v>
      </c>
      <c r="V3" s="11"/>
      <c r="W3" s="11"/>
      <c r="Y3" s="11" t="s">
        <v>73</v>
      </c>
      <c r="Z3" s="11"/>
      <c r="AA3" s="11"/>
    </row>
    <row r="4" spans="1:27" x14ac:dyDescent="0.3">
      <c r="A4" s="2"/>
      <c r="B4" s="2" t="s">
        <v>71</v>
      </c>
      <c r="C4" s="2" t="s">
        <v>72</v>
      </c>
      <c r="E4" s="2"/>
      <c r="F4" s="2" t="s">
        <v>71</v>
      </c>
      <c r="G4" s="2" t="s">
        <v>74</v>
      </c>
      <c r="I4" s="2"/>
      <c r="J4" s="2" t="s">
        <v>71</v>
      </c>
      <c r="K4" s="2" t="s">
        <v>78</v>
      </c>
      <c r="M4" s="2"/>
      <c r="N4" s="2" t="s">
        <v>71</v>
      </c>
      <c r="O4" s="2" t="s">
        <v>75</v>
      </c>
      <c r="Q4" s="2"/>
      <c r="R4" s="2" t="s">
        <v>71</v>
      </c>
      <c r="S4" s="2" t="s">
        <v>76</v>
      </c>
      <c r="U4" s="2"/>
      <c r="V4" s="2" t="s">
        <v>71</v>
      </c>
      <c r="W4" s="2" t="s">
        <v>75</v>
      </c>
      <c r="Y4" s="2"/>
      <c r="Z4" s="2" t="s">
        <v>71</v>
      </c>
      <c r="AA4" s="2" t="s">
        <v>77</v>
      </c>
    </row>
    <row r="5" spans="1:27" x14ac:dyDescent="0.3">
      <c r="A5" s="2" t="s">
        <v>71</v>
      </c>
      <c r="B5" s="2">
        <v>11</v>
      </c>
      <c r="C5" s="2">
        <v>8</v>
      </c>
      <c r="E5" s="2" t="s">
        <v>71</v>
      </c>
      <c r="F5" s="2">
        <v>17</v>
      </c>
      <c r="G5" s="2">
        <v>5</v>
      </c>
      <c r="I5" s="2" t="s">
        <v>71</v>
      </c>
      <c r="J5" s="2">
        <v>8</v>
      </c>
      <c r="K5" s="2">
        <v>7</v>
      </c>
      <c r="M5" s="2" t="s">
        <v>71</v>
      </c>
      <c r="N5" s="2">
        <v>6</v>
      </c>
      <c r="O5" s="2">
        <v>6</v>
      </c>
      <c r="Q5" s="2" t="s">
        <v>71</v>
      </c>
      <c r="R5" s="2">
        <v>6</v>
      </c>
      <c r="S5" s="2">
        <v>8</v>
      </c>
      <c r="U5" s="2" t="s">
        <v>71</v>
      </c>
      <c r="V5" s="2">
        <v>8</v>
      </c>
      <c r="W5" s="2">
        <v>9</v>
      </c>
      <c r="Y5" s="2" t="s">
        <v>71</v>
      </c>
      <c r="Z5" s="2">
        <v>9</v>
      </c>
      <c r="AA5" s="2">
        <v>7</v>
      </c>
    </row>
    <row r="6" spans="1:27" x14ac:dyDescent="0.3">
      <c r="A6" s="2" t="s">
        <v>72</v>
      </c>
      <c r="B6" s="2">
        <v>8</v>
      </c>
      <c r="C6" s="2">
        <v>4</v>
      </c>
      <c r="E6" s="2" t="s">
        <v>74</v>
      </c>
      <c r="F6" s="2">
        <v>4</v>
      </c>
      <c r="G6" s="2">
        <v>2</v>
      </c>
      <c r="I6" s="2" t="s">
        <v>78</v>
      </c>
      <c r="J6" s="2">
        <v>8</v>
      </c>
      <c r="K6" s="2">
        <v>4</v>
      </c>
      <c r="M6" s="2" t="s">
        <v>75</v>
      </c>
      <c r="N6" s="2">
        <v>6</v>
      </c>
      <c r="O6" s="2">
        <v>5</v>
      </c>
      <c r="Q6" s="2" t="s">
        <v>76</v>
      </c>
      <c r="R6" s="2">
        <v>9</v>
      </c>
      <c r="S6" s="2">
        <v>4</v>
      </c>
      <c r="U6" s="2" t="s">
        <v>75</v>
      </c>
      <c r="V6" s="2">
        <v>9</v>
      </c>
      <c r="W6" s="2">
        <v>2</v>
      </c>
      <c r="Y6" s="2" t="s">
        <v>77</v>
      </c>
      <c r="Z6" s="2">
        <v>6</v>
      </c>
      <c r="AA6" s="2">
        <v>7</v>
      </c>
    </row>
    <row r="8" spans="1:27" s="28" customFormat="1" x14ac:dyDescent="0.3">
      <c r="A8" s="11" t="s">
        <v>114</v>
      </c>
      <c r="B8" s="11"/>
      <c r="C8" s="11"/>
      <c r="E8" s="11" t="s">
        <v>114</v>
      </c>
      <c r="F8" s="11"/>
      <c r="G8" s="11"/>
      <c r="I8" s="11" t="s">
        <v>114</v>
      </c>
      <c r="J8" s="11"/>
      <c r="K8" s="11"/>
      <c r="M8" s="11" t="s">
        <v>114</v>
      </c>
      <c r="N8" s="11"/>
      <c r="O8" s="11"/>
      <c r="Q8" s="11" t="s">
        <v>114</v>
      </c>
      <c r="R8" s="11"/>
      <c r="S8" s="11"/>
      <c r="U8" s="11" t="s">
        <v>114</v>
      </c>
      <c r="V8" s="11"/>
      <c r="W8" s="11"/>
      <c r="Y8" s="11" t="s">
        <v>114</v>
      </c>
      <c r="Z8" s="11"/>
      <c r="AA8" s="11"/>
    </row>
    <row r="9" spans="1:27" x14ac:dyDescent="0.3">
      <c r="A9" s="2"/>
      <c r="B9" s="2" t="s">
        <v>71</v>
      </c>
      <c r="C9" s="2" t="s">
        <v>72</v>
      </c>
      <c r="E9" s="2"/>
      <c r="F9" s="2" t="s">
        <v>71</v>
      </c>
      <c r="G9" s="2" t="s">
        <v>74</v>
      </c>
      <c r="I9" s="2"/>
      <c r="J9" s="2" t="s">
        <v>71</v>
      </c>
      <c r="K9" s="2" t="s">
        <v>78</v>
      </c>
      <c r="M9" s="2"/>
      <c r="N9" s="2" t="s">
        <v>71</v>
      </c>
      <c r="O9" s="2" t="s">
        <v>75</v>
      </c>
      <c r="Q9" s="2"/>
      <c r="R9" s="2" t="s">
        <v>71</v>
      </c>
      <c r="S9" s="2" t="s">
        <v>76</v>
      </c>
      <c r="U9" s="2"/>
      <c r="V9" s="2" t="s">
        <v>71</v>
      </c>
      <c r="W9" s="2" t="s">
        <v>75</v>
      </c>
      <c r="Y9" s="2"/>
      <c r="Z9" s="2" t="s">
        <v>71</v>
      </c>
      <c r="AA9" s="2" t="s">
        <v>77</v>
      </c>
    </row>
    <row r="10" spans="1:27" s="26" customFormat="1" x14ac:dyDescent="0.3">
      <c r="A10" s="25" t="s">
        <v>71</v>
      </c>
      <c r="B10" s="25">
        <f>B5/SUM($B5:$C5)</f>
        <v>0.57894736842105265</v>
      </c>
      <c r="C10" s="25">
        <f>C5/SUM($B5:$C5)</f>
        <v>0.42105263157894735</v>
      </c>
      <c r="E10" s="25" t="s">
        <v>71</v>
      </c>
      <c r="F10" s="25">
        <f>F5/SUM($F5:$G5)</f>
        <v>0.77272727272727271</v>
      </c>
      <c r="G10" s="25">
        <f>G5/SUM($F5:$G5)</f>
        <v>0.22727272727272727</v>
      </c>
      <c r="I10" s="25" t="s">
        <v>71</v>
      </c>
      <c r="J10" s="25">
        <f>J5/SUM($J5:$K5)</f>
        <v>0.53333333333333333</v>
      </c>
      <c r="K10" s="25">
        <f>K5/SUM($J5:$K5)</f>
        <v>0.46666666666666667</v>
      </c>
      <c r="M10" s="25" t="s">
        <v>71</v>
      </c>
      <c r="N10" s="25">
        <f>N5/SUM($N5:$O5)</f>
        <v>0.5</v>
      </c>
      <c r="O10" s="25">
        <f t="shared" ref="O10:O11" si="0">O5/SUM($N5:$O5)</f>
        <v>0.5</v>
      </c>
      <c r="P10" s="25"/>
      <c r="Q10" s="25" t="s">
        <v>71</v>
      </c>
      <c r="R10" s="25">
        <f>R5/SUM($R5:$S5)</f>
        <v>0.42857142857142855</v>
      </c>
      <c r="S10" s="25">
        <f>S5/SUM($R5:$S5)</f>
        <v>0.5714285714285714</v>
      </c>
      <c r="U10" s="25" t="s">
        <v>71</v>
      </c>
      <c r="V10" s="25">
        <f>V5/SUM($V5:$W5)</f>
        <v>0.47058823529411764</v>
      </c>
      <c r="W10" s="25">
        <f>W5/SUM($V5:$W5)</f>
        <v>0.52941176470588236</v>
      </c>
      <c r="Y10" s="25" t="s">
        <v>71</v>
      </c>
      <c r="Z10" s="25">
        <f>Z5/SUM($Z5:$AA5)</f>
        <v>0.5625</v>
      </c>
      <c r="AA10" s="25">
        <f>AA5/SUM($Z5:$AA5)</f>
        <v>0.4375</v>
      </c>
    </row>
    <row r="11" spans="1:27" s="26" customFormat="1" x14ac:dyDescent="0.3">
      <c r="A11" s="25" t="s">
        <v>72</v>
      </c>
      <c r="B11" s="25">
        <f>B6/SUM($B6:$C6)</f>
        <v>0.66666666666666663</v>
      </c>
      <c r="C11" s="25">
        <f>C6/SUM($B6:$C6)</f>
        <v>0.33333333333333331</v>
      </c>
      <c r="E11" s="25" t="s">
        <v>74</v>
      </c>
      <c r="F11" s="25">
        <f>F6/SUM($F6:$G6)</f>
        <v>0.66666666666666663</v>
      </c>
      <c r="G11" s="25">
        <f>G6/SUM($F6:$G6)</f>
        <v>0.33333333333333331</v>
      </c>
      <c r="I11" s="25" t="s">
        <v>78</v>
      </c>
      <c r="J11" s="25">
        <f>J6/SUM($J6:$K6)</f>
        <v>0.66666666666666663</v>
      </c>
      <c r="K11" s="25">
        <f>K6/SUM($J6:$K6)</f>
        <v>0.33333333333333331</v>
      </c>
      <c r="M11" s="25" t="s">
        <v>75</v>
      </c>
      <c r="N11" s="25">
        <f>N6/SUM($N6:$O6)</f>
        <v>0.54545454545454541</v>
      </c>
      <c r="O11" s="25">
        <f t="shared" si="0"/>
        <v>0.45454545454545453</v>
      </c>
      <c r="Q11" s="25" t="s">
        <v>76</v>
      </c>
      <c r="R11" s="25">
        <f>R6/SUM($R6:$S6)</f>
        <v>0.69230769230769229</v>
      </c>
      <c r="S11" s="25">
        <f>S6/SUM($R6:$S6)</f>
        <v>0.30769230769230771</v>
      </c>
      <c r="U11" s="25" t="s">
        <v>75</v>
      </c>
      <c r="V11" s="25">
        <f>V6/SUM($V6:$W6)</f>
        <v>0.81818181818181823</v>
      </c>
      <c r="W11" s="25">
        <f>W6/SUM($V6:$W6)</f>
        <v>0.18181818181818182</v>
      </c>
      <c r="Y11" s="25" t="s">
        <v>77</v>
      </c>
      <c r="Z11" s="25">
        <f>Z6/SUM($Z6:$AA6)</f>
        <v>0.46153846153846156</v>
      </c>
      <c r="AA11" s="25">
        <f>AA6/SUM($Z6:$AA6)</f>
        <v>0.53846153846153844</v>
      </c>
    </row>
    <row r="12" spans="1:27" s="26" customFormat="1" x14ac:dyDescent="0.3">
      <c r="A12" s="27"/>
      <c r="B12" s="27"/>
      <c r="C12" s="27"/>
      <c r="E12" s="27"/>
      <c r="F12" s="27"/>
      <c r="G12" s="27"/>
      <c r="I12" s="27"/>
      <c r="J12" s="27"/>
      <c r="K12" s="27"/>
      <c r="M12" s="27"/>
      <c r="N12" s="27"/>
      <c r="O12" s="27"/>
      <c r="Q12" s="27"/>
      <c r="R12" s="27"/>
      <c r="S12" s="27"/>
      <c r="U12" s="27"/>
      <c r="V12" s="27"/>
      <c r="W12" s="27"/>
      <c r="Y12" s="27"/>
      <c r="Z12" s="27"/>
      <c r="AA12" s="27"/>
    </row>
    <row r="13" spans="1:27" x14ac:dyDescent="0.3">
      <c r="A13" s="55" t="s">
        <v>31</v>
      </c>
      <c r="B13" s="55"/>
      <c r="C13" s="55"/>
      <c r="E13" s="54" t="s">
        <v>32</v>
      </c>
      <c r="F13" s="54"/>
      <c r="G13" s="54"/>
      <c r="I13" s="56" t="s">
        <v>33</v>
      </c>
      <c r="J13" s="56"/>
      <c r="K13" s="56"/>
      <c r="M13" s="59" t="s">
        <v>34</v>
      </c>
      <c r="N13" s="59"/>
      <c r="O13" s="59"/>
      <c r="Q13" s="58" t="s">
        <v>84</v>
      </c>
      <c r="R13" s="58"/>
      <c r="S13" s="58"/>
      <c r="U13" s="57" t="s">
        <v>115</v>
      </c>
      <c r="V13" s="57"/>
      <c r="W13" s="57"/>
      <c r="Y13" s="56" t="s">
        <v>36</v>
      </c>
      <c r="Z13" s="56"/>
      <c r="AA13" s="56"/>
    </row>
    <row r="14" spans="1:27" s="28" customFormat="1" x14ac:dyDescent="0.3">
      <c r="A14" s="11" t="s">
        <v>73</v>
      </c>
      <c r="B14" s="11"/>
      <c r="C14" s="11"/>
      <c r="E14" s="11" t="s">
        <v>73</v>
      </c>
      <c r="F14" s="11"/>
      <c r="G14" s="11"/>
      <c r="I14" s="11" t="s">
        <v>73</v>
      </c>
      <c r="J14" s="11"/>
      <c r="K14" s="11"/>
      <c r="M14" s="11" t="s">
        <v>73</v>
      </c>
      <c r="N14" s="11"/>
      <c r="O14" s="11"/>
      <c r="Q14" s="11" t="s">
        <v>73</v>
      </c>
      <c r="R14" s="11"/>
      <c r="S14" s="11"/>
      <c r="U14" s="11" t="s">
        <v>73</v>
      </c>
      <c r="V14" s="11"/>
      <c r="W14" s="11"/>
      <c r="Y14" s="11" t="s">
        <v>73</v>
      </c>
      <c r="Z14" s="11"/>
      <c r="AA14" s="11"/>
    </row>
    <row r="15" spans="1:27" x14ac:dyDescent="0.3">
      <c r="A15" s="2"/>
      <c r="B15" s="2" t="s">
        <v>72</v>
      </c>
      <c r="C15" s="2" t="s">
        <v>71</v>
      </c>
      <c r="E15" s="2"/>
      <c r="F15" s="2" t="s">
        <v>72</v>
      </c>
      <c r="G15" s="2" t="s">
        <v>74</v>
      </c>
      <c r="I15" s="2"/>
      <c r="J15" s="2" t="s">
        <v>72</v>
      </c>
      <c r="K15" s="2" t="s">
        <v>78</v>
      </c>
      <c r="M15" s="2"/>
      <c r="N15" s="2" t="s">
        <v>72</v>
      </c>
      <c r="O15" s="2" t="s">
        <v>75</v>
      </c>
      <c r="Q15" s="2"/>
      <c r="R15" s="2" t="s">
        <v>72</v>
      </c>
      <c r="S15" s="2" t="s">
        <v>76</v>
      </c>
      <c r="U15" s="2"/>
      <c r="V15" s="2" t="s">
        <v>72</v>
      </c>
      <c r="W15" s="2" t="s">
        <v>75</v>
      </c>
      <c r="Y15" s="2"/>
      <c r="Z15" s="2" t="s">
        <v>72</v>
      </c>
      <c r="AA15" s="2" t="s">
        <v>77</v>
      </c>
    </row>
    <row r="16" spans="1:27" x14ac:dyDescent="0.3">
      <c r="A16" s="2" t="s">
        <v>72</v>
      </c>
      <c r="B16" s="2">
        <v>4</v>
      </c>
      <c r="C16" s="2">
        <v>8</v>
      </c>
      <c r="E16" s="2" t="s">
        <v>72</v>
      </c>
      <c r="F16" s="2">
        <v>9</v>
      </c>
      <c r="G16" s="2">
        <v>7</v>
      </c>
      <c r="I16" s="2" t="s">
        <v>72</v>
      </c>
      <c r="J16" s="2">
        <v>11</v>
      </c>
      <c r="K16" s="2">
        <v>6</v>
      </c>
      <c r="M16" s="2" t="s">
        <v>72</v>
      </c>
      <c r="N16" s="2">
        <v>9</v>
      </c>
      <c r="O16" s="2">
        <v>6</v>
      </c>
      <c r="Q16" s="2" t="s">
        <v>72</v>
      </c>
      <c r="R16" s="2">
        <v>9</v>
      </c>
      <c r="S16" s="2">
        <v>6</v>
      </c>
      <c r="U16" s="2" t="s">
        <v>72</v>
      </c>
      <c r="V16" s="2">
        <v>12</v>
      </c>
      <c r="W16" s="2">
        <v>5</v>
      </c>
      <c r="Y16" s="2" t="s">
        <v>72</v>
      </c>
      <c r="Z16" s="2">
        <v>9</v>
      </c>
      <c r="AA16" s="2">
        <v>6</v>
      </c>
    </row>
    <row r="17" spans="1:27" x14ac:dyDescent="0.3">
      <c r="A17" s="2" t="s">
        <v>71</v>
      </c>
      <c r="B17" s="2">
        <v>8</v>
      </c>
      <c r="C17" s="2">
        <v>11</v>
      </c>
      <c r="E17" s="2" t="s">
        <v>74</v>
      </c>
      <c r="F17" s="2">
        <v>7</v>
      </c>
      <c r="G17" s="2">
        <v>1</v>
      </c>
      <c r="I17" s="2" t="s">
        <v>78</v>
      </c>
      <c r="J17" s="2">
        <v>7</v>
      </c>
      <c r="K17" s="2">
        <v>1</v>
      </c>
      <c r="M17" s="2" t="s">
        <v>75</v>
      </c>
      <c r="N17" s="2">
        <v>6</v>
      </c>
      <c r="O17" s="2">
        <v>3</v>
      </c>
      <c r="Q17" s="2" t="s">
        <v>76</v>
      </c>
      <c r="R17" s="2">
        <v>5</v>
      </c>
      <c r="S17" s="2">
        <v>4</v>
      </c>
      <c r="U17" s="2" t="s">
        <v>75</v>
      </c>
      <c r="V17" s="2">
        <v>5</v>
      </c>
      <c r="W17" s="2">
        <v>4</v>
      </c>
      <c r="Y17" s="2" t="s">
        <v>77</v>
      </c>
      <c r="Z17" s="2">
        <v>7</v>
      </c>
      <c r="AA17" s="2">
        <v>3</v>
      </c>
    </row>
    <row r="19" spans="1:27" s="28" customFormat="1" x14ac:dyDescent="0.3">
      <c r="A19" s="11" t="s">
        <v>114</v>
      </c>
      <c r="B19" s="11"/>
      <c r="C19" s="11"/>
      <c r="E19" s="11" t="s">
        <v>114</v>
      </c>
      <c r="F19" s="11"/>
      <c r="G19" s="11"/>
      <c r="I19" s="11" t="s">
        <v>114</v>
      </c>
      <c r="J19" s="11"/>
      <c r="K19" s="11"/>
      <c r="M19" s="11" t="s">
        <v>114</v>
      </c>
      <c r="N19" s="11"/>
      <c r="O19" s="11"/>
      <c r="Q19" s="11" t="s">
        <v>114</v>
      </c>
      <c r="R19" s="11"/>
      <c r="S19" s="11"/>
      <c r="U19" s="11" t="s">
        <v>114</v>
      </c>
      <c r="V19" s="11"/>
      <c r="W19" s="11"/>
      <c r="Y19" s="11" t="s">
        <v>114</v>
      </c>
      <c r="Z19" s="11"/>
      <c r="AA19" s="11"/>
    </row>
    <row r="20" spans="1:27" x14ac:dyDescent="0.3">
      <c r="A20" s="2"/>
      <c r="B20" s="2" t="s">
        <v>72</v>
      </c>
      <c r="C20" s="2" t="s">
        <v>71</v>
      </c>
      <c r="E20" s="2"/>
      <c r="F20" s="2" t="s">
        <v>72</v>
      </c>
      <c r="G20" s="2" t="s">
        <v>74</v>
      </c>
      <c r="I20" s="2"/>
      <c r="J20" s="2" t="s">
        <v>72</v>
      </c>
      <c r="K20" s="2" t="s">
        <v>78</v>
      </c>
      <c r="M20" s="2"/>
      <c r="N20" s="2" t="s">
        <v>72</v>
      </c>
      <c r="O20" s="2" t="s">
        <v>75</v>
      </c>
      <c r="Q20" s="2"/>
      <c r="R20" s="2" t="s">
        <v>72</v>
      </c>
      <c r="S20" s="2" t="s">
        <v>76</v>
      </c>
      <c r="U20" s="2"/>
      <c r="V20" s="2" t="s">
        <v>72</v>
      </c>
      <c r="W20" s="2" t="s">
        <v>75</v>
      </c>
      <c r="Y20" s="2"/>
      <c r="Z20" s="2" t="s">
        <v>72</v>
      </c>
      <c r="AA20" s="2" t="s">
        <v>77</v>
      </c>
    </row>
    <row r="21" spans="1:27" s="26" customFormat="1" x14ac:dyDescent="0.3">
      <c r="A21" s="25" t="s">
        <v>72</v>
      </c>
      <c r="B21" s="25">
        <f>B16/SUM($B16:$C16)</f>
        <v>0.33333333333333331</v>
      </c>
      <c r="C21" s="25">
        <f>C16/SUM($B16:$C16)</f>
        <v>0.66666666666666663</v>
      </c>
      <c r="E21" s="25" t="s">
        <v>72</v>
      </c>
      <c r="F21" s="25">
        <f>F16/SUM($F16:$G16)</f>
        <v>0.5625</v>
      </c>
      <c r="G21" s="25">
        <f>G16/SUM($F16:$G16)</f>
        <v>0.4375</v>
      </c>
      <c r="I21" s="25" t="s">
        <v>72</v>
      </c>
      <c r="J21" s="25">
        <f>J16/SUM($J16:$K16)</f>
        <v>0.6470588235294118</v>
      </c>
      <c r="K21" s="25">
        <f>K16/SUM($J16:$K16)</f>
        <v>0.35294117647058826</v>
      </c>
      <c r="M21" s="25" t="s">
        <v>72</v>
      </c>
      <c r="N21" s="25">
        <f>N16/SUM($N16:$O16)</f>
        <v>0.6</v>
      </c>
      <c r="O21" s="25">
        <f>O16/SUM($N16:$O16)</f>
        <v>0.4</v>
      </c>
      <c r="Q21" s="25" t="s">
        <v>72</v>
      </c>
      <c r="R21" s="25">
        <f>R16/SUM($R16:$S16)</f>
        <v>0.6</v>
      </c>
      <c r="S21" s="25">
        <f>S16/SUM($R16:$S16)</f>
        <v>0.4</v>
      </c>
      <c r="U21" s="25" t="s">
        <v>72</v>
      </c>
      <c r="V21" s="25">
        <f>V16/SUM($V16:$W16)</f>
        <v>0.70588235294117652</v>
      </c>
      <c r="W21" s="25">
        <f>W16/SUM($V16:$W16)</f>
        <v>0.29411764705882354</v>
      </c>
      <c r="Y21" s="25" t="s">
        <v>72</v>
      </c>
      <c r="Z21" s="25">
        <f>Z16/SUM($Z16:$AA16)</f>
        <v>0.6</v>
      </c>
      <c r="AA21" s="25">
        <f>AA16/SUM($Z16:$AA16)</f>
        <v>0.4</v>
      </c>
    </row>
    <row r="22" spans="1:27" s="26" customFormat="1" x14ac:dyDescent="0.3">
      <c r="A22" s="25" t="s">
        <v>71</v>
      </c>
      <c r="B22" s="25">
        <f>B17/SUM($B17:$C17)</f>
        <v>0.42105263157894735</v>
      </c>
      <c r="C22" s="25">
        <f>C17/SUM($B17:$C17)</f>
        <v>0.57894736842105265</v>
      </c>
      <c r="E22" s="25" t="s">
        <v>74</v>
      </c>
      <c r="F22" s="25">
        <f>F17/SUM($F17:$G17)</f>
        <v>0.875</v>
      </c>
      <c r="G22" s="25">
        <f>G17/SUM($F17:$G17)</f>
        <v>0.125</v>
      </c>
      <c r="I22" s="25" t="s">
        <v>78</v>
      </c>
      <c r="J22" s="25">
        <f>J17/SUM($J17:$K17)</f>
        <v>0.875</v>
      </c>
      <c r="K22" s="25">
        <f>K17/SUM($J17:$K17)</f>
        <v>0.125</v>
      </c>
      <c r="M22" s="25" t="s">
        <v>75</v>
      </c>
      <c r="N22" s="25">
        <f>N17/SUM($N17:$O17)</f>
        <v>0.66666666666666663</v>
      </c>
      <c r="O22" s="25">
        <f>O17/SUM($N17:$O17)</f>
        <v>0.33333333333333331</v>
      </c>
      <c r="Q22" s="25" t="s">
        <v>76</v>
      </c>
      <c r="R22" s="25">
        <f>R17/SUM($R17:$S17)</f>
        <v>0.55555555555555558</v>
      </c>
      <c r="S22" s="25">
        <f>S17/SUM($R17:$S17)</f>
        <v>0.44444444444444442</v>
      </c>
      <c r="U22" s="25" t="s">
        <v>75</v>
      </c>
      <c r="V22" s="25">
        <f>V17/SUM($V17:$W17)</f>
        <v>0.55555555555555558</v>
      </c>
      <c r="W22" s="25">
        <f>W17/SUM($V17:$W17)</f>
        <v>0.44444444444444442</v>
      </c>
      <c r="Y22" s="25" t="s">
        <v>77</v>
      </c>
      <c r="Z22" s="25">
        <f>Z17/SUM($Z17:$AA17)</f>
        <v>0.7</v>
      </c>
      <c r="AA22" s="25">
        <f>AA17/SUM($Z17:$AA17)</f>
        <v>0.3</v>
      </c>
    </row>
    <row r="23" spans="1:27" x14ac:dyDescent="0.3">
      <c r="Y23" s="17"/>
      <c r="Z23" s="17"/>
      <c r="AA23" s="17"/>
    </row>
    <row r="24" spans="1:27" x14ac:dyDescent="0.3">
      <c r="A24" s="60" t="s">
        <v>37</v>
      </c>
      <c r="B24" s="60"/>
      <c r="C24" s="60"/>
      <c r="E24" s="54" t="s">
        <v>38</v>
      </c>
      <c r="F24" s="54"/>
      <c r="G24" s="54"/>
      <c r="I24" s="53" t="s">
        <v>39</v>
      </c>
      <c r="J24" s="53"/>
      <c r="K24" s="53"/>
      <c r="M24" s="61" t="s">
        <v>40</v>
      </c>
      <c r="N24" s="61"/>
      <c r="O24" s="61"/>
      <c r="Q24" s="62" t="s">
        <v>85</v>
      </c>
      <c r="R24" s="62"/>
      <c r="S24" s="62"/>
      <c r="U24" s="63" t="s">
        <v>116</v>
      </c>
      <c r="V24" s="63"/>
      <c r="W24" s="63"/>
      <c r="Y24" s="53" t="s">
        <v>42</v>
      </c>
      <c r="Z24" s="53"/>
      <c r="AA24" s="53"/>
    </row>
    <row r="25" spans="1:27" s="28" customFormat="1" x14ac:dyDescent="0.3">
      <c r="A25" s="11" t="s">
        <v>73</v>
      </c>
      <c r="B25" s="11"/>
      <c r="C25" s="11"/>
      <c r="E25" s="11" t="s">
        <v>73</v>
      </c>
      <c r="F25" s="11"/>
      <c r="G25" s="11"/>
      <c r="I25" s="11" t="s">
        <v>73</v>
      </c>
      <c r="J25" s="11"/>
      <c r="K25" s="11"/>
      <c r="M25" s="11" t="s">
        <v>73</v>
      </c>
      <c r="N25" s="11"/>
      <c r="O25" s="11"/>
      <c r="Q25" s="11" t="s">
        <v>73</v>
      </c>
      <c r="R25" s="11"/>
      <c r="S25" s="11"/>
      <c r="U25" s="11" t="s">
        <v>73</v>
      </c>
      <c r="V25" s="11"/>
      <c r="W25" s="11"/>
      <c r="Y25" s="11" t="s">
        <v>73</v>
      </c>
      <c r="Z25" s="11"/>
      <c r="AA25" s="11"/>
    </row>
    <row r="26" spans="1:27" x14ac:dyDescent="0.3">
      <c r="A26" s="2"/>
      <c r="B26" s="2" t="s">
        <v>74</v>
      </c>
      <c r="C26" s="2" t="s">
        <v>71</v>
      </c>
      <c r="E26" s="2"/>
      <c r="F26" s="2" t="s">
        <v>74</v>
      </c>
      <c r="G26" s="2" t="s">
        <v>72</v>
      </c>
      <c r="I26" s="2"/>
      <c r="J26" s="2" t="s">
        <v>74</v>
      </c>
      <c r="K26" s="2" t="s">
        <v>78</v>
      </c>
      <c r="M26" s="2"/>
      <c r="N26" s="2" t="s">
        <v>74</v>
      </c>
      <c r="O26" s="2" t="s">
        <v>75</v>
      </c>
      <c r="Q26" s="2"/>
      <c r="R26" s="2" t="s">
        <v>74</v>
      </c>
      <c r="S26" s="2" t="s">
        <v>76</v>
      </c>
      <c r="U26" s="2"/>
      <c r="V26" s="2" t="s">
        <v>74</v>
      </c>
      <c r="W26" s="2" t="s">
        <v>75</v>
      </c>
      <c r="Y26" s="2" t="s">
        <v>74</v>
      </c>
      <c r="Z26" s="2" t="s">
        <v>77</v>
      </c>
      <c r="AA26" s="2"/>
    </row>
    <row r="27" spans="1:27" x14ac:dyDescent="0.3">
      <c r="A27" s="2" t="s">
        <v>74</v>
      </c>
      <c r="B27" s="2">
        <v>2</v>
      </c>
      <c r="C27" s="2">
        <v>4</v>
      </c>
      <c r="E27" s="2" t="s">
        <v>74</v>
      </c>
      <c r="F27" s="2">
        <v>1</v>
      </c>
      <c r="G27" s="2">
        <v>7</v>
      </c>
      <c r="I27" s="2" t="s">
        <v>74</v>
      </c>
      <c r="J27" s="2">
        <v>12</v>
      </c>
      <c r="K27" s="2">
        <v>8</v>
      </c>
      <c r="M27" s="2" t="s">
        <v>74</v>
      </c>
      <c r="N27" s="2">
        <v>6</v>
      </c>
      <c r="O27" s="2">
        <v>6</v>
      </c>
      <c r="Q27" s="2" t="s">
        <v>74</v>
      </c>
      <c r="R27" s="2">
        <v>11</v>
      </c>
      <c r="S27" s="2">
        <v>8</v>
      </c>
      <c r="U27" s="2" t="s">
        <v>74</v>
      </c>
      <c r="V27" s="2">
        <v>9</v>
      </c>
      <c r="W27" s="2">
        <v>6</v>
      </c>
      <c r="Y27" s="2" t="s">
        <v>74</v>
      </c>
      <c r="Z27" s="2">
        <v>9</v>
      </c>
      <c r="AA27" s="2">
        <v>6</v>
      </c>
    </row>
    <row r="28" spans="1:27" x14ac:dyDescent="0.3">
      <c r="A28" s="2" t="s">
        <v>71</v>
      </c>
      <c r="B28" s="2">
        <v>5</v>
      </c>
      <c r="C28" s="2">
        <v>17</v>
      </c>
      <c r="E28" s="2" t="s">
        <v>72</v>
      </c>
      <c r="F28" s="2">
        <v>7</v>
      </c>
      <c r="G28" s="2">
        <v>9</v>
      </c>
      <c r="I28" s="2" t="s">
        <v>78</v>
      </c>
      <c r="J28" s="2">
        <v>8</v>
      </c>
      <c r="K28" s="2">
        <v>1</v>
      </c>
      <c r="M28" s="2" t="s">
        <v>75</v>
      </c>
      <c r="N28" s="2">
        <v>7</v>
      </c>
      <c r="O28" s="2">
        <v>4</v>
      </c>
      <c r="Q28" s="2" t="s">
        <v>76</v>
      </c>
      <c r="R28" s="2">
        <v>8</v>
      </c>
      <c r="S28" s="2">
        <v>1</v>
      </c>
      <c r="U28" s="2" t="s">
        <v>75</v>
      </c>
      <c r="V28" s="2">
        <v>6</v>
      </c>
      <c r="W28" s="2">
        <v>7</v>
      </c>
      <c r="Y28" s="2" t="s">
        <v>77</v>
      </c>
      <c r="Z28" s="2">
        <v>6</v>
      </c>
      <c r="AA28" s="2">
        <v>6</v>
      </c>
    </row>
    <row r="30" spans="1:27" s="28" customFormat="1" x14ac:dyDescent="0.3">
      <c r="A30" s="11" t="s">
        <v>114</v>
      </c>
      <c r="B30" s="11"/>
      <c r="C30" s="11"/>
      <c r="E30" s="11" t="s">
        <v>114</v>
      </c>
      <c r="F30" s="11"/>
      <c r="G30" s="11"/>
      <c r="I30" s="11" t="s">
        <v>114</v>
      </c>
      <c r="J30" s="11"/>
      <c r="K30" s="11"/>
      <c r="M30" s="11" t="s">
        <v>114</v>
      </c>
      <c r="N30" s="11"/>
      <c r="O30" s="11"/>
      <c r="Q30" s="11" t="s">
        <v>114</v>
      </c>
      <c r="R30" s="11"/>
      <c r="S30" s="11"/>
      <c r="U30" s="11" t="s">
        <v>114</v>
      </c>
      <c r="V30" s="11"/>
      <c r="W30" s="11"/>
      <c r="Y30" s="11" t="s">
        <v>114</v>
      </c>
      <c r="Z30" s="11"/>
      <c r="AA30" s="11"/>
    </row>
    <row r="31" spans="1:27" x14ac:dyDescent="0.3">
      <c r="A31" s="2"/>
      <c r="B31" s="2" t="s">
        <v>74</v>
      </c>
      <c r="C31" s="2" t="s">
        <v>71</v>
      </c>
      <c r="E31" s="2"/>
      <c r="F31" s="2" t="s">
        <v>74</v>
      </c>
      <c r="G31" s="2" t="s">
        <v>72</v>
      </c>
      <c r="I31" s="2"/>
      <c r="J31" s="2" t="s">
        <v>74</v>
      </c>
      <c r="K31" s="2" t="s">
        <v>78</v>
      </c>
      <c r="M31" s="2"/>
      <c r="N31" s="2" t="s">
        <v>74</v>
      </c>
      <c r="O31" s="2" t="s">
        <v>75</v>
      </c>
      <c r="Q31" s="2"/>
      <c r="R31" s="2" t="s">
        <v>74</v>
      </c>
      <c r="S31" s="2" t="s">
        <v>76</v>
      </c>
      <c r="U31" s="2"/>
      <c r="V31" s="2" t="s">
        <v>74</v>
      </c>
      <c r="W31" s="2" t="s">
        <v>75</v>
      </c>
      <c r="Y31" s="2"/>
      <c r="Z31" s="2" t="s">
        <v>74</v>
      </c>
      <c r="AA31" s="2" t="s">
        <v>77</v>
      </c>
    </row>
    <row r="32" spans="1:27" s="26" customFormat="1" x14ac:dyDescent="0.3">
      <c r="A32" s="25" t="s">
        <v>74</v>
      </c>
      <c r="B32" s="25">
        <f>B27/SUM($B27:$C27)</f>
        <v>0.33333333333333331</v>
      </c>
      <c r="C32" s="25">
        <f>C27/SUM($B27:$C27)</f>
        <v>0.66666666666666663</v>
      </c>
      <c r="E32" s="25" t="s">
        <v>74</v>
      </c>
      <c r="F32" s="25">
        <f>F27/SUM($F27:$G27)</f>
        <v>0.125</v>
      </c>
      <c r="G32" s="25">
        <f>G27/SUM($F27:$G27)</f>
        <v>0.875</v>
      </c>
      <c r="I32" s="25" t="s">
        <v>74</v>
      </c>
      <c r="J32" s="25">
        <f>J27/SUM($J27:$K27)</f>
        <v>0.6</v>
      </c>
      <c r="K32" s="25">
        <f>K27/SUM($J27:$K27)</f>
        <v>0.4</v>
      </c>
      <c r="M32" s="25" t="s">
        <v>74</v>
      </c>
      <c r="N32" s="25">
        <f>N27/SUM($N27:$O27)</f>
        <v>0.5</v>
      </c>
      <c r="O32" s="25">
        <f>O27/SUM($N27:$O27)</f>
        <v>0.5</v>
      </c>
      <c r="Q32" s="25" t="s">
        <v>74</v>
      </c>
      <c r="R32" s="25">
        <f>R27/SUM($R27:$S27)</f>
        <v>0.57894736842105265</v>
      </c>
      <c r="S32" s="25">
        <f>S27/SUM($R27:$S27)</f>
        <v>0.42105263157894735</v>
      </c>
      <c r="U32" s="25" t="s">
        <v>74</v>
      </c>
      <c r="V32" s="25">
        <f>V27/SUM($V27:$W27)</f>
        <v>0.6</v>
      </c>
      <c r="W32" s="25">
        <f>W27/SUM($V27:$W27)</f>
        <v>0.4</v>
      </c>
      <c r="Y32" s="25" t="s">
        <v>74</v>
      </c>
      <c r="Z32" s="25">
        <f>Z27/SUM($Z27:$AA27)</f>
        <v>0.6</v>
      </c>
      <c r="AA32" s="25">
        <f>AA27/SUM($Z27:$AA27)</f>
        <v>0.4</v>
      </c>
    </row>
    <row r="33" spans="1:52" s="26" customFormat="1" x14ac:dyDescent="0.3">
      <c r="A33" s="25" t="s">
        <v>71</v>
      </c>
      <c r="B33" s="25">
        <f>B28/SUM($B28:$C28)</f>
        <v>0.22727272727272727</v>
      </c>
      <c r="C33" s="25">
        <f>C28/SUM($B28:$C28)</f>
        <v>0.77272727272727271</v>
      </c>
      <c r="E33" s="25" t="s">
        <v>72</v>
      </c>
      <c r="F33" s="25">
        <f>F28/SUM($F28:$G28)</f>
        <v>0.4375</v>
      </c>
      <c r="G33" s="25">
        <f>G28/SUM($F28:$G28)</f>
        <v>0.5625</v>
      </c>
      <c r="I33" s="25" t="s">
        <v>78</v>
      </c>
      <c r="J33" s="25">
        <f>J28/SUM($J28:$K28)</f>
        <v>0.88888888888888884</v>
      </c>
      <c r="K33" s="25">
        <f>K28/SUM($J28:$K28)</f>
        <v>0.1111111111111111</v>
      </c>
      <c r="M33" s="25" t="s">
        <v>75</v>
      </c>
      <c r="N33" s="25">
        <f>N28/SUM($N28:$O28)</f>
        <v>0.63636363636363635</v>
      </c>
      <c r="O33" s="25">
        <f>O28/SUM($N28:$O28)</f>
        <v>0.36363636363636365</v>
      </c>
      <c r="Q33" s="25" t="s">
        <v>76</v>
      </c>
      <c r="R33" s="25">
        <f>R28/SUM($R28:$S28)</f>
        <v>0.88888888888888884</v>
      </c>
      <c r="S33" s="25">
        <f>S28/SUM($R28:$S28)</f>
        <v>0.1111111111111111</v>
      </c>
      <c r="U33" s="25" t="s">
        <v>75</v>
      </c>
      <c r="V33" s="25">
        <f>V28/SUM($V28:$W28)</f>
        <v>0.46153846153846156</v>
      </c>
      <c r="W33" s="25">
        <f>W28/SUM($V28:$W28)</f>
        <v>0.53846153846153844</v>
      </c>
      <c r="Y33" s="25" t="s">
        <v>77</v>
      </c>
      <c r="Z33" s="25">
        <f>Z28/SUM($Z28:$AA28)</f>
        <v>0.5</v>
      </c>
      <c r="AA33" s="25">
        <f>AA28/SUM($Z28:$AA28)</f>
        <v>0.5</v>
      </c>
    </row>
    <row r="35" spans="1:52" x14ac:dyDescent="0.3">
      <c r="A35" s="60" t="s">
        <v>43</v>
      </c>
      <c r="B35" s="60"/>
      <c r="C35" s="60"/>
      <c r="E35" s="54" t="s">
        <v>44</v>
      </c>
      <c r="F35" s="54"/>
      <c r="G35" s="54"/>
      <c r="I35" s="53" t="s">
        <v>45</v>
      </c>
      <c r="J35" s="53"/>
      <c r="K35" s="53"/>
      <c r="M35" s="61" t="s">
        <v>46</v>
      </c>
      <c r="N35" s="61"/>
      <c r="O35" s="61"/>
      <c r="Q35" s="62" t="s">
        <v>86</v>
      </c>
      <c r="R35" s="62"/>
      <c r="S35" s="62"/>
      <c r="U35" s="63" t="s">
        <v>117</v>
      </c>
      <c r="V35" s="63"/>
      <c r="W35" s="63"/>
      <c r="Y35" s="53" t="s">
        <v>48</v>
      </c>
      <c r="Z35" s="53"/>
      <c r="AA35" s="53"/>
    </row>
    <row r="36" spans="1:52" s="28" customFormat="1" x14ac:dyDescent="0.3">
      <c r="A36" s="11" t="s">
        <v>73</v>
      </c>
      <c r="B36" s="11"/>
      <c r="C36" s="11"/>
      <c r="E36" s="11" t="s">
        <v>73</v>
      </c>
      <c r="F36" s="11"/>
      <c r="G36" s="11"/>
      <c r="I36" s="11" t="s">
        <v>73</v>
      </c>
      <c r="J36" s="11"/>
      <c r="K36" s="11"/>
      <c r="M36" s="11" t="s">
        <v>73</v>
      </c>
      <c r="N36" s="11"/>
      <c r="O36" s="11"/>
      <c r="Q36" s="11" t="s">
        <v>73</v>
      </c>
      <c r="R36" s="11"/>
      <c r="S36" s="11"/>
      <c r="U36" s="11" t="s">
        <v>73</v>
      </c>
      <c r="V36" s="11"/>
      <c r="W36" s="11"/>
      <c r="Y36" s="11" t="s">
        <v>73</v>
      </c>
      <c r="Z36" s="11"/>
      <c r="AA36" s="11"/>
    </row>
    <row r="37" spans="1:52" x14ac:dyDescent="0.3">
      <c r="A37" s="2"/>
      <c r="B37" s="2" t="s">
        <v>78</v>
      </c>
      <c r="C37" s="2" t="s">
        <v>71</v>
      </c>
      <c r="E37" s="2"/>
      <c r="F37" s="2" t="s">
        <v>78</v>
      </c>
      <c r="G37" s="2" t="s">
        <v>72</v>
      </c>
      <c r="I37" s="2"/>
      <c r="J37" s="2" t="s">
        <v>78</v>
      </c>
      <c r="K37" s="2" t="s">
        <v>74</v>
      </c>
      <c r="M37" s="2"/>
      <c r="N37" s="2" t="s">
        <v>78</v>
      </c>
      <c r="O37" s="2" t="s">
        <v>75</v>
      </c>
      <c r="Q37" s="2"/>
      <c r="R37" s="2" t="s">
        <v>78</v>
      </c>
      <c r="S37" s="2" t="s">
        <v>76</v>
      </c>
      <c r="U37" s="2"/>
      <c r="V37" s="2" t="s">
        <v>78</v>
      </c>
      <c r="W37" s="2" t="s">
        <v>75</v>
      </c>
      <c r="Y37" s="2"/>
      <c r="Z37" s="2" t="s">
        <v>78</v>
      </c>
      <c r="AA37" s="2" t="s">
        <v>77</v>
      </c>
    </row>
    <row r="38" spans="1:52" x14ac:dyDescent="0.3">
      <c r="A38" s="2" t="s">
        <v>78</v>
      </c>
      <c r="B38" s="2">
        <v>4</v>
      </c>
      <c r="C38" s="2">
        <v>8</v>
      </c>
      <c r="E38" s="2" t="s">
        <v>78</v>
      </c>
      <c r="F38" s="2">
        <v>1</v>
      </c>
      <c r="G38" s="2">
        <v>7</v>
      </c>
      <c r="I38" s="2" t="s">
        <v>78</v>
      </c>
      <c r="J38" s="2">
        <v>1</v>
      </c>
      <c r="K38" s="2">
        <v>8</v>
      </c>
      <c r="M38" s="2" t="s">
        <v>78</v>
      </c>
      <c r="N38" s="2">
        <v>3</v>
      </c>
      <c r="O38" s="2">
        <v>6</v>
      </c>
      <c r="Q38" s="2" t="s">
        <v>78</v>
      </c>
      <c r="R38" s="2">
        <v>8</v>
      </c>
      <c r="S38" s="2">
        <v>7</v>
      </c>
      <c r="U38" s="2" t="s">
        <v>78</v>
      </c>
      <c r="V38" s="2">
        <v>8</v>
      </c>
      <c r="W38" s="2">
        <v>8</v>
      </c>
      <c r="Y38" s="2" t="s">
        <v>78</v>
      </c>
      <c r="Z38" s="2">
        <v>9</v>
      </c>
      <c r="AA38" s="2">
        <v>6</v>
      </c>
    </row>
    <row r="39" spans="1:52" x14ac:dyDescent="0.3">
      <c r="A39" s="2" t="s">
        <v>71</v>
      </c>
      <c r="B39" s="2">
        <v>7</v>
      </c>
      <c r="C39" s="2">
        <v>8</v>
      </c>
      <c r="E39" s="2" t="s">
        <v>72</v>
      </c>
      <c r="F39" s="2">
        <v>6</v>
      </c>
      <c r="G39" s="2">
        <v>11</v>
      </c>
      <c r="I39" s="2" t="s">
        <v>74</v>
      </c>
      <c r="J39" s="2">
        <v>8</v>
      </c>
      <c r="K39" s="2">
        <v>12</v>
      </c>
      <c r="M39" s="2" t="s">
        <v>75</v>
      </c>
      <c r="N39" s="2">
        <v>7</v>
      </c>
      <c r="O39" s="2">
        <v>7</v>
      </c>
      <c r="Q39" s="2" t="s">
        <v>76</v>
      </c>
      <c r="R39" s="2">
        <v>7</v>
      </c>
      <c r="S39" s="2">
        <v>5</v>
      </c>
      <c r="U39" s="2" t="s">
        <v>75</v>
      </c>
      <c r="V39" s="2">
        <v>9</v>
      </c>
      <c r="W39" s="2">
        <v>4</v>
      </c>
      <c r="Y39" s="2" t="s">
        <v>77</v>
      </c>
      <c r="Z39" s="2">
        <v>6</v>
      </c>
      <c r="AA39" s="2">
        <v>9</v>
      </c>
    </row>
    <row r="41" spans="1:52" s="28" customFormat="1" x14ac:dyDescent="0.3">
      <c r="A41" s="11" t="s">
        <v>114</v>
      </c>
      <c r="B41" s="11"/>
      <c r="C41" s="11"/>
      <c r="E41" s="11" t="s">
        <v>114</v>
      </c>
      <c r="F41" s="11"/>
      <c r="G41" s="11"/>
      <c r="I41" s="11" t="s">
        <v>114</v>
      </c>
      <c r="J41" s="11"/>
      <c r="K41" s="11"/>
      <c r="M41" s="11" t="s">
        <v>114</v>
      </c>
      <c r="N41" s="11"/>
      <c r="O41" s="11"/>
      <c r="Q41" s="11" t="s">
        <v>114</v>
      </c>
      <c r="R41" s="11"/>
      <c r="S41" s="11"/>
      <c r="U41" s="11" t="s">
        <v>114</v>
      </c>
      <c r="V41" s="11"/>
      <c r="W41" s="11"/>
      <c r="Y41" s="11" t="s">
        <v>114</v>
      </c>
      <c r="Z41" s="11"/>
      <c r="AA41" s="11"/>
    </row>
    <row r="42" spans="1:52" x14ac:dyDescent="0.3">
      <c r="A42" s="2"/>
      <c r="B42" s="2" t="s">
        <v>78</v>
      </c>
      <c r="C42" s="2" t="s">
        <v>71</v>
      </c>
      <c r="E42" s="2"/>
      <c r="F42" s="2" t="s">
        <v>78</v>
      </c>
      <c r="G42" s="2" t="s">
        <v>72</v>
      </c>
      <c r="I42" s="2"/>
      <c r="J42" s="2" t="s">
        <v>78</v>
      </c>
      <c r="K42" s="2" t="s">
        <v>74</v>
      </c>
      <c r="M42" s="2"/>
      <c r="N42" s="2" t="s">
        <v>78</v>
      </c>
      <c r="O42" s="2" t="s">
        <v>75</v>
      </c>
      <c r="Q42" s="2"/>
      <c r="R42" s="2" t="s">
        <v>78</v>
      </c>
      <c r="S42" s="2" t="s">
        <v>76</v>
      </c>
      <c r="U42" s="2"/>
      <c r="V42" s="2" t="s">
        <v>78</v>
      </c>
      <c r="W42" s="2" t="s">
        <v>75</v>
      </c>
      <c r="Y42" s="2"/>
      <c r="Z42" s="2" t="s">
        <v>78</v>
      </c>
      <c r="AA42" s="2" t="s">
        <v>77</v>
      </c>
    </row>
    <row r="43" spans="1:52" s="24" customFormat="1" x14ac:dyDescent="0.3">
      <c r="A43" s="23" t="s">
        <v>78</v>
      </c>
      <c r="B43" s="23">
        <f>B38/SUM($B38:$C38)</f>
        <v>0.33333333333333331</v>
      </c>
      <c r="C43" s="23">
        <f>C38/SUM($B38:$C38)</f>
        <v>0.66666666666666663</v>
      </c>
      <c r="E43" s="23" t="s">
        <v>78</v>
      </c>
      <c r="F43" s="23">
        <f>F38/SUM($F38:$G38)</f>
        <v>0.125</v>
      </c>
      <c r="G43" s="23">
        <f>G38/SUM($F38:$G38)</f>
        <v>0.875</v>
      </c>
      <c r="I43" s="23" t="s">
        <v>78</v>
      </c>
      <c r="J43" s="23">
        <f>J38/SUM($J38:$K38)</f>
        <v>0.1111111111111111</v>
      </c>
      <c r="K43" s="23">
        <f>K38/SUM($J38:$K38)</f>
        <v>0.88888888888888884</v>
      </c>
      <c r="M43" s="23" t="s">
        <v>78</v>
      </c>
      <c r="N43" s="23">
        <f>N38/SUM($N38:$O38)</f>
        <v>0.33333333333333331</v>
      </c>
      <c r="O43" s="23">
        <f>O38/SUM($N38:$O38)</f>
        <v>0.66666666666666663</v>
      </c>
      <c r="Q43" s="23" t="s">
        <v>78</v>
      </c>
      <c r="R43" s="23">
        <f>R38/SUM($R38:$S38)</f>
        <v>0.53333333333333333</v>
      </c>
      <c r="S43" s="23">
        <f>S38/SUM($R38:$S38)</f>
        <v>0.46666666666666667</v>
      </c>
      <c r="U43" s="23" t="s">
        <v>78</v>
      </c>
      <c r="V43" s="23">
        <f>V38/SUM($V38:$W38)</f>
        <v>0.5</v>
      </c>
      <c r="W43" s="23">
        <f>W38/SUM($V38:$W38)</f>
        <v>0.5</v>
      </c>
      <c r="Y43" s="23" t="s">
        <v>78</v>
      </c>
      <c r="Z43" s="23">
        <f>Z38/SUM($Z38:$AA38)</f>
        <v>0.6</v>
      </c>
      <c r="AA43" s="23">
        <f>AA38/SUM($Z38:$AA38)</f>
        <v>0.4</v>
      </c>
    </row>
    <row r="44" spans="1:52" s="24" customFormat="1" x14ac:dyDescent="0.3">
      <c r="A44" s="23" t="s">
        <v>71</v>
      </c>
      <c r="B44" s="23">
        <f>B39/SUM($B39:$C39)</f>
        <v>0.46666666666666667</v>
      </c>
      <c r="C44" s="23">
        <f>C39/SUM($B39:$C39)</f>
        <v>0.53333333333333333</v>
      </c>
      <c r="E44" s="23" t="s">
        <v>72</v>
      </c>
      <c r="F44" s="23">
        <f>F39/SUM($F39:$G39)</f>
        <v>0.35294117647058826</v>
      </c>
      <c r="G44" s="23">
        <f>G39/SUM($F39:$G39)</f>
        <v>0.6470588235294118</v>
      </c>
      <c r="I44" s="23" t="s">
        <v>74</v>
      </c>
      <c r="J44" s="23">
        <f>J39/SUM($J39:$K39)</f>
        <v>0.4</v>
      </c>
      <c r="K44" s="23">
        <f>K39/SUM($J39:$K39)</f>
        <v>0.6</v>
      </c>
      <c r="M44" s="23" t="s">
        <v>75</v>
      </c>
      <c r="N44" s="23">
        <f>N39/SUM($N39:$O39)</f>
        <v>0.5</v>
      </c>
      <c r="O44" s="23">
        <f>O39/SUM($N39:$O39)</f>
        <v>0.5</v>
      </c>
      <c r="Q44" s="23" t="s">
        <v>76</v>
      </c>
      <c r="R44" s="23">
        <f>R39/SUM($R39:$S39)</f>
        <v>0.58333333333333337</v>
      </c>
      <c r="S44" s="23">
        <f>S39/SUM($R39:$S39)</f>
        <v>0.41666666666666669</v>
      </c>
      <c r="U44" s="23" t="s">
        <v>75</v>
      </c>
      <c r="V44" s="23">
        <f>V39/SUM($V39:$W39)</f>
        <v>0.69230769230769229</v>
      </c>
      <c r="W44" s="23">
        <f>W39/SUM($V39:$W39)</f>
        <v>0.30769230769230771</v>
      </c>
      <c r="Y44" s="23" t="s">
        <v>77</v>
      </c>
      <c r="Z44" s="23">
        <f>Z39/SUM($Z39:$AA39)</f>
        <v>0.4</v>
      </c>
      <c r="AA44" s="23">
        <f>AA39/SUM($Z39:$AA39)</f>
        <v>0.6</v>
      </c>
    </row>
    <row r="45" spans="1:52" x14ac:dyDescent="0.3">
      <c r="AN45" s="24"/>
      <c r="AO45" s="24"/>
      <c r="AP45" s="24"/>
      <c r="AQ45" s="24"/>
      <c r="AV45" s="24"/>
      <c r="AW45" s="24"/>
      <c r="AX45" s="24"/>
      <c r="AY45" s="24"/>
      <c r="AZ45" s="24"/>
    </row>
    <row r="46" spans="1:52" x14ac:dyDescent="0.3">
      <c r="A46" s="60" t="s">
        <v>49</v>
      </c>
      <c r="B46" s="60"/>
      <c r="C46" s="60"/>
      <c r="E46" s="54" t="s">
        <v>118</v>
      </c>
      <c r="F46" s="54"/>
      <c r="G46" s="54"/>
      <c r="I46" s="53" t="s">
        <v>51</v>
      </c>
      <c r="J46" s="53"/>
      <c r="K46" s="53"/>
      <c r="M46" s="61" t="s">
        <v>52</v>
      </c>
      <c r="N46" s="61"/>
      <c r="O46" s="61"/>
      <c r="Q46" s="62" t="s">
        <v>123</v>
      </c>
      <c r="R46" s="62"/>
      <c r="S46" s="62"/>
      <c r="U46" s="63" t="s">
        <v>53</v>
      </c>
      <c r="V46" s="63"/>
      <c r="W46" s="63"/>
      <c r="Y46" s="53" t="s">
        <v>54</v>
      </c>
      <c r="Z46" s="53"/>
      <c r="AA46" s="53"/>
    </row>
    <row r="47" spans="1:52" s="28" customFormat="1" x14ac:dyDescent="0.3">
      <c r="A47" s="11" t="s">
        <v>73</v>
      </c>
      <c r="B47" s="11"/>
      <c r="C47" s="11"/>
      <c r="E47" s="11" t="s">
        <v>73</v>
      </c>
      <c r="F47" s="11"/>
      <c r="G47" s="11"/>
      <c r="I47" s="11" t="s">
        <v>73</v>
      </c>
      <c r="J47" s="11"/>
      <c r="K47" s="11"/>
      <c r="M47" s="11" t="s">
        <v>73</v>
      </c>
      <c r="N47" s="11"/>
      <c r="O47" s="11"/>
      <c r="Q47" s="11" t="s">
        <v>73</v>
      </c>
      <c r="R47" s="11"/>
      <c r="S47" s="11"/>
      <c r="U47" s="11" t="s">
        <v>73</v>
      </c>
      <c r="V47" s="11"/>
      <c r="W47" s="11"/>
      <c r="Y47" s="11" t="s">
        <v>73</v>
      </c>
      <c r="Z47" s="11"/>
      <c r="AA47" s="11"/>
    </row>
    <row r="48" spans="1:52" x14ac:dyDescent="0.3">
      <c r="A48" s="2"/>
      <c r="B48" s="2" t="s">
        <v>75</v>
      </c>
      <c r="C48" s="2" t="s">
        <v>71</v>
      </c>
      <c r="E48" s="2"/>
      <c r="F48" s="2" t="s">
        <v>75</v>
      </c>
      <c r="G48" s="2" t="s">
        <v>72</v>
      </c>
      <c r="I48" s="2"/>
      <c r="J48" s="2" t="s">
        <v>75</v>
      </c>
      <c r="K48" s="2" t="s">
        <v>74</v>
      </c>
      <c r="M48" s="2"/>
      <c r="N48" s="2" t="s">
        <v>75</v>
      </c>
      <c r="O48" s="2" t="s">
        <v>78</v>
      </c>
      <c r="Q48" s="2"/>
      <c r="R48" s="2" t="s">
        <v>75</v>
      </c>
      <c r="S48" s="2" t="s">
        <v>76</v>
      </c>
      <c r="U48" s="2"/>
      <c r="V48" s="2" t="s">
        <v>75</v>
      </c>
      <c r="W48" s="2" t="s">
        <v>79</v>
      </c>
      <c r="Y48" s="2"/>
      <c r="Z48" s="2" t="s">
        <v>75</v>
      </c>
      <c r="AA48" s="2" t="s">
        <v>77</v>
      </c>
    </row>
    <row r="49" spans="1:36" x14ac:dyDescent="0.3">
      <c r="A49" s="2" t="s">
        <v>75</v>
      </c>
      <c r="B49" s="2">
        <v>5</v>
      </c>
      <c r="C49" s="2">
        <v>6</v>
      </c>
      <c r="E49" s="2" t="s">
        <v>75</v>
      </c>
      <c r="F49" s="2">
        <v>3</v>
      </c>
      <c r="G49" s="2">
        <v>6</v>
      </c>
      <c r="I49" s="2" t="s">
        <v>75</v>
      </c>
      <c r="J49" s="2">
        <v>4</v>
      </c>
      <c r="K49" s="2">
        <v>7</v>
      </c>
      <c r="M49" s="2" t="s">
        <v>75</v>
      </c>
      <c r="N49" s="2">
        <v>7</v>
      </c>
      <c r="O49" s="2">
        <v>7</v>
      </c>
      <c r="Q49" s="2" t="s">
        <v>75</v>
      </c>
      <c r="R49" s="2">
        <v>6</v>
      </c>
      <c r="S49" s="2">
        <v>6</v>
      </c>
      <c r="U49" s="2" t="s">
        <v>75</v>
      </c>
      <c r="V49" s="2">
        <v>5</v>
      </c>
      <c r="W49" s="2">
        <v>5</v>
      </c>
      <c r="Y49" s="2" t="s">
        <v>75</v>
      </c>
      <c r="Z49" s="2">
        <v>8</v>
      </c>
      <c r="AA49" s="2">
        <v>4</v>
      </c>
    </row>
    <row r="50" spans="1:36" x14ac:dyDescent="0.3">
      <c r="A50" s="2" t="s">
        <v>71</v>
      </c>
      <c r="B50" s="2">
        <v>6</v>
      </c>
      <c r="C50" s="2">
        <v>6</v>
      </c>
      <c r="E50" s="2" t="s">
        <v>72</v>
      </c>
      <c r="F50" s="2">
        <v>6</v>
      </c>
      <c r="G50" s="2">
        <v>9</v>
      </c>
      <c r="I50" s="2" t="s">
        <v>74</v>
      </c>
      <c r="J50" s="2">
        <v>6</v>
      </c>
      <c r="K50" s="2">
        <v>6</v>
      </c>
      <c r="M50" s="2" t="s">
        <v>78</v>
      </c>
      <c r="N50" s="2">
        <v>6</v>
      </c>
      <c r="O50" s="2">
        <v>3</v>
      </c>
      <c r="Q50" s="2" t="s">
        <v>76</v>
      </c>
      <c r="R50" s="2">
        <v>6</v>
      </c>
      <c r="S50" s="2">
        <v>4</v>
      </c>
      <c r="U50" s="2" t="s">
        <v>79</v>
      </c>
      <c r="V50" s="2">
        <v>4</v>
      </c>
      <c r="W50" s="2">
        <v>7</v>
      </c>
      <c r="Y50" s="2" t="s">
        <v>77</v>
      </c>
      <c r="Z50" s="2">
        <v>4</v>
      </c>
      <c r="AA50" s="2">
        <v>7</v>
      </c>
    </row>
    <row r="52" spans="1:36" s="28" customFormat="1" x14ac:dyDescent="0.3">
      <c r="A52" s="11" t="s">
        <v>114</v>
      </c>
      <c r="B52" s="11"/>
      <c r="C52" s="11"/>
      <c r="E52" s="11" t="s">
        <v>114</v>
      </c>
      <c r="F52" s="11"/>
      <c r="G52" s="11"/>
      <c r="I52" s="11" t="s">
        <v>114</v>
      </c>
      <c r="J52" s="11"/>
      <c r="K52" s="11"/>
      <c r="M52" s="11" t="s">
        <v>114</v>
      </c>
      <c r="N52" s="11"/>
      <c r="O52" s="11"/>
      <c r="Q52" s="11" t="s">
        <v>114</v>
      </c>
      <c r="R52" s="11"/>
      <c r="S52" s="11"/>
      <c r="U52" s="11" t="s">
        <v>114</v>
      </c>
      <c r="V52" s="11"/>
      <c r="W52" s="11"/>
      <c r="Y52" s="11" t="s">
        <v>114</v>
      </c>
      <c r="Z52" s="11"/>
      <c r="AA52" s="11"/>
    </row>
    <row r="53" spans="1:36" x14ac:dyDescent="0.3">
      <c r="A53" s="2"/>
      <c r="B53" s="2" t="s">
        <v>75</v>
      </c>
      <c r="C53" s="2" t="s">
        <v>71</v>
      </c>
      <c r="E53" s="2"/>
      <c r="F53" s="2" t="s">
        <v>75</v>
      </c>
      <c r="G53" s="2" t="s">
        <v>72</v>
      </c>
      <c r="I53" s="2"/>
      <c r="J53" s="2" t="s">
        <v>75</v>
      </c>
      <c r="K53" s="2" t="s">
        <v>74</v>
      </c>
      <c r="M53" s="2"/>
      <c r="N53" s="2" t="s">
        <v>75</v>
      </c>
      <c r="O53" s="2" t="s">
        <v>78</v>
      </c>
      <c r="Q53" s="2"/>
      <c r="R53" s="2" t="s">
        <v>75</v>
      </c>
      <c r="S53" s="2" t="s">
        <v>76</v>
      </c>
      <c r="U53" s="2"/>
      <c r="V53" s="2" t="s">
        <v>75</v>
      </c>
      <c r="W53" s="2" t="s">
        <v>79</v>
      </c>
      <c r="Y53" s="2"/>
      <c r="Z53" s="2" t="s">
        <v>75</v>
      </c>
      <c r="AA53" s="2" t="s">
        <v>77</v>
      </c>
    </row>
    <row r="54" spans="1:36" s="26" customFormat="1" x14ac:dyDescent="0.3">
      <c r="A54" s="25" t="s">
        <v>75</v>
      </c>
      <c r="B54" s="25">
        <f>B49/SUM($B49:$C49)</f>
        <v>0.45454545454545453</v>
      </c>
      <c r="C54" s="25">
        <f>C49/SUM($B49:$C49)</f>
        <v>0.54545454545454541</v>
      </c>
      <c r="E54" s="25" t="s">
        <v>75</v>
      </c>
      <c r="F54" s="25">
        <f>F49/SUM($F49:$G49)</f>
        <v>0.33333333333333331</v>
      </c>
      <c r="G54" s="25">
        <f>G49/SUM($F49:$G49)</f>
        <v>0.66666666666666663</v>
      </c>
      <c r="I54" s="25" t="s">
        <v>75</v>
      </c>
      <c r="J54" s="25">
        <f>J49/SUM($J49:$K49)</f>
        <v>0.36363636363636365</v>
      </c>
      <c r="K54" s="25">
        <f>K49/SUM($J49:$K49)</f>
        <v>0.63636363636363635</v>
      </c>
      <c r="M54" s="25" t="s">
        <v>75</v>
      </c>
      <c r="N54" s="25">
        <f>N49/SUM($N49:$O49)</f>
        <v>0.5</v>
      </c>
      <c r="O54" s="25">
        <f>O49/SUM($N49:$O49)</f>
        <v>0.5</v>
      </c>
      <c r="Q54" s="25" t="s">
        <v>75</v>
      </c>
      <c r="R54" s="25">
        <f>R49/SUM($R49:$S49)</f>
        <v>0.5</v>
      </c>
      <c r="S54" s="25">
        <f>S49/SUM($R49:$S49)</f>
        <v>0.5</v>
      </c>
      <c r="U54" s="25" t="s">
        <v>75</v>
      </c>
      <c r="V54" s="25">
        <f>V49/SUM($V49:$W49)</f>
        <v>0.5</v>
      </c>
      <c r="W54" s="25">
        <f>W49/SUM($V49:$W49)</f>
        <v>0.5</v>
      </c>
      <c r="Y54" s="25" t="s">
        <v>75</v>
      </c>
      <c r="Z54" s="25">
        <f>Z49/SUM($Z49:$AA49)</f>
        <v>0.66666666666666663</v>
      </c>
      <c r="AA54" s="25">
        <f>AA49/SUM($Z49:$AA49)</f>
        <v>0.33333333333333331</v>
      </c>
    </row>
    <row r="55" spans="1:36" s="26" customFormat="1" x14ac:dyDescent="0.3">
      <c r="A55" s="25" t="s">
        <v>71</v>
      </c>
      <c r="B55" s="25">
        <f>B50/SUM($B50:$C50)</f>
        <v>0.5</v>
      </c>
      <c r="C55" s="25">
        <f>C50/SUM($B50:$C50)</f>
        <v>0.5</v>
      </c>
      <c r="E55" s="25" t="s">
        <v>72</v>
      </c>
      <c r="F55" s="25">
        <f>F50/SUM($F50:$G50)</f>
        <v>0.4</v>
      </c>
      <c r="G55" s="25">
        <f>G50/SUM($F50:$G50)</f>
        <v>0.6</v>
      </c>
      <c r="I55" s="25" t="s">
        <v>74</v>
      </c>
      <c r="J55" s="25">
        <f>J50/SUM($J50:$K50)</f>
        <v>0.5</v>
      </c>
      <c r="K55" s="25">
        <f>K50/SUM($J50:$K50)</f>
        <v>0.5</v>
      </c>
      <c r="M55" s="25" t="s">
        <v>78</v>
      </c>
      <c r="N55" s="25">
        <f>N50/SUM($N50:$O50)</f>
        <v>0.66666666666666663</v>
      </c>
      <c r="O55" s="25">
        <f>O50/SUM($N50:$O50)</f>
        <v>0.33333333333333331</v>
      </c>
      <c r="Q55" s="25" t="s">
        <v>76</v>
      </c>
      <c r="R55" s="25">
        <f>R50/SUM($R50:$S50)</f>
        <v>0.6</v>
      </c>
      <c r="S55" s="25">
        <f>S50/SUM($R50:$S50)</f>
        <v>0.4</v>
      </c>
      <c r="U55" s="25" t="s">
        <v>79</v>
      </c>
      <c r="V55" s="25">
        <f>V50/SUM($V50:$W50)</f>
        <v>0.36363636363636365</v>
      </c>
      <c r="W55" s="25">
        <f>W50/SUM($V50:$W50)</f>
        <v>0.63636363636363635</v>
      </c>
      <c r="Y55" s="25" t="s">
        <v>77</v>
      </c>
      <c r="Z55" s="25">
        <f>Z50/SUM($Z50:$AA50)</f>
        <v>0.36363636363636365</v>
      </c>
      <c r="AA55" s="25">
        <f>AA50/SUM($Z50:$AA50)</f>
        <v>0.63636363636363635</v>
      </c>
    </row>
    <row r="56" spans="1:36" x14ac:dyDescent="0.3">
      <c r="AF56" s="26"/>
      <c r="AG56" s="26"/>
      <c r="AH56" s="26"/>
      <c r="AI56" s="26"/>
      <c r="AJ56" s="26"/>
    </row>
    <row r="57" spans="1:36" x14ac:dyDescent="0.3">
      <c r="A57" s="60" t="s">
        <v>87</v>
      </c>
      <c r="B57" s="60"/>
      <c r="C57" s="60"/>
      <c r="E57" s="54" t="s">
        <v>88</v>
      </c>
      <c r="F57" s="54"/>
      <c r="G57" s="54"/>
      <c r="I57" s="53" t="s">
        <v>119</v>
      </c>
      <c r="J57" s="53"/>
      <c r="K57" s="53"/>
      <c r="M57" s="61" t="s">
        <v>90</v>
      </c>
      <c r="N57" s="61"/>
      <c r="O57" s="61"/>
      <c r="Q57" s="62" t="s">
        <v>92</v>
      </c>
      <c r="R57" s="62"/>
      <c r="S57" s="62"/>
      <c r="U57" s="63" t="s">
        <v>120</v>
      </c>
      <c r="V57" s="63"/>
      <c r="W57" s="63"/>
      <c r="Y57" s="53" t="s">
        <v>94</v>
      </c>
      <c r="Z57" s="53"/>
      <c r="AA57" s="53"/>
    </row>
    <row r="58" spans="1:36" s="28" customFormat="1" x14ac:dyDescent="0.3">
      <c r="A58" s="11" t="s">
        <v>73</v>
      </c>
      <c r="B58" s="11"/>
      <c r="C58" s="11"/>
      <c r="E58" s="11" t="s">
        <v>73</v>
      </c>
      <c r="F58" s="11"/>
      <c r="G58" s="11"/>
      <c r="I58" s="11" t="s">
        <v>73</v>
      </c>
      <c r="J58" s="11"/>
      <c r="K58" s="11"/>
      <c r="M58" s="11" t="s">
        <v>73</v>
      </c>
      <c r="N58" s="11"/>
      <c r="O58" s="11"/>
      <c r="Q58" s="11" t="s">
        <v>73</v>
      </c>
      <c r="R58" s="11"/>
      <c r="S58" s="11"/>
      <c r="U58" s="11" t="s">
        <v>73</v>
      </c>
      <c r="V58" s="11"/>
      <c r="W58" s="11"/>
      <c r="Y58" s="11" t="s">
        <v>73</v>
      </c>
      <c r="Z58" s="11"/>
      <c r="AA58" s="11"/>
    </row>
    <row r="59" spans="1:36" x14ac:dyDescent="0.3">
      <c r="A59" s="2"/>
      <c r="B59" s="2" t="s">
        <v>76</v>
      </c>
      <c r="C59" s="2" t="s">
        <v>71</v>
      </c>
      <c r="E59" s="2"/>
      <c r="F59" s="2" t="s">
        <v>76</v>
      </c>
      <c r="G59" s="2" t="s">
        <v>72</v>
      </c>
      <c r="I59" s="2"/>
      <c r="J59" s="2" t="s">
        <v>76</v>
      </c>
      <c r="K59" s="2" t="s">
        <v>74</v>
      </c>
      <c r="M59" s="2"/>
      <c r="N59" s="2" t="s">
        <v>76</v>
      </c>
      <c r="O59" s="2" t="s">
        <v>78</v>
      </c>
      <c r="Q59" s="2"/>
      <c r="R59" s="2" t="s">
        <v>76</v>
      </c>
      <c r="S59" s="2" t="s">
        <v>75</v>
      </c>
      <c r="U59" s="2"/>
      <c r="V59" s="2" t="s">
        <v>76</v>
      </c>
      <c r="W59" s="2" t="s">
        <v>75</v>
      </c>
      <c r="Y59" s="2"/>
      <c r="Z59" s="2" t="s">
        <v>76</v>
      </c>
      <c r="AA59" s="2" t="s">
        <v>77</v>
      </c>
    </row>
    <row r="60" spans="1:36" x14ac:dyDescent="0.3">
      <c r="A60" s="2" t="s">
        <v>76</v>
      </c>
      <c r="B60" s="2">
        <v>4</v>
      </c>
      <c r="C60" s="2">
        <v>9</v>
      </c>
      <c r="E60" s="2" t="s">
        <v>76</v>
      </c>
      <c r="F60" s="2">
        <v>4</v>
      </c>
      <c r="G60" s="2">
        <v>5</v>
      </c>
      <c r="I60" s="2" t="s">
        <v>76</v>
      </c>
      <c r="J60" s="2">
        <v>1</v>
      </c>
      <c r="K60" s="2">
        <v>8</v>
      </c>
      <c r="M60" s="2" t="s">
        <v>76</v>
      </c>
      <c r="N60" s="2">
        <v>5</v>
      </c>
      <c r="O60" s="2">
        <v>7</v>
      </c>
      <c r="Q60" s="2" t="s">
        <v>76</v>
      </c>
      <c r="R60" s="2">
        <v>4</v>
      </c>
      <c r="S60" s="2">
        <v>6</v>
      </c>
      <c r="U60" s="2" t="s">
        <v>76</v>
      </c>
      <c r="V60" s="2">
        <v>9</v>
      </c>
      <c r="W60" s="2">
        <v>6</v>
      </c>
      <c r="Y60" s="2" t="s">
        <v>76</v>
      </c>
      <c r="Z60" s="2">
        <v>7</v>
      </c>
      <c r="AA60" s="2">
        <v>8</v>
      </c>
    </row>
    <row r="61" spans="1:36" x14ac:dyDescent="0.3">
      <c r="A61" s="2" t="s">
        <v>71</v>
      </c>
      <c r="B61" s="2">
        <v>8</v>
      </c>
      <c r="C61" s="2">
        <v>6</v>
      </c>
      <c r="E61" s="2" t="s">
        <v>72</v>
      </c>
      <c r="F61" s="2">
        <v>6</v>
      </c>
      <c r="G61" s="2">
        <v>9</v>
      </c>
      <c r="I61" s="2" t="s">
        <v>74</v>
      </c>
      <c r="J61" s="2">
        <v>8</v>
      </c>
      <c r="K61" s="2">
        <v>11</v>
      </c>
      <c r="M61" s="2" t="s">
        <v>78</v>
      </c>
      <c r="N61" s="2">
        <v>7</v>
      </c>
      <c r="O61" s="2">
        <v>8</v>
      </c>
      <c r="Q61" s="2" t="s">
        <v>75</v>
      </c>
      <c r="R61" s="2">
        <v>6</v>
      </c>
      <c r="S61" s="2">
        <v>6</v>
      </c>
      <c r="U61" s="2" t="s">
        <v>75</v>
      </c>
      <c r="V61" s="2">
        <v>5</v>
      </c>
      <c r="W61" s="2">
        <v>7</v>
      </c>
      <c r="Y61" s="2" t="s">
        <v>77</v>
      </c>
      <c r="Z61" s="2">
        <v>7</v>
      </c>
      <c r="AA61" s="2">
        <v>5</v>
      </c>
    </row>
    <row r="63" spans="1:36" s="28" customFormat="1" x14ac:dyDescent="0.3">
      <c r="A63" s="11" t="s">
        <v>114</v>
      </c>
      <c r="B63" s="11"/>
      <c r="C63" s="11"/>
      <c r="E63" s="11" t="s">
        <v>114</v>
      </c>
      <c r="F63" s="11"/>
      <c r="G63" s="11"/>
      <c r="I63" s="11" t="s">
        <v>114</v>
      </c>
      <c r="J63" s="11"/>
      <c r="K63" s="11"/>
      <c r="M63" s="11" t="s">
        <v>114</v>
      </c>
      <c r="N63" s="11"/>
      <c r="O63" s="11"/>
      <c r="Q63" s="11" t="s">
        <v>114</v>
      </c>
      <c r="R63" s="11"/>
      <c r="S63" s="11"/>
      <c r="U63" s="11" t="s">
        <v>114</v>
      </c>
      <c r="V63" s="11"/>
      <c r="W63" s="11"/>
      <c r="Y63" s="11" t="s">
        <v>114</v>
      </c>
      <c r="Z63" s="11"/>
      <c r="AA63" s="11"/>
    </row>
    <row r="64" spans="1:36" x14ac:dyDescent="0.3">
      <c r="A64" s="2"/>
      <c r="B64" s="2" t="s">
        <v>76</v>
      </c>
      <c r="C64" s="2" t="s">
        <v>71</v>
      </c>
      <c r="E64" s="2"/>
      <c r="F64" s="2" t="s">
        <v>76</v>
      </c>
      <c r="G64" s="2" t="s">
        <v>72</v>
      </c>
      <c r="I64" s="2"/>
      <c r="J64" s="2" t="s">
        <v>76</v>
      </c>
      <c r="K64" s="2" t="s">
        <v>74</v>
      </c>
      <c r="M64" s="2"/>
      <c r="N64" s="2" t="s">
        <v>76</v>
      </c>
      <c r="O64" s="2" t="s">
        <v>78</v>
      </c>
      <c r="Q64" s="2"/>
      <c r="R64" s="2" t="s">
        <v>76</v>
      </c>
      <c r="S64" s="2" t="s">
        <v>75</v>
      </c>
      <c r="U64" s="2"/>
      <c r="V64" s="2" t="s">
        <v>76</v>
      </c>
      <c r="W64" s="2" t="s">
        <v>75</v>
      </c>
      <c r="Y64" s="2"/>
      <c r="Z64" s="2" t="s">
        <v>76</v>
      </c>
      <c r="AA64" s="2" t="s">
        <v>77</v>
      </c>
    </row>
    <row r="65" spans="1:36" s="24" customFormat="1" x14ac:dyDescent="0.3">
      <c r="A65" s="23" t="s">
        <v>76</v>
      </c>
      <c r="B65" s="23">
        <f>B60/SUM($B60:$C60)</f>
        <v>0.30769230769230771</v>
      </c>
      <c r="C65" s="23">
        <f>C60/SUM($B60:$C60)</f>
        <v>0.69230769230769229</v>
      </c>
      <c r="E65" s="23" t="s">
        <v>76</v>
      </c>
      <c r="F65" s="23">
        <f>F60/SUM($F60:$G60)</f>
        <v>0.44444444444444442</v>
      </c>
      <c r="G65" s="23">
        <f>G60/SUM($F60:$G60)</f>
        <v>0.55555555555555558</v>
      </c>
      <c r="I65" s="23" t="s">
        <v>76</v>
      </c>
      <c r="J65" s="23">
        <f>J60/SUM($J60:$K60)</f>
        <v>0.1111111111111111</v>
      </c>
      <c r="K65" s="23">
        <f>K60/SUM($J60:$K60)</f>
        <v>0.88888888888888884</v>
      </c>
      <c r="M65" s="23" t="s">
        <v>76</v>
      </c>
      <c r="N65" s="23">
        <f>N60/SUM($N60:$O60)</f>
        <v>0.41666666666666669</v>
      </c>
      <c r="O65" s="23">
        <f>O60/SUM($N60:$O60)</f>
        <v>0.58333333333333337</v>
      </c>
      <c r="Q65" s="23" t="s">
        <v>76</v>
      </c>
      <c r="R65" s="23">
        <f>R60/SUM($R60:$S60)</f>
        <v>0.4</v>
      </c>
      <c r="S65" s="23">
        <f>S60/SUM($R60:$S60)</f>
        <v>0.6</v>
      </c>
      <c r="U65" s="23" t="s">
        <v>76</v>
      </c>
      <c r="V65" s="23">
        <f>V60/SUM($V60:$W60)</f>
        <v>0.6</v>
      </c>
      <c r="W65" s="23">
        <f>W60/SUM($V60:$W60)</f>
        <v>0.4</v>
      </c>
      <c r="Y65" s="23" t="s">
        <v>76</v>
      </c>
      <c r="Z65" s="23">
        <f>Z60/SUM($Z60:$AA60)</f>
        <v>0.46666666666666667</v>
      </c>
      <c r="AA65" s="23">
        <f>AA60/SUM($Z60:$AA60)</f>
        <v>0.53333333333333333</v>
      </c>
    </row>
    <row r="66" spans="1:36" s="24" customFormat="1" x14ac:dyDescent="0.3">
      <c r="A66" s="23" t="s">
        <v>71</v>
      </c>
      <c r="B66" s="23">
        <f>B61/SUM($B61:$C61)</f>
        <v>0.5714285714285714</v>
      </c>
      <c r="C66" s="23">
        <f>C61/SUM($B61:$C61)</f>
        <v>0.42857142857142855</v>
      </c>
      <c r="E66" s="23" t="s">
        <v>72</v>
      </c>
      <c r="F66" s="23">
        <f>F61/SUM($F61:$G61)</f>
        <v>0.4</v>
      </c>
      <c r="G66" s="23">
        <f>G61/SUM($F61:$G61)</f>
        <v>0.6</v>
      </c>
      <c r="I66" s="23" t="s">
        <v>74</v>
      </c>
      <c r="J66" s="23">
        <f>J61/SUM($J61:$K61)</f>
        <v>0.42105263157894735</v>
      </c>
      <c r="K66" s="23">
        <f>K61/SUM($J61:$K61)</f>
        <v>0.57894736842105265</v>
      </c>
      <c r="M66" s="23" t="s">
        <v>78</v>
      </c>
      <c r="N66" s="23">
        <f>N61/SUM($N61:$O61)</f>
        <v>0.46666666666666667</v>
      </c>
      <c r="O66" s="23">
        <f>O61/SUM($N61:$O61)</f>
        <v>0.53333333333333333</v>
      </c>
      <c r="Q66" s="23" t="s">
        <v>75</v>
      </c>
      <c r="R66" s="23">
        <f>R61/SUM($R61:$S61)</f>
        <v>0.5</v>
      </c>
      <c r="S66" s="23">
        <f>S61/SUM($R61:$S61)</f>
        <v>0.5</v>
      </c>
      <c r="U66" s="23" t="s">
        <v>75</v>
      </c>
      <c r="V66" s="23">
        <f>V61/SUM($V61:$W61)</f>
        <v>0.41666666666666669</v>
      </c>
      <c r="W66" s="23">
        <f>W61/SUM($V61:$W61)</f>
        <v>0.58333333333333337</v>
      </c>
      <c r="Y66" s="23" t="s">
        <v>77</v>
      </c>
      <c r="Z66" s="23">
        <f>Z61/SUM($Z61:$AA61)</f>
        <v>0.58333333333333337</v>
      </c>
      <c r="AA66" s="23">
        <f>AA61/SUM($Z61:$AA61)</f>
        <v>0.41666666666666669</v>
      </c>
    </row>
    <row r="67" spans="1:36" x14ac:dyDescent="0.3">
      <c r="AF67" s="24"/>
      <c r="AG67" s="24"/>
      <c r="AH67" s="24"/>
      <c r="AI67" s="24"/>
    </row>
    <row r="68" spans="1:36" x14ac:dyDescent="0.3">
      <c r="A68" s="64" t="s">
        <v>55</v>
      </c>
      <c r="B68" s="64"/>
      <c r="C68" s="64"/>
      <c r="E68" s="69" t="s">
        <v>56</v>
      </c>
      <c r="F68" s="69"/>
      <c r="G68" s="69"/>
      <c r="I68" s="65" t="s">
        <v>121</v>
      </c>
      <c r="J68" s="65"/>
      <c r="K68" s="65"/>
      <c r="M68" s="68" t="s">
        <v>58</v>
      </c>
      <c r="N68" s="68"/>
      <c r="O68" s="68"/>
      <c r="Q68" s="67" t="s">
        <v>59</v>
      </c>
      <c r="R68" s="67"/>
      <c r="S68" s="67"/>
      <c r="U68" s="66" t="s">
        <v>122</v>
      </c>
      <c r="V68" s="66"/>
      <c r="W68" s="66"/>
      <c r="Y68" s="65" t="s">
        <v>61</v>
      </c>
      <c r="Z68" s="65"/>
      <c r="AA68" s="65"/>
    </row>
    <row r="69" spans="1:36" s="28" customFormat="1" x14ac:dyDescent="0.3">
      <c r="A69" s="11" t="s">
        <v>73</v>
      </c>
      <c r="B69" s="11"/>
      <c r="C69" s="11"/>
      <c r="E69" s="11" t="s">
        <v>73</v>
      </c>
      <c r="F69" s="11"/>
      <c r="G69" s="11"/>
      <c r="I69" s="11" t="s">
        <v>73</v>
      </c>
      <c r="J69" s="11"/>
      <c r="K69" s="11"/>
      <c r="M69" s="11" t="s">
        <v>73</v>
      </c>
      <c r="N69" s="11"/>
      <c r="O69" s="11"/>
      <c r="Q69" s="11" t="s">
        <v>73</v>
      </c>
      <c r="R69" s="11"/>
      <c r="S69" s="11"/>
      <c r="U69" s="11" t="s">
        <v>73</v>
      </c>
      <c r="V69" s="11"/>
      <c r="W69" s="11"/>
      <c r="Y69" s="11" t="s">
        <v>73</v>
      </c>
      <c r="Z69" s="11"/>
      <c r="AA69" s="11"/>
    </row>
    <row r="70" spans="1:36" x14ac:dyDescent="0.3">
      <c r="A70" s="2"/>
      <c r="B70" s="2" t="s">
        <v>75</v>
      </c>
      <c r="C70" s="2" t="s">
        <v>71</v>
      </c>
      <c r="E70" s="2"/>
      <c r="F70" s="2" t="s">
        <v>75</v>
      </c>
      <c r="G70" s="2" t="s">
        <v>72</v>
      </c>
      <c r="I70" s="2"/>
      <c r="J70" s="2" t="s">
        <v>75</v>
      </c>
      <c r="K70" s="2" t="s">
        <v>74</v>
      </c>
      <c r="M70" s="2"/>
      <c r="N70" s="2" t="s">
        <v>75</v>
      </c>
      <c r="O70" s="2" t="s">
        <v>78</v>
      </c>
      <c r="Q70" s="2"/>
      <c r="R70" s="2" t="s">
        <v>79</v>
      </c>
      <c r="S70" s="2" t="s">
        <v>75</v>
      </c>
      <c r="U70" s="2"/>
      <c r="V70" s="2" t="s">
        <v>75</v>
      </c>
      <c r="W70" s="2" t="s">
        <v>76</v>
      </c>
      <c r="Y70" s="2"/>
      <c r="Z70" s="2" t="s">
        <v>80</v>
      </c>
      <c r="AA70" s="2" t="s">
        <v>77</v>
      </c>
    </row>
    <row r="71" spans="1:36" x14ac:dyDescent="0.3">
      <c r="A71" s="2" t="s">
        <v>75</v>
      </c>
      <c r="B71" s="2">
        <v>2</v>
      </c>
      <c r="C71" s="2">
        <v>9</v>
      </c>
      <c r="E71" s="2" t="s">
        <v>75</v>
      </c>
      <c r="F71" s="2">
        <v>4</v>
      </c>
      <c r="G71" s="2">
        <v>5</v>
      </c>
      <c r="I71" s="2" t="s">
        <v>75</v>
      </c>
      <c r="J71" s="2">
        <v>7</v>
      </c>
      <c r="K71" s="2">
        <v>6</v>
      </c>
      <c r="M71" s="2" t="s">
        <v>75</v>
      </c>
      <c r="N71" s="2">
        <v>4</v>
      </c>
      <c r="O71" s="2">
        <v>8</v>
      </c>
      <c r="Q71" s="2" t="s">
        <v>79</v>
      </c>
      <c r="R71" s="2">
        <v>7</v>
      </c>
      <c r="S71" s="2">
        <v>5</v>
      </c>
      <c r="U71" s="2" t="s">
        <v>75</v>
      </c>
      <c r="V71" s="2">
        <v>7</v>
      </c>
      <c r="W71" s="2">
        <v>6</v>
      </c>
      <c r="Y71" s="2" t="s">
        <v>80</v>
      </c>
      <c r="Z71" s="2">
        <v>12</v>
      </c>
      <c r="AA71" s="2">
        <v>4</v>
      </c>
    </row>
    <row r="72" spans="1:36" x14ac:dyDescent="0.3">
      <c r="A72" s="2" t="s">
        <v>71</v>
      </c>
      <c r="B72" s="2">
        <v>9</v>
      </c>
      <c r="C72" s="2">
        <v>8</v>
      </c>
      <c r="E72" s="2" t="s">
        <v>72</v>
      </c>
      <c r="F72" s="2">
        <v>5</v>
      </c>
      <c r="G72" s="2">
        <v>12</v>
      </c>
      <c r="I72" s="2" t="s">
        <v>74</v>
      </c>
      <c r="J72" s="2">
        <v>6</v>
      </c>
      <c r="K72" s="2">
        <v>9</v>
      </c>
      <c r="M72" s="2" t="s">
        <v>78</v>
      </c>
      <c r="N72" s="2">
        <v>9</v>
      </c>
      <c r="O72" s="2">
        <v>8</v>
      </c>
      <c r="Q72" s="2" t="s">
        <v>80</v>
      </c>
      <c r="R72" s="2">
        <v>4</v>
      </c>
      <c r="S72" s="2">
        <v>5</v>
      </c>
      <c r="U72" s="2" t="s">
        <v>76</v>
      </c>
      <c r="V72" s="2">
        <v>5</v>
      </c>
      <c r="W72" s="2">
        <v>9</v>
      </c>
      <c r="Y72" s="2" t="s">
        <v>77</v>
      </c>
      <c r="Z72" s="2">
        <v>3</v>
      </c>
      <c r="AA72" s="2">
        <v>6</v>
      </c>
    </row>
    <row r="74" spans="1:36" s="28" customFormat="1" x14ac:dyDescent="0.3">
      <c r="A74" s="11" t="s">
        <v>114</v>
      </c>
      <c r="B74" s="11"/>
      <c r="C74" s="11"/>
      <c r="E74" s="11" t="s">
        <v>114</v>
      </c>
      <c r="F74" s="11"/>
      <c r="G74" s="11"/>
      <c r="I74" s="11" t="s">
        <v>114</v>
      </c>
      <c r="J74" s="11"/>
      <c r="K74" s="11"/>
      <c r="M74" s="11" t="s">
        <v>114</v>
      </c>
      <c r="N74" s="11"/>
      <c r="O74" s="11"/>
      <c r="Q74" s="11" t="s">
        <v>114</v>
      </c>
      <c r="R74" s="11"/>
      <c r="S74" s="11"/>
      <c r="U74" s="11" t="s">
        <v>114</v>
      </c>
      <c r="V74" s="11"/>
      <c r="W74" s="11"/>
      <c r="Y74" s="11" t="s">
        <v>114</v>
      </c>
      <c r="Z74" s="11"/>
      <c r="AA74" s="11"/>
    </row>
    <row r="75" spans="1:36" x14ac:dyDescent="0.3">
      <c r="A75" s="2"/>
      <c r="B75" s="2" t="s">
        <v>75</v>
      </c>
      <c r="C75" s="2" t="s">
        <v>71</v>
      </c>
      <c r="E75" s="2"/>
      <c r="F75" s="2" t="s">
        <v>75</v>
      </c>
      <c r="G75" s="2" t="s">
        <v>72</v>
      </c>
      <c r="I75" s="2"/>
      <c r="J75" s="2" t="s">
        <v>75</v>
      </c>
      <c r="K75" s="2" t="s">
        <v>74</v>
      </c>
      <c r="M75" s="2"/>
      <c r="N75" s="2" t="s">
        <v>75</v>
      </c>
      <c r="O75" s="2" t="s">
        <v>78</v>
      </c>
      <c r="Q75" s="2"/>
      <c r="R75" s="2" t="s">
        <v>79</v>
      </c>
      <c r="S75" s="2" t="s">
        <v>75</v>
      </c>
      <c r="U75" s="2"/>
      <c r="V75" s="2" t="s">
        <v>75</v>
      </c>
      <c r="W75" s="2" t="s">
        <v>76</v>
      </c>
      <c r="Y75" s="2"/>
      <c r="Z75" s="2" t="s">
        <v>80</v>
      </c>
      <c r="AA75" s="2" t="s">
        <v>77</v>
      </c>
    </row>
    <row r="76" spans="1:36" s="24" customFormat="1" x14ac:dyDescent="0.3">
      <c r="A76" s="23" t="s">
        <v>75</v>
      </c>
      <c r="B76" s="23">
        <f>B71/SUM($B71:$C71)</f>
        <v>0.18181818181818182</v>
      </c>
      <c r="C76" s="23">
        <f>C71/SUM($B71:$C71)</f>
        <v>0.81818181818181823</v>
      </c>
      <c r="E76" s="23" t="s">
        <v>75</v>
      </c>
      <c r="F76" s="23">
        <f>F71/SUM($F71:$G71)</f>
        <v>0.44444444444444442</v>
      </c>
      <c r="G76" s="23">
        <f>G71/SUM($F71:$G71)</f>
        <v>0.55555555555555558</v>
      </c>
      <c r="I76" s="23" t="s">
        <v>75</v>
      </c>
      <c r="J76" s="23">
        <f>J71/SUM($J71:$K71)</f>
        <v>0.53846153846153844</v>
      </c>
      <c r="K76" s="23">
        <f>K71/SUM($J71:$K71)</f>
        <v>0.46153846153846156</v>
      </c>
      <c r="M76" s="23" t="s">
        <v>75</v>
      </c>
      <c r="N76" s="23">
        <f>N71/SUM($N71:$O71)</f>
        <v>0.33333333333333331</v>
      </c>
      <c r="O76" s="23">
        <f>O71/SUM($N71:$O71)</f>
        <v>0.66666666666666663</v>
      </c>
      <c r="Q76" s="23" t="s">
        <v>79</v>
      </c>
      <c r="R76" s="23">
        <f>R71/SUM($R71:$S71)</f>
        <v>0.58333333333333337</v>
      </c>
      <c r="S76" s="23">
        <f>S71/SUM($R71:$S71)</f>
        <v>0.41666666666666669</v>
      </c>
      <c r="U76" s="23" t="s">
        <v>75</v>
      </c>
      <c r="V76" s="23">
        <f>V71/SUM($V71:$W71)</f>
        <v>0.53846153846153844</v>
      </c>
      <c r="W76" s="23">
        <f>W71/SUM($V71:$W71)</f>
        <v>0.46153846153846156</v>
      </c>
      <c r="Y76" s="23" t="s">
        <v>80</v>
      </c>
      <c r="Z76" s="23">
        <f>Z71/SUM($Z71:$AA71)</f>
        <v>0.75</v>
      </c>
      <c r="AA76" s="23">
        <f>AA71/SUM($Z71:$AA71)</f>
        <v>0.25</v>
      </c>
    </row>
    <row r="77" spans="1:36" s="24" customFormat="1" x14ac:dyDescent="0.3">
      <c r="A77" s="23" t="s">
        <v>71</v>
      </c>
      <c r="B77" s="23">
        <f>B72/SUM($B72:$C72)</f>
        <v>0.52941176470588236</v>
      </c>
      <c r="C77" s="23">
        <f>C72/SUM($B72:$C72)</f>
        <v>0.47058823529411764</v>
      </c>
      <c r="E77" s="23" t="s">
        <v>72</v>
      </c>
      <c r="F77" s="23">
        <f>F72/SUM($F72:$G72)</f>
        <v>0.29411764705882354</v>
      </c>
      <c r="G77" s="23">
        <f>G72/SUM($F72:$G72)</f>
        <v>0.70588235294117652</v>
      </c>
      <c r="I77" s="23" t="s">
        <v>74</v>
      </c>
      <c r="J77" s="23">
        <f>J72/SUM($J72:$K72)</f>
        <v>0.4</v>
      </c>
      <c r="K77" s="23">
        <f>K72/SUM($J72:$K72)</f>
        <v>0.6</v>
      </c>
      <c r="M77" s="23" t="s">
        <v>78</v>
      </c>
      <c r="N77" s="23">
        <f>N72/SUM($N72:$O72)</f>
        <v>0.52941176470588236</v>
      </c>
      <c r="O77" s="23">
        <f>O72/SUM($N72:$O72)</f>
        <v>0.47058823529411764</v>
      </c>
      <c r="Q77" s="23" t="s">
        <v>80</v>
      </c>
      <c r="R77" s="23">
        <f>R72/SUM($R72:$S72)</f>
        <v>0.44444444444444442</v>
      </c>
      <c r="S77" s="23">
        <f>S72/SUM($R72:$S72)</f>
        <v>0.55555555555555558</v>
      </c>
      <c r="U77" s="23" t="s">
        <v>76</v>
      </c>
      <c r="V77" s="23">
        <f>V72/SUM($V72:$W72)</f>
        <v>0.35714285714285715</v>
      </c>
      <c r="W77" s="23">
        <f>W72/SUM($V72:$W72)</f>
        <v>0.6428571428571429</v>
      </c>
      <c r="Y77" s="23" t="s">
        <v>77</v>
      </c>
      <c r="Z77" s="23">
        <f>Z72/SUM($Z72:$AA72)</f>
        <v>0.33333333333333331</v>
      </c>
      <c r="AA77" s="23">
        <f>AA72/SUM($Z72:$AA72)</f>
        <v>0.66666666666666663</v>
      </c>
    </row>
    <row r="78" spans="1:36" x14ac:dyDescent="0.3">
      <c r="AG78" s="24"/>
      <c r="AH78" s="24"/>
      <c r="AI78" s="24"/>
      <c r="AJ78" s="24"/>
    </row>
    <row r="79" spans="1:36" x14ac:dyDescent="0.3">
      <c r="A79" s="64" t="s">
        <v>62</v>
      </c>
      <c r="B79" s="64"/>
      <c r="C79" s="64"/>
      <c r="E79" s="69" t="s">
        <v>63</v>
      </c>
      <c r="F79" s="69"/>
      <c r="G79" s="69"/>
      <c r="I79" s="65" t="s">
        <v>64</v>
      </c>
      <c r="J79" s="65"/>
      <c r="K79" s="65"/>
      <c r="M79" s="68" t="s">
        <v>65</v>
      </c>
      <c r="N79" s="68"/>
      <c r="O79" s="68"/>
      <c r="Q79" s="67" t="s">
        <v>66</v>
      </c>
      <c r="R79" s="67"/>
      <c r="S79" s="67"/>
      <c r="U79" s="66" t="s">
        <v>95</v>
      </c>
      <c r="V79" s="66"/>
      <c r="W79" s="66"/>
      <c r="Y79" s="65" t="s">
        <v>124</v>
      </c>
      <c r="Z79" s="65"/>
      <c r="AA79" s="65"/>
    </row>
    <row r="80" spans="1:36" s="28" customFormat="1" x14ac:dyDescent="0.3">
      <c r="A80" s="11" t="s">
        <v>73</v>
      </c>
      <c r="B80" s="11"/>
      <c r="C80" s="11"/>
      <c r="E80" s="11" t="s">
        <v>73</v>
      </c>
      <c r="F80" s="11"/>
      <c r="G80" s="11"/>
      <c r="I80" s="11" t="s">
        <v>73</v>
      </c>
      <c r="J80" s="11"/>
      <c r="K80" s="11"/>
      <c r="M80" s="11" t="s">
        <v>73</v>
      </c>
      <c r="N80" s="11"/>
      <c r="O80" s="11"/>
      <c r="Q80" s="11" t="s">
        <v>73</v>
      </c>
      <c r="R80" s="11"/>
      <c r="S80" s="11"/>
      <c r="U80" s="11" t="s">
        <v>73</v>
      </c>
      <c r="V80" s="11"/>
      <c r="W80" s="11"/>
      <c r="Y80" s="11" t="s">
        <v>73</v>
      </c>
      <c r="Z80" s="11"/>
      <c r="AA80" s="11"/>
    </row>
    <row r="81" spans="1:27" x14ac:dyDescent="0.3">
      <c r="A81" s="2"/>
      <c r="B81" s="2" t="s">
        <v>77</v>
      </c>
      <c r="C81" s="2" t="s">
        <v>71</v>
      </c>
      <c r="E81" s="2"/>
      <c r="F81" s="2" t="s">
        <v>77</v>
      </c>
      <c r="G81" s="2" t="s">
        <v>72</v>
      </c>
      <c r="I81" s="2"/>
      <c r="J81" s="2" t="s">
        <v>77</v>
      </c>
      <c r="K81" s="2" t="s">
        <v>74</v>
      </c>
      <c r="M81" s="2"/>
      <c r="N81" s="2" t="s">
        <v>77</v>
      </c>
      <c r="O81" s="2" t="s">
        <v>78</v>
      </c>
      <c r="Q81" s="2"/>
      <c r="R81" s="2" t="s">
        <v>77</v>
      </c>
      <c r="S81" s="2" t="s">
        <v>75</v>
      </c>
      <c r="U81" s="2"/>
      <c r="V81" s="2" t="s">
        <v>77</v>
      </c>
      <c r="W81" s="2" t="s">
        <v>76</v>
      </c>
      <c r="Y81" s="2"/>
      <c r="Z81" s="2" t="s">
        <v>77</v>
      </c>
      <c r="AA81" s="2" t="s">
        <v>75</v>
      </c>
    </row>
    <row r="82" spans="1:27" x14ac:dyDescent="0.3">
      <c r="A82" s="2" t="s">
        <v>77</v>
      </c>
      <c r="B82" s="2">
        <v>7</v>
      </c>
      <c r="C82" s="2">
        <v>6</v>
      </c>
      <c r="E82" s="2" t="s">
        <v>77</v>
      </c>
      <c r="F82" s="2">
        <v>3</v>
      </c>
      <c r="G82" s="2">
        <v>7</v>
      </c>
      <c r="I82" s="2" t="s">
        <v>77</v>
      </c>
      <c r="J82" s="2">
        <v>6</v>
      </c>
      <c r="K82" s="2">
        <v>6</v>
      </c>
      <c r="M82" s="2" t="s">
        <v>77</v>
      </c>
      <c r="N82" s="2">
        <v>9</v>
      </c>
      <c r="O82" s="2">
        <v>6</v>
      </c>
      <c r="Q82" s="2" t="s">
        <v>77</v>
      </c>
      <c r="R82" s="2">
        <v>7</v>
      </c>
      <c r="S82" s="2">
        <v>4</v>
      </c>
      <c r="U82" s="2" t="s">
        <v>77</v>
      </c>
      <c r="V82" s="2">
        <v>5</v>
      </c>
      <c r="W82" s="2">
        <v>7</v>
      </c>
      <c r="Y82" s="2" t="s">
        <v>77</v>
      </c>
      <c r="Z82" s="2">
        <v>6</v>
      </c>
      <c r="AA82" s="2">
        <v>4</v>
      </c>
    </row>
    <row r="83" spans="1:27" x14ac:dyDescent="0.3">
      <c r="A83" s="2" t="s">
        <v>71</v>
      </c>
      <c r="B83" s="2">
        <v>7</v>
      </c>
      <c r="C83" s="2">
        <v>9</v>
      </c>
      <c r="E83" s="2" t="s">
        <v>72</v>
      </c>
      <c r="F83" s="2">
        <v>6</v>
      </c>
      <c r="G83" s="2">
        <v>9</v>
      </c>
      <c r="I83" s="2" t="s">
        <v>74</v>
      </c>
      <c r="J83" s="2">
        <v>6</v>
      </c>
      <c r="K83" s="2">
        <v>9</v>
      </c>
      <c r="M83" s="2" t="s">
        <v>78</v>
      </c>
      <c r="N83" s="2">
        <v>6</v>
      </c>
      <c r="O83" s="2">
        <v>9</v>
      </c>
      <c r="Q83" s="2" t="s">
        <v>75</v>
      </c>
      <c r="R83" s="2">
        <v>4</v>
      </c>
      <c r="S83" s="2">
        <v>8</v>
      </c>
      <c r="U83" s="2" t="s">
        <v>76</v>
      </c>
      <c r="V83" s="2">
        <v>8</v>
      </c>
      <c r="W83" s="2">
        <v>7</v>
      </c>
      <c r="Y83" s="2" t="s">
        <v>75</v>
      </c>
      <c r="Z83" s="2">
        <v>3</v>
      </c>
      <c r="AA83" s="2">
        <v>12</v>
      </c>
    </row>
    <row r="85" spans="1:27" s="28" customFormat="1" x14ac:dyDescent="0.3">
      <c r="A85" s="11" t="s">
        <v>114</v>
      </c>
      <c r="B85" s="11"/>
      <c r="C85" s="11"/>
      <c r="E85" s="11" t="s">
        <v>114</v>
      </c>
      <c r="F85" s="11"/>
      <c r="G85" s="11"/>
      <c r="I85" s="11" t="s">
        <v>114</v>
      </c>
      <c r="J85" s="11"/>
      <c r="K85" s="11"/>
      <c r="M85" s="11" t="s">
        <v>114</v>
      </c>
      <c r="N85" s="11"/>
      <c r="O85" s="11"/>
      <c r="Q85" s="11" t="s">
        <v>114</v>
      </c>
      <c r="R85" s="11"/>
      <c r="S85" s="11"/>
      <c r="U85" s="11" t="s">
        <v>114</v>
      </c>
      <c r="V85" s="11"/>
      <c r="W85" s="11"/>
      <c r="Y85" s="11" t="s">
        <v>114</v>
      </c>
      <c r="Z85" s="11"/>
      <c r="AA85" s="11"/>
    </row>
    <row r="86" spans="1:27" x14ac:dyDescent="0.3">
      <c r="A86" s="2"/>
      <c r="B86" s="2" t="s">
        <v>77</v>
      </c>
      <c r="C86" s="2" t="s">
        <v>71</v>
      </c>
      <c r="E86" s="2"/>
      <c r="F86" s="2" t="s">
        <v>77</v>
      </c>
      <c r="G86" s="2" t="s">
        <v>72</v>
      </c>
      <c r="I86" s="2"/>
      <c r="J86" s="2" t="s">
        <v>77</v>
      </c>
      <c r="K86" s="2" t="s">
        <v>74</v>
      </c>
      <c r="M86" s="2"/>
      <c r="N86" s="2" t="s">
        <v>77</v>
      </c>
      <c r="O86" s="2" t="s">
        <v>78</v>
      </c>
      <c r="Q86" s="2"/>
      <c r="R86" s="2" t="s">
        <v>77</v>
      </c>
      <c r="S86" s="2" t="s">
        <v>75</v>
      </c>
      <c r="U86" s="2"/>
      <c r="V86" s="2" t="s">
        <v>77</v>
      </c>
      <c r="W86" s="2" t="s">
        <v>76</v>
      </c>
      <c r="Y86" s="2"/>
      <c r="Z86" s="2" t="s">
        <v>77</v>
      </c>
      <c r="AA86" s="2" t="s">
        <v>75</v>
      </c>
    </row>
    <row r="87" spans="1:27" s="24" customFormat="1" x14ac:dyDescent="0.3">
      <c r="A87" s="23" t="s">
        <v>77</v>
      </c>
      <c r="B87" s="23">
        <f>B82/SUM($B82:$C82)</f>
        <v>0.53846153846153844</v>
      </c>
      <c r="C87" s="23">
        <f>C82/SUM($B82:$C82)</f>
        <v>0.46153846153846156</v>
      </c>
      <c r="E87" s="23" t="s">
        <v>77</v>
      </c>
      <c r="F87" s="23">
        <f>F82/SUM($F82:$G82)</f>
        <v>0.3</v>
      </c>
      <c r="G87" s="23">
        <f>G82/SUM($F82:$G82)</f>
        <v>0.7</v>
      </c>
      <c r="I87" s="23" t="s">
        <v>77</v>
      </c>
      <c r="J87" s="23">
        <f>J82/SUM($J82:$K82)</f>
        <v>0.5</v>
      </c>
      <c r="K87" s="23">
        <f>K82/SUM($J82:$K82)</f>
        <v>0.5</v>
      </c>
      <c r="M87" s="23" t="s">
        <v>77</v>
      </c>
      <c r="N87" s="23">
        <f>N82/SUM($N82:$O82)</f>
        <v>0.6</v>
      </c>
      <c r="O87" s="23">
        <f>O82/SUM($N82:$O82)</f>
        <v>0.4</v>
      </c>
      <c r="Q87" s="23" t="s">
        <v>77</v>
      </c>
      <c r="R87" s="23">
        <f>R82/SUM($R82:$S82)</f>
        <v>0.63636363636363635</v>
      </c>
      <c r="S87" s="23">
        <f>S82/SUM($R82:$S82)</f>
        <v>0.36363636363636365</v>
      </c>
      <c r="U87" s="23" t="s">
        <v>77</v>
      </c>
      <c r="V87" s="23">
        <f>V82/SUM($V82:$W82)</f>
        <v>0.41666666666666669</v>
      </c>
      <c r="W87" s="23">
        <f>W82/SUM($V82:$W82)</f>
        <v>0.58333333333333337</v>
      </c>
      <c r="Y87" s="23" t="s">
        <v>77</v>
      </c>
      <c r="Z87" s="23">
        <f>Z82/SUM($Z82:$AA82)</f>
        <v>0.6</v>
      </c>
      <c r="AA87" s="23">
        <f>AA82/SUM($Z82:$AA82)</f>
        <v>0.4</v>
      </c>
    </row>
    <row r="88" spans="1:27" s="24" customFormat="1" x14ac:dyDescent="0.3">
      <c r="A88" s="23" t="s">
        <v>71</v>
      </c>
      <c r="B88" s="23">
        <f>B83/SUM($B83:$C83)</f>
        <v>0.4375</v>
      </c>
      <c r="C88" s="23">
        <f>C83/SUM($B83:$C83)</f>
        <v>0.5625</v>
      </c>
      <c r="E88" s="23" t="s">
        <v>72</v>
      </c>
      <c r="F88" s="23">
        <f>F83/SUM($F83:$G83)</f>
        <v>0.4</v>
      </c>
      <c r="G88" s="23">
        <f>G83/SUM($F83:$G83)</f>
        <v>0.6</v>
      </c>
      <c r="I88" s="23" t="s">
        <v>74</v>
      </c>
      <c r="J88" s="23">
        <f>J83/SUM($J83:$K83)</f>
        <v>0.4</v>
      </c>
      <c r="K88" s="23">
        <f>K83/SUM($J83:$K83)</f>
        <v>0.6</v>
      </c>
      <c r="M88" s="23" t="s">
        <v>78</v>
      </c>
      <c r="N88" s="23">
        <f>N83/SUM($N83:$O83)</f>
        <v>0.4</v>
      </c>
      <c r="O88" s="23">
        <f>O83/SUM($N83:$O83)</f>
        <v>0.6</v>
      </c>
      <c r="Q88" s="23" t="s">
        <v>75</v>
      </c>
      <c r="R88" s="23">
        <f>R83/SUM($R83:$S83)</f>
        <v>0.33333333333333331</v>
      </c>
      <c r="S88" s="23">
        <f>S83/SUM($R83:$S83)</f>
        <v>0.66666666666666663</v>
      </c>
      <c r="U88" s="23" t="s">
        <v>76</v>
      </c>
      <c r="V88" s="23">
        <f>V83/SUM($V83:$W83)</f>
        <v>0.53333333333333333</v>
      </c>
      <c r="W88" s="23">
        <f>W83/SUM($V83:$W83)</f>
        <v>0.46666666666666667</v>
      </c>
      <c r="Y88" s="23" t="s">
        <v>75</v>
      </c>
      <c r="Z88" s="23">
        <f>Z83/SUM($Z83:$AA83)</f>
        <v>0.2</v>
      </c>
      <c r="AA88" s="23">
        <f>AA83/SUM($Z83:$AA83)</f>
        <v>0.8</v>
      </c>
    </row>
  </sheetData>
  <mergeCells count="57">
    <mergeCell ref="A68:C68"/>
    <mergeCell ref="Y79:AA79"/>
    <mergeCell ref="U79:W79"/>
    <mergeCell ref="Q79:S79"/>
    <mergeCell ref="M79:O79"/>
    <mergeCell ref="I79:K79"/>
    <mergeCell ref="E79:G79"/>
    <mergeCell ref="A79:C79"/>
    <mergeCell ref="Y68:AA68"/>
    <mergeCell ref="U68:W68"/>
    <mergeCell ref="Q68:S68"/>
    <mergeCell ref="M68:O68"/>
    <mergeCell ref="I68:K68"/>
    <mergeCell ref="E68:G68"/>
    <mergeCell ref="A46:C46"/>
    <mergeCell ref="Y57:AA57"/>
    <mergeCell ref="U57:W57"/>
    <mergeCell ref="Q57:S57"/>
    <mergeCell ref="M57:O57"/>
    <mergeCell ref="I57:K57"/>
    <mergeCell ref="E57:G57"/>
    <mergeCell ref="A57:C57"/>
    <mergeCell ref="Y46:AA46"/>
    <mergeCell ref="U46:W46"/>
    <mergeCell ref="Q46:S46"/>
    <mergeCell ref="M46:O46"/>
    <mergeCell ref="I46:K46"/>
    <mergeCell ref="E46:G46"/>
    <mergeCell ref="A24:C24"/>
    <mergeCell ref="Y35:AA35"/>
    <mergeCell ref="U35:W35"/>
    <mergeCell ref="Q35:S35"/>
    <mergeCell ref="M35:O35"/>
    <mergeCell ref="I35:K35"/>
    <mergeCell ref="E35:G35"/>
    <mergeCell ref="A35:C35"/>
    <mergeCell ref="Y24:AA24"/>
    <mergeCell ref="U24:W24"/>
    <mergeCell ref="Q24:S24"/>
    <mergeCell ref="M24:O24"/>
    <mergeCell ref="I24:K24"/>
    <mergeCell ref="E24:G24"/>
    <mergeCell ref="A1:I1"/>
    <mergeCell ref="Y2:AA2"/>
    <mergeCell ref="E13:G13"/>
    <mergeCell ref="A13:C13"/>
    <mergeCell ref="Y13:AA13"/>
    <mergeCell ref="U13:W13"/>
    <mergeCell ref="Q13:S13"/>
    <mergeCell ref="M13:O13"/>
    <mergeCell ref="I13:K13"/>
    <mergeCell ref="A2:C2"/>
    <mergeCell ref="E2:G2"/>
    <mergeCell ref="I2:K2"/>
    <mergeCell ref="M2:O2"/>
    <mergeCell ref="Q2:S2"/>
    <mergeCell ref="U2:W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A0EDD-A3FB-4CDB-9B30-920DBCFAE2AF}">
  <dimension ref="A1:AA56"/>
  <sheetViews>
    <sheetView workbookViewId="0">
      <selection sqref="A1:G1"/>
    </sheetView>
  </sheetViews>
  <sheetFormatPr defaultRowHeight="14.4" x14ac:dyDescent="0.3"/>
  <cols>
    <col min="1" max="1" width="12" bestFit="1" customWidth="1"/>
    <col min="2" max="2" width="48.109375" bestFit="1" customWidth="1"/>
    <col min="3" max="3" width="9.44140625" bestFit="1" customWidth="1"/>
    <col min="5" max="5" width="12" bestFit="1" customWidth="1"/>
    <col min="6" max="6" width="45.5546875" bestFit="1" customWidth="1"/>
    <col min="7" max="7" width="9.44140625" bestFit="1" customWidth="1"/>
    <col min="9" max="9" width="12" bestFit="1" customWidth="1"/>
    <col min="10" max="10" width="39.109375" bestFit="1" customWidth="1"/>
    <col min="11" max="11" width="9.44140625" bestFit="1" customWidth="1"/>
    <col min="13" max="13" width="12" bestFit="1" customWidth="1"/>
    <col min="14" max="14" width="35.5546875" bestFit="1" customWidth="1"/>
    <col min="15" max="15" width="9.44140625" bestFit="1" customWidth="1"/>
    <col min="17" max="17" width="12" bestFit="1" customWidth="1"/>
    <col min="18" max="18" width="39.77734375" bestFit="1" customWidth="1"/>
    <col min="19" max="19" width="9.44140625" bestFit="1" customWidth="1"/>
    <col min="21" max="21" width="12" bestFit="1" customWidth="1"/>
    <col min="22" max="22" width="43.5546875" bestFit="1" customWidth="1"/>
    <col min="23" max="23" width="9.44140625" bestFit="1" customWidth="1"/>
    <col min="25" max="25" width="12" bestFit="1" customWidth="1"/>
    <col min="26" max="26" width="45.6640625" bestFit="1" customWidth="1"/>
    <col min="27" max="27" width="9.44140625" bestFit="1" customWidth="1"/>
  </cols>
  <sheetData>
    <row r="1" spans="1:27" ht="46.2" customHeight="1" x14ac:dyDescent="0.3">
      <c r="A1" s="43" t="s">
        <v>253</v>
      </c>
      <c r="B1" s="43"/>
      <c r="C1" s="43"/>
      <c r="D1" s="43"/>
      <c r="E1" s="43"/>
      <c r="F1" s="43"/>
      <c r="G1" s="43"/>
    </row>
    <row r="2" spans="1:27" x14ac:dyDescent="0.3">
      <c r="A2" s="60" t="s">
        <v>113</v>
      </c>
      <c r="B2" s="60"/>
      <c r="C2" s="60"/>
      <c r="E2" s="54" t="s">
        <v>24</v>
      </c>
      <c r="F2" s="54"/>
      <c r="G2" s="54"/>
      <c r="I2" s="53" t="s">
        <v>26</v>
      </c>
      <c r="J2" s="53"/>
      <c r="K2" s="53"/>
      <c r="M2" s="61" t="s">
        <v>27</v>
      </c>
      <c r="N2" s="61"/>
      <c r="O2" s="61"/>
      <c r="Q2" s="62" t="s">
        <v>83</v>
      </c>
      <c r="R2" s="62"/>
      <c r="S2" s="62"/>
      <c r="U2" s="63" t="s">
        <v>28</v>
      </c>
      <c r="V2" s="63"/>
      <c r="W2" s="63"/>
      <c r="Y2" s="53" t="s">
        <v>29</v>
      </c>
      <c r="Z2" s="53"/>
      <c r="AA2" s="53"/>
    </row>
    <row r="3" spans="1:27" x14ac:dyDescent="0.3">
      <c r="A3" s="2" t="s">
        <v>96</v>
      </c>
      <c r="B3" s="2" t="str">
        <f>'Raw Probabilities'!E5</f>
        <v>CMMCMCCMMMCMMCMCCCCMMMCMMMMMCMMC</v>
      </c>
      <c r="C3" s="2"/>
      <c r="E3" s="2" t="s">
        <v>96</v>
      </c>
      <c r="F3" s="2" t="str">
        <f>'Raw Probabilities'!E6</f>
        <v>MMMMMKMMMKMMKKKMMMMMMMMKMMMMK</v>
      </c>
      <c r="G3" s="2"/>
      <c r="I3" s="2" t="s">
        <v>96</v>
      </c>
      <c r="J3" s="2" t="str">
        <f>'Raw Probabilities'!E7</f>
        <v>SMSSMMMSMMSMSMMMSSMSSSMMMSMM</v>
      </c>
      <c r="K3" s="2"/>
      <c r="M3" s="2" t="s">
        <v>96</v>
      </c>
      <c r="N3" s="2" t="str">
        <f>'Raw Probabilities'!E8</f>
        <v>MRRMMRRMMRMMMMRMRRRRMRMM</v>
      </c>
      <c r="O3" s="2"/>
      <c r="Q3" s="2" t="s">
        <v>96</v>
      </c>
      <c r="R3" s="2" t="str">
        <f>'Raw Probabilities'!E9</f>
        <v>PPPMMPMPPMMPMMPMMPMPMMPMMPPM</v>
      </c>
      <c r="S3" s="2"/>
      <c r="U3" s="2" t="s">
        <v>96</v>
      </c>
      <c r="V3" s="2" t="str">
        <f>'Raw Probabilities'!E10</f>
        <v>RMRMRMMMRRMRMRMMRMMMMMRMMRMRR</v>
      </c>
      <c r="W3" s="2"/>
      <c r="Y3" s="2" t="s">
        <v>96</v>
      </c>
      <c r="Z3" s="2" t="str">
        <f>'Raw Probabilities'!E11</f>
        <v>MDDDMMMMDDMDDMDMDMMMDDDMMMMMDD</v>
      </c>
      <c r="AA3" s="2"/>
    </row>
    <row r="4" spans="1:27" s="26" customFormat="1" x14ac:dyDescent="0.3">
      <c r="A4" s="25" t="s">
        <v>125</v>
      </c>
      <c r="B4" s="25" t="s">
        <v>128</v>
      </c>
      <c r="C4" s="25">
        <f>'Transition Matrices'!B11*'Transition Matrices'!B10</f>
        <v>0.38596491228070173</v>
      </c>
      <c r="E4" s="25" t="s">
        <v>125</v>
      </c>
      <c r="F4" s="29" t="s">
        <v>131</v>
      </c>
      <c r="G4" s="25">
        <f>'Transition Matrices'!F11*'Transition Matrices'!F10</f>
        <v>0.51515151515151514</v>
      </c>
      <c r="I4" s="25" t="s">
        <v>125</v>
      </c>
      <c r="J4" s="25" t="s">
        <v>134</v>
      </c>
      <c r="K4" s="25">
        <f>'Transition Matrices'!J10*'Transition Matrices'!J10</f>
        <v>0.28444444444444444</v>
      </c>
      <c r="M4" s="25" t="s">
        <v>125</v>
      </c>
      <c r="N4" s="25" t="s">
        <v>134</v>
      </c>
      <c r="O4" s="25">
        <f>'Transition Matrices'!N10*'Transition Matrices'!N10</f>
        <v>0.25</v>
      </c>
      <c r="Q4" s="25" t="s">
        <v>125</v>
      </c>
      <c r="R4" s="25" t="s">
        <v>134</v>
      </c>
      <c r="S4" s="25">
        <f>'Transition Matrices'!R10*'Transition Matrices'!R10</f>
        <v>0.18367346938775508</v>
      </c>
      <c r="U4" s="25" t="s">
        <v>125</v>
      </c>
      <c r="V4" s="25" t="s">
        <v>141</v>
      </c>
      <c r="W4" s="25">
        <f>'Transition Matrices'!V11*'Transition Matrices'!V10</f>
        <v>0.38502673796791448</v>
      </c>
      <c r="Y4" s="25" t="s">
        <v>125</v>
      </c>
      <c r="Z4" s="25" t="s">
        <v>143</v>
      </c>
      <c r="AA4" s="25">
        <f>'Transition Matrices'!Z11*'Transition Matrices'!Z10</f>
        <v>0.25961538461538464</v>
      </c>
    </row>
    <row r="5" spans="1:27" s="26" customFormat="1" x14ac:dyDescent="0.3">
      <c r="A5" s="25" t="s">
        <v>126</v>
      </c>
      <c r="B5" s="25" t="s">
        <v>129</v>
      </c>
      <c r="C5" s="25">
        <f>'Transition Matrices'!C11*'Transition Matrices'!C11</f>
        <v>0.1111111111111111</v>
      </c>
      <c r="E5" s="25" t="s">
        <v>126</v>
      </c>
      <c r="F5" s="29" t="s">
        <v>132</v>
      </c>
      <c r="G5" s="25">
        <f>'Transition Matrices'!G11*'Transition Matrices'!G11</f>
        <v>0.1111111111111111</v>
      </c>
      <c r="I5" s="25" t="s">
        <v>126</v>
      </c>
      <c r="J5" s="25" t="s">
        <v>135</v>
      </c>
      <c r="K5" s="25">
        <f>'Transition Matrices'!K10*'Transition Matrices'!K11</f>
        <v>0.15555555555555556</v>
      </c>
      <c r="M5" s="25" t="s">
        <v>126</v>
      </c>
      <c r="N5" s="25" t="s">
        <v>137</v>
      </c>
      <c r="O5" s="25">
        <f>'Transition Matrices'!O10*'Transition Matrices'!O11</f>
        <v>0.22727272727272727</v>
      </c>
      <c r="Q5" s="25" t="s">
        <v>126</v>
      </c>
      <c r="R5" s="25" t="s">
        <v>139</v>
      </c>
      <c r="S5" s="25">
        <f>'Transition Matrices'!S10*'Transition Matrices'!S11</f>
        <v>0.17582417582417584</v>
      </c>
      <c r="U5" s="25" t="s">
        <v>126</v>
      </c>
      <c r="V5" s="25" t="s">
        <v>142</v>
      </c>
      <c r="W5" s="25">
        <f>'Transition Matrices'!W11*'Transition Matrices'!W11</f>
        <v>3.3057851239669422E-2</v>
      </c>
      <c r="Y5" s="25" t="s">
        <v>126</v>
      </c>
      <c r="Z5" s="25" t="s">
        <v>144</v>
      </c>
      <c r="AA5" s="25">
        <f>'Transition Matrices'!AA11*'Transition Matrices'!AA11</f>
        <v>0.28994082840236685</v>
      </c>
    </row>
    <row r="6" spans="1:27" s="26" customFormat="1" x14ac:dyDescent="0.3">
      <c r="A6" s="25" t="s">
        <v>127</v>
      </c>
      <c r="B6" s="25" t="s">
        <v>130</v>
      </c>
      <c r="C6" s="25">
        <f>'Transition Matrices'!B11*'Transition Matrices'!C10+'Transition Matrices'!C11*'Transition Matrices'!B11</f>
        <v>0.50292397660818711</v>
      </c>
      <c r="E6" s="25" t="s">
        <v>127</v>
      </c>
      <c r="F6" s="29" t="s">
        <v>133</v>
      </c>
      <c r="G6" s="25">
        <f>'Transition Matrices'!F11*'Transition Matrices'!G10+'Transition Matrices'!G11*'Transition Matrices'!F11</f>
        <v>0.3737373737373737</v>
      </c>
      <c r="I6" s="25" t="s">
        <v>127</v>
      </c>
      <c r="J6" s="25" t="s">
        <v>136</v>
      </c>
      <c r="K6" s="25">
        <f>'Transition Matrices'!J10*'Transition Matrices'!K10+'Transition Matrices'!K10*'Transition Matrices'!J11</f>
        <v>0.56000000000000005</v>
      </c>
      <c r="M6" s="25" t="s">
        <v>127</v>
      </c>
      <c r="N6" s="25" t="s">
        <v>138</v>
      </c>
      <c r="O6" s="25">
        <f>'Transition Matrices'!N10*'Transition Matrices'!O10+'Transition Matrices'!O10*'Transition Matrices'!N11</f>
        <v>0.52272727272727271</v>
      </c>
      <c r="Q6" s="25" t="s">
        <v>127</v>
      </c>
      <c r="R6" s="25" t="s">
        <v>140</v>
      </c>
      <c r="S6" s="25">
        <f>'Transition Matrices'!R10*'Transition Matrices'!S10+'Transition Matrices'!S10*'Transition Matrices'!R11</f>
        <v>0.64050235478806905</v>
      </c>
      <c r="U6" s="25" t="s">
        <v>127</v>
      </c>
      <c r="V6" s="25" t="s">
        <v>146</v>
      </c>
      <c r="W6" s="25">
        <f>'Transition Matrices'!V11*'Transition Matrices'!W10+'Transition Matrices'!W11*'Transition Matrices'!V11</f>
        <v>0.58191541079241615</v>
      </c>
      <c r="Y6" s="25" t="s">
        <v>127</v>
      </c>
      <c r="Z6" s="25" t="s">
        <v>145</v>
      </c>
      <c r="AA6" s="25">
        <f>'Transition Matrices'!Z11*'Transition Matrices'!AA10+'Transition Matrices'!AA11*'Transition Matrices'!Z11</f>
        <v>0.45044378698224852</v>
      </c>
    </row>
    <row r="7" spans="1:27" s="26" customFormat="1" x14ac:dyDescent="0.3">
      <c r="A7" s="25" t="s">
        <v>81</v>
      </c>
      <c r="B7" s="25"/>
      <c r="C7" s="25">
        <f>SUM(C4:C6)</f>
        <v>1</v>
      </c>
      <c r="E7" s="25" t="s">
        <v>81</v>
      </c>
      <c r="F7" s="25"/>
      <c r="G7" s="25">
        <f>SUM(G4:G6)</f>
        <v>1</v>
      </c>
      <c r="I7" s="25" t="s">
        <v>81</v>
      </c>
      <c r="J7" s="25"/>
      <c r="K7" s="25">
        <f>SUM(K4:K6)</f>
        <v>1</v>
      </c>
      <c r="M7" s="25" t="s">
        <v>81</v>
      </c>
      <c r="N7" s="25"/>
      <c r="O7" s="25">
        <f>SUM(O4:O6)</f>
        <v>1</v>
      </c>
      <c r="Q7" s="25" t="s">
        <v>81</v>
      </c>
      <c r="R7" s="25"/>
      <c r="S7" s="25">
        <f>SUM(S4:S6)</f>
        <v>1</v>
      </c>
      <c r="U7" s="25" t="s">
        <v>81</v>
      </c>
      <c r="V7" s="25"/>
      <c r="W7" s="25">
        <f>SUM(W4:W6)</f>
        <v>1</v>
      </c>
      <c r="Y7" s="25" t="s">
        <v>81</v>
      </c>
      <c r="Z7" s="25"/>
      <c r="AA7" s="25">
        <f>SUM(AA4:AA6)</f>
        <v>1</v>
      </c>
    </row>
    <row r="9" spans="1:27" x14ac:dyDescent="0.3">
      <c r="A9" s="55" t="s">
        <v>31</v>
      </c>
      <c r="B9" s="55"/>
      <c r="C9" s="55"/>
      <c r="E9" s="54" t="s">
        <v>32</v>
      </c>
      <c r="F9" s="54"/>
      <c r="G9" s="54"/>
      <c r="I9" s="56" t="s">
        <v>33</v>
      </c>
      <c r="J9" s="56"/>
      <c r="K9" s="56"/>
      <c r="M9" s="59" t="s">
        <v>34</v>
      </c>
      <c r="N9" s="59"/>
      <c r="O9" s="59"/>
      <c r="Q9" s="58" t="s">
        <v>84</v>
      </c>
      <c r="R9" s="58"/>
      <c r="S9" s="58"/>
      <c r="U9" s="57" t="s">
        <v>115</v>
      </c>
      <c r="V9" s="57"/>
      <c r="W9" s="57"/>
      <c r="Y9" s="56" t="s">
        <v>36</v>
      </c>
      <c r="Z9" s="56"/>
      <c r="AA9" s="56"/>
    </row>
    <row r="10" spans="1:27" x14ac:dyDescent="0.3">
      <c r="A10" s="2" t="s">
        <v>96</v>
      </c>
      <c r="B10" s="2" t="str">
        <f>'Raw Probabilities'!E15</f>
        <v>CMMCMCCMMMCMMCMCCCCMMMCMMMMMCMMC</v>
      </c>
      <c r="C10" s="2"/>
      <c r="E10" s="2" t="s">
        <v>96</v>
      </c>
      <c r="F10" s="2" t="str">
        <f>'Raw Probabilities'!E16</f>
        <v>CCKCCCKKCKCCCKCKCKCCKCCCC</v>
      </c>
      <c r="G10" s="2"/>
      <c r="I10" s="2" t="s">
        <v>96</v>
      </c>
      <c r="J10" s="2" t="str">
        <f>'Raw Probabilities'!E17</f>
        <v>SCSCSSCCCCCCCSCSCCCCSCSCCC</v>
      </c>
      <c r="K10" s="2"/>
      <c r="M10" s="2" t="s">
        <v>96</v>
      </c>
      <c r="N10" s="2" t="str">
        <f>'Raw Probabilities'!E18</f>
        <v>RRRCCRCCCCCCRCCRCCRCCRRCR</v>
      </c>
      <c r="O10" s="2"/>
      <c r="Q10" s="2" t="s">
        <v>96</v>
      </c>
      <c r="R10" s="2" t="str">
        <f>'Raw Probabilities'!E19</f>
        <v>CCCCCPCPPPCCPPPCCPCCPCCCP</v>
      </c>
      <c r="S10" s="2"/>
      <c r="U10" s="2" t="s">
        <v>96</v>
      </c>
      <c r="V10" s="2" t="str">
        <f>'Raw Probabilities'!E20</f>
        <v>CRCRRRCCRCCCCRRCCCCCCCRRCCC</v>
      </c>
      <c r="W10" s="2"/>
      <c r="Y10" s="2" t="s">
        <v>96</v>
      </c>
      <c r="Z10" s="2" t="str">
        <f>'Raw Probabilities'!E21</f>
        <v>DCDCCDCDCCCCCCCDCDCCCDDDDC</v>
      </c>
      <c r="AA10" s="2"/>
    </row>
    <row r="11" spans="1:27" s="26" customFormat="1" x14ac:dyDescent="0.3">
      <c r="A11" s="25" t="s">
        <v>125</v>
      </c>
      <c r="B11" s="25" t="s">
        <v>129</v>
      </c>
      <c r="C11" s="25">
        <f>'Transition Matrices'!B21*'Transition Matrices'!B21</f>
        <v>0.1111111111111111</v>
      </c>
      <c r="E11" s="25" t="s">
        <v>125</v>
      </c>
      <c r="F11" s="29" t="s">
        <v>149</v>
      </c>
      <c r="G11" s="25">
        <f>'Transition Matrices'!F21*'Transition Matrices'!F21</f>
        <v>0.31640625</v>
      </c>
      <c r="I11" s="25" t="s">
        <v>125</v>
      </c>
      <c r="J11" s="29" t="s">
        <v>149</v>
      </c>
      <c r="K11" s="25">
        <f>'Transition Matrices'!J21*'Transition Matrices'!J21</f>
        <v>0.41868512110726647</v>
      </c>
      <c r="M11" s="25" t="s">
        <v>125</v>
      </c>
      <c r="N11" s="25" t="s">
        <v>154</v>
      </c>
      <c r="O11" s="25">
        <f>'Transition Matrices'!N22*'Transition Matrices'!N21</f>
        <v>0.39999999999999997</v>
      </c>
      <c r="Q11" s="25" t="s">
        <v>125</v>
      </c>
      <c r="R11" s="25" t="s">
        <v>157</v>
      </c>
      <c r="S11" s="25">
        <f>'Transition Matrices'!R22*'Transition Matrices'!R21</f>
        <v>0.33333333333333331</v>
      </c>
      <c r="U11" s="25" t="s">
        <v>125</v>
      </c>
      <c r="V11" s="29" t="s">
        <v>149</v>
      </c>
      <c r="W11" s="25">
        <f>'Transition Matrices'!V21*'Transition Matrices'!V21</f>
        <v>0.49826989619377171</v>
      </c>
      <c r="Y11" s="25" t="s">
        <v>125</v>
      </c>
      <c r="Z11" s="29" t="s">
        <v>149</v>
      </c>
      <c r="AA11" s="25">
        <f>'Transition Matrices'!Z21*'Transition Matrices'!Z21</f>
        <v>0.36</v>
      </c>
    </row>
    <row r="12" spans="1:27" s="26" customFormat="1" x14ac:dyDescent="0.3">
      <c r="A12" s="25" t="s">
        <v>126</v>
      </c>
      <c r="B12" s="25" t="s">
        <v>147</v>
      </c>
      <c r="C12" s="25">
        <f>'Transition Matrices'!C21*'Transition Matrices'!C22</f>
        <v>0.38596491228070173</v>
      </c>
      <c r="E12" s="25" t="s">
        <v>126</v>
      </c>
      <c r="F12" s="29" t="s">
        <v>150</v>
      </c>
      <c r="G12" s="25">
        <f>'Transition Matrices'!G21*'Transition Matrices'!G22</f>
        <v>5.46875E-2</v>
      </c>
      <c r="I12" s="25" t="s">
        <v>126</v>
      </c>
      <c r="J12" s="25" t="s">
        <v>151</v>
      </c>
      <c r="K12" s="25">
        <f>'Transition Matrices'!K21*'Transition Matrices'!K22</f>
        <v>4.4117647058823532E-2</v>
      </c>
      <c r="M12" s="25" t="s">
        <v>126</v>
      </c>
      <c r="N12" s="25" t="s">
        <v>155</v>
      </c>
      <c r="O12" s="25">
        <f>'Transition Matrices'!O22*'Transition Matrices'!O22</f>
        <v>0.1111111111111111</v>
      </c>
      <c r="Q12" s="25" t="s">
        <v>126</v>
      </c>
      <c r="R12" s="25" t="s">
        <v>158</v>
      </c>
      <c r="S12" s="25">
        <f>'Transition Matrices'!S22*'Transition Matrices'!S22</f>
        <v>0.19753086419753085</v>
      </c>
      <c r="U12" s="25" t="s">
        <v>126</v>
      </c>
      <c r="V12" s="25" t="s">
        <v>160</v>
      </c>
      <c r="W12" s="25">
        <f>'Transition Matrices'!W21*'Transition Matrices'!W22</f>
        <v>0.13071895424836602</v>
      </c>
      <c r="Y12" s="25" t="s">
        <v>126</v>
      </c>
      <c r="Z12" s="25" t="s">
        <v>162</v>
      </c>
      <c r="AA12" s="25">
        <f>'Transition Matrices'!AA21*'Transition Matrices'!AA22</f>
        <v>0.12</v>
      </c>
    </row>
    <row r="13" spans="1:27" s="26" customFormat="1" x14ac:dyDescent="0.3">
      <c r="A13" s="25" t="s">
        <v>127</v>
      </c>
      <c r="B13" s="25" t="s">
        <v>148</v>
      </c>
      <c r="C13" s="25">
        <f>'Transition Matrices'!B21*'Transition Matrices'!C21+'Transition Matrices'!C21*'Transition Matrices'!B22</f>
        <v>0.50292397660818711</v>
      </c>
      <c r="E13" s="25" t="s">
        <v>127</v>
      </c>
      <c r="F13" s="29" t="s">
        <v>152</v>
      </c>
      <c r="G13" s="25">
        <f>'Transition Matrices'!F21*'Transition Matrices'!G21+'Transition Matrices'!G21*'Transition Matrices'!F22</f>
        <v>0.62890625</v>
      </c>
      <c r="I13" s="25" t="s">
        <v>127</v>
      </c>
      <c r="J13" s="25" t="s">
        <v>153</v>
      </c>
      <c r="K13" s="25">
        <f>'Transition Matrices'!J21*'Transition Matrices'!K21+'Transition Matrices'!K21*'Transition Matrices'!J22</f>
        <v>0.5371972318339101</v>
      </c>
      <c r="M13" s="25" t="s">
        <v>127</v>
      </c>
      <c r="N13" s="25" t="s">
        <v>156</v>
      </c>
      <c r="O13" s="25">
        <f>'Transition Matrices'!N22*'Transition Matrices'!O21+'Transition Matrices'!O22*'Transition Matrices'!N22</f>
        <v>0.48888888888888887</v>
      </c>
      <c r="Q13" s="25" t="s">
        <v>127</v>
      </c>
      <c r="R13" s="25" t="s">
        <v>159</v>
      </c>
      <c r="S13" s="25">
        <f>'Transition Matrices'!R22*'Transition Matrices'!S21+'Transition Matrices'!S22*'Transition Matrices'!R22</f>
        <v>0.46913580246913578</v>
      </c>
      <c r="U13" s="25" t="s">
        <v>127</v>
      </c>
      <c r="V13" s="25" t="s">
        <v>161</v>
      </c>
      <c r="W13" s="25">
        <f>'Transition Matrices'!V21*'Transition Matrices'!W21+'Transition Matrices'!W21*'Transition Matrices'!V22</f>
        <v>0.37101114955786241</v>
      </c>
      <c r="Y13" s="25" t="s">
        <v>127</v>
      </c>
      <c r="Z13" s="25" t="s">
        <v>163</v>
      </c>
      <c r="AA13" s="25">
        <f>'Transition Matrices'!Z21*'Transition Matrices'!AA21+'Transition Matrices'!AA21*'Transition Matrices'!Z22</f>
        <v>0.52</v>
      </c>
    </row>
    <row r="14" spans="1:27" s="26" customFormat="1" x14ac:dyDescent="0.3">
      <c r="A14" s="25" t="s">
        <v>81</v>
      </c>
      <c r="B14" s="25"/>
      <c r="C14" s="25">
        <f>SUM(C11:C13)</f>
        <v>1</v>
      </c>
      <c r="E14" s="25" t="s">
        <v>81</v>
      </c>
      <c r="F14" s="25"/>
      <c r="G14" s="25">
        <f>SUM(G11:G13)</f>
        <v>1</v>
      </c>
      <c r="I14" s="25" t="s">
        <v>81</v>
      </c>
      <c r="J14" s="25"/>
      <c r="K14" s="25">
        <f>SUM(K11:K13)</f>
        <v>1</v>
      </c>
      <c r="M14" s="25" t="s">
        <v>81</v>
      </c>
      <c r="N14" s="25"/>
      <c r="O14" s="25">
        <f>SUM(O11:O13)</f>
        <v>1</v>
      </c>
      <c r="Q14" s="25" t="s">
        <v>81</v>
      </c>
      <c r="R14" s="25"/>
      <c r="S14" s="25">
        <f>SUM(S11:S13)</f>
        <v>0.99999999999999989</v>
      </c>
      <c r="U14" s="25" t="s">
        <v>81</v>
      </c>
      <c r="V14" s="25"/>
      <c r="W14" s="25">
        <f>SUM(W11:W13)</f>
        <v>1</v>
      </c>
      <c r="Y14" s="25" t="s">
        <v>81</v>
      </c>
      <c r="Z14" s="25"/>
      <c r="AA14" s="25">
        <f>SUM(AA11:AA13)</f>
        <v>1</v>
      </c>
    </row>
    <row r="16" spans="1:27" x14ac:dyDescent="0.3">
      <c r="A16" s="60" t="s">
        <v>37</v>
      </c>
      <c r="B16" s="60"/>
      <c r="C16" s="60"/>
      <c r="E16" s="54" t="s">
        <v>38</v>
      </c>
      <c r="F16" s="54"/>
      <c r="G16" s="54"/>
      <c r="I16" s="53" t="s">
        <v>39</v>
      </c>
      <c r="J16" s="53"/>
      <c r="K16" s="53"/>
      <c r="M16" s="61" t="s">
        <v>40</v>
      </c>
      <c r="N16" s="61"/>
      <c r="O16" s="61"/>
      <c r="Q16" s="62" t="s">
        <v>85</v>
      </c>
      <c r="R16" s="62"/>
      <c r="S16" s="62"/>
      <c r="U16" s="63" t="s">
        <v>116</v>
      </c>
      <c r="V16" s="63"/>
      <c r="W16" s="63"/>
      <c r="Y16" s="53" t="s">
        <v>42</v>
      </c>
      <c r="Z16" s="53"/>
      <c r="AA16" s="53"/>
    </row>
    <row r="17" spans="1:27" x14ac:dyDescent="0.3">
      <c r="A17" s="2" t="s">
        <v>96</v>
      </c>
      <c r="B17" s="2" t="str">
        <f>'Raw Probabilities'!E25</f>
        <v>MMMMMKMMMKMMKKKMMMMMMMMKMMMMK</v>
      </c>
      <c r="C17" s="2"/>
      <c r="E17" s="2" t="s">
        <v>96</v>
      </c>
      <c r="F17" s="2" t="str">
        <f>'Raw Probabilities'!E26</f>
        <v>CCKCCCKKCKCCCKCKCKCCKCCCC</v>
      </c>
      <c r="G17" s="2"/>
      <c r="I17" s="2" t="s">
        <v>96</v>
      </c>
      <c r="J17" s="2" t="str">
        <f>'Raw Probabilities'!E27</f>
        <v>KKSSKKKKKKSKKSKKKSKSKSKSKSKKKK</v>
      </c>
      <c r="K17" s="2"/>
      <c r="M17" s="2" t="s">
        <v>96</v>
      </c>
      <c r="N17" s="2" t="str">
        <f>'Raw Probabilities'!E28</f>
        <v>RRRKRKKKRKRKRRRKKKKRKKRK</v>
      </c>
      <c r="O17" s="2"/>
      <c r="Q17" s="2" t="s">
        <v>96</v>
      </c>
      <c r="R17" s="2" t="str">
        <f>'Raw Probabilities'!E29</f>
        <v>PKKPKPKPKPKPKKKKKKKKPPKKKKPKP</v>
      </c>
      <c r="S17" s="2"/>
      <c r="U17" s="2" t="s">
        <v>96</v>
      </c>
      <c r="V17" s="2" t="str">
        <f>'Raw Probabilities'!E30</f>
        <v>KKRRKRRRKKRKKKRRKRKKKKKRRRRKK</v>
      </c>
      <c r="W17" s="2"/>
      <c r="Y17" s="2" t="s">
        <v>96</v>
      </c>
      <c r="Z17" s="2" t="str">
        <f>'Raw Probabilities'!E31</f>
        <v>KDDDKKDKKKDDKKKKDKKKDDDDKDKK</v>
      </c>
      <c r="AA17" s="2"/>
    </row>
    <row r="18" spans="1:27" s="26" customFormat="1" x14ac:dyDescent="0.3">
      <c r="A18" s="25" t="s">
        <v>125</v>
      </c>
      <c r="B18" s="25" t="s">
        <v>132</v>
      </c>
      <c r="C18" s="25">
        <f>'Transition Matrices'!B32*'Transition Matrices'!B32</f>
        <v>0.1111111111111111</v>
      </c>
      <c r="E18" s="25" t="s">
        <v>125</v>
      </c>
      <c r="F18" s="29" t="s">
        <v>150</v>
      </c>
      <c r="G18" s="25">
        <f>'Transition Matrices'!F33*'Transition Matrices'!F32</f>
        <v>5.46875E-2</v>
      </c>
      <c r="I18" s="25" t="s">
        <v>125</v>
      </c>
      <c r="J18" s="25" t="s">
        <v>132</v>
      </c>
      <c r="K18" s="25">
        <f>'Transition Matrices'!J32*'Transition Matrices'!J32</f>
        <v>0.36</v>
      </c>
      <c r="M18" s="25" t="s">
        <v>125</v>
      </c>
      <c r="N18" s="25" t="s">
        <v>132</v>
      </c>
      <c r="O18" s="25">
        <f>'Transition Matrices'!N32*'Transition Matrices'!N32</f>
        <v>0.25</v>
      </c>
      <c r="Q18" s="25" t="s">
        <v>125</v>
      </c>
      <c r="R18" s="25" t="s">
        <v>170</v>
      </c>
      <c r="S18" s="25">
        <f>'Transition Matrices'!R33*'Transition Matrices'!R32</f>
        <v>0.51461988304093564</v>
      </c>
      <c r="U18" s="25" t="s">
        <v>125</v>
      </c>
      <c r="V18" s="29" t="s">
        <v>172</v>
      </c>
      <c r="W18" s="25">
        <f>'Transition Matrices'!V32*'Transition Matrices'!V32</f>
        <v>0.36</v>
      </c>
      <c r="Y18" s="25" t="s">
        <v>125</v>
      </c>
      <c r="Z18" s="29" t="s">
        <v>172</v>
      </c>
      <c r="AA18" s="25">
        <f>'Transition Matrices'!Z32*'Transition Matrices'!Z32</f>
        <v>0.36</v>
      </c>
    </row>
    <row r="19" spans="1:27" s="26" customFormat="1" x14ac:dyDescent="0.3">
      <c r="A19" s="25" t="s">
        <v>126</v>
      </c>
      <c r="B19" s="25" t="s">
        <v>131</v>
      </c>
      <c r="C19" s="25">
        <f>'Transition Matrices'!C32*'Transition Matrices'!C33</f>
        <v>0.51515151515151514</v>
      </c>
      <c r="E19" s="25" t="s">
        <v>126</v>
      </c>
      <c r="F19" s="29" t="s">
        <v>149</v>
      </c>
      <c r="G19" s="25">
        <f>'Transition Matrices'!G33*'Transition Matrices'!G33</f>
        <v>0.31640625</v>
      </c>
      <c r="I19" s="25" t="s">
        <v>126</v>
      </c>
      <c r="J19" s="25" t="s">
        <v>166</v>
      </c>
      <c r="K19" s="25">
        <f>'Transition Matrices'!K32*'Transition Matrices'!K33</f>
        <v>4.4444444444444446E-2</v>
      </c>
      <c r="M19" s="25" t="s">
        <v>126</v>
      </c>
      <c r="N19" s="25" t="s">
        <v>168</v>
      </c>
      <c r="O19" s="25">
        <f>'Transition Matrices'!O32*'Transition Matrices'!O33</f>
        <v>0.18181818181818182</v>
      </c>
      <c r="Q19" s="25" t="s">
        <v>126</v>
      </c>
      <c r="R19" s="25" t="s">
        <v>158</v>
      </c>
      <c r="S19" s="25">
        <f>'Transition Matrices'!S33*'Transition Matrices'!S33</f>
        <v>1.2345679012345678E-2</v>
      </c>
      <c r="U19" s="25" t="s">
        <v>126</v>
      </c>
      <c r="V19" s="25" t="s">
        <v>168</v>
      </c>
      <c r="W19" s="25">
        <f>'Transition Matrices'!W32*'Transition Matrices'!W33</f>
        <v>0.2153846153846154</v>
      </c>
      <c r="Y19" s="25" t="s">
        <v>126</v>
      </c>
      <c r="Z19" s="25" t="s">
        <v>174</v>
      </c>
      <c r="AA19" s="25">
        <f>'Transition Matrices'!AA32*'Transition Matrices'!AA33</f>
        <v>0.2</v>
      </c>
    </row>
    <row r="20" spans="1:27" s="26" customFormat="1" x14ac:dyDescent="0.3">
      <c r="A20" s="25" t="s">
        <v>127</v>
      </c>
      <c r="B20" s="25" t="s">
        <v>164</v>
      </c>
      <c r="C20" s="25">
        <f>'Transition Matrices'!B32*'Transition Matrices'!C32+'Transition Matrices'!C32*'Transition Matrices'!B33</f>
        <v>0.3737373737373737</v>
      </c>
      <c r="E20" s="25" t="s">
        <v>127</v>
      </c>
      <c r="F20" s="29" t="s">
        <v>165</v>
      </c>
      <c r="G20" s="25">
        <f>'Transition Matrices'!F33*'Transition Matrices'!G32+'Transition Matrices'!G33*'Transition Matrices'!F33</f>
        <v>0.62890625</v>
      </c>
      <c r="I20" s="25" t="s">
        <v>127</v>
      </c>
      <c r="J20" s="25" t="s">
        <v>167</v>
      </c>
      <c r="K20" s="25">
        <f>'Transition Matrices'!J32*'Transition Matrices'!K32+'Transition Matrices'!K32*'Transition Matrices'!J33</f>
        <v>0.59555555555555562</v>
      </c>
      <c r="M20" s="25" t="s">
        <v>127</v>
      </c>
      <c r="N20" s="25" t="s">
        <v>169</v>
      </c>
      <c r="O20" s="25">
        <f>'Transition Matrices'!N32*'Transition Matrices'!O32+'Transition Matrices'!O32*'Transition Matrices'!N33</f>
        <v>0.56818181818181812</v>
      </c>
      <c r="Q20" s="25" t="s">
        <v>127</v>
      </c>
      <c r="R20" s="25" t="s">
        <v>171</v>
      </c>
      <c r="S20" s="25">
        <f>'Transition Matrices'!R33*'Transition Matrices'!S32+'Transition Matrices'!S33*'Transition Matrices'!R33</f>
        <v>0.47303443794671862</v>
      </c>
      <c r="U20" s="25" t="s">
        <v>127</v>
      </c>
      <c r="V20" s="25" t="s">
        <v>173</v>
      </c>
      <c r="W20" s="25">
        <f>'Transition Matrices'!V32*'Transition Matrices'!W32+'Transition Matrices'!W32*'Transition Matrices'!V33</f>
        <v>0.42461538461538462</v>
      </c>
      <c r="Y20" s="25" t="s">
        <v>127</v>
      </c>
      <c r="Z20" s="25" t="s">
        <v>175</v>
      </c>
      <c r="AA20" s="25">
        <f>'Transition Matrices'!Z32*'Transition Matrices'!AA32+'Transition Matrices'!AA32*'Transition Matrices'!Z33</f>
        <v>0.44</v>
      </c>
    </row>
    <row r="21" spans="1:27" s="26" customFormat="1" x14ac:dyDescent="0.3">
      <c r="A21" s="25" t="s">
        <v>81</v>
      </c>
      <c r="B21" s="25"/>
      <c r="C21" s="25">
        <f>SUM(C18:C20)</f>
        <v>1</v>
      </c>
      <c r="E21" s="25" t="s">
        <v>81</v>
      </c>
      <c r="F21" s="25"/>
      <c r="G21" s="25">
        <f>SUM(G18:G20)</f>
        <v>1</v>
      </c>
      <c r="I21" s="25" t="s">
        <v>81</v>
      </c>
      <c r="J21" s="25"/>
      <c r="K21" s="25">
        <f>SUM(K18:K20)</f>
        <v>1</v>
      </c>
      <c r="M21" s="25" t="s">
        <v>81</v>
      </c>
      <c r="N21" s="25"/>
      <c r="O21" s="25">
        <f>SUM(O18:O20)</f>
        <v>1</v>
      </c>
      <c r="Q21" s="25" t="s">
        <v>81</v>
      </c>
      <c r="R21" s="25"/>
      <c r="S21" s="25">
        <f>SUM(S18:S20)</f>
        <v>1</v>
      </c>
      <c r="U21" s="25" t="s">
        <v>81</v>
      </c>
      <c r="V21" s="25"/>
      <c r="W21" s="25">
        <f>SUM(W18:W20)</f>
        <v>1</v>
      </c>
      <c r="Y21" s="25" t="s">
        <v>81</v>
      </c>
      <c r="Z21" s="25"/>
      <c r="AA21" s="25">
        <f>SUM(AA18:AA20)</f>
        <v>1</v>
      </c>
    </row>
    <row r="23" spans="1:27" x14ac:dyDescent="0.3">
      <c r="A23" s="60" t="s">
        <v>43</v>
      </c>
      <c r="B23" s="60"/>
      <c r="C23" s="60"/>
      <c r="E23" s="54" t="s">
        <v>44</v>
      </c>
      <c r="F23" s="54"/>
      <c r="G23" s="54"/>
      <c r="I23" s="53" t="s">
        <v>45</v>
      </c>
      <c r="J23" s="53"/>
      <c r="K23" s="53"/>
      <c r="M23" s="61" t="s">
        <v>46</v>
      </c>
      <c r="N23" s="61"/>
      <c r="O23" s="61"/>
      <c r="Q23" s="62" t="s">
        <v>86</v>
      </c>
      <c r="R23" s="62"/>
      <c r="S23" s="62"/>
      <c r="U23" s="63" t="s">
        <v>117</v>
      </c>
      <c r="V23" s="63"/>
      <c r="W23" s="63"/>
      <c r="Y23" s="53" t="s">
        <v>48</v>
      </c>
      <c r="Z23" s="53"/>
      <c r="AA23" s="53"/>
    </row>
    <row r="24" spans="1:27" x14ac:dyDescent="0.3">
      <c r="A24" s="2" t="s">
        <v>96</v>
      </c>
      <c r="B24" s="2" t="str">
        <f>'Raw Probabilities'!E35</f>
        <v>SMSSMMMSMMSMSMMMSSMSSSMMMSMM</v>
      </c>
      <c r="C24" s="2"/>
      <c r="E24" s="2" t="s">
        <v>96</v>
      </c>
      <c r="F24" s="2" t="str">
        <f>'Raw Probabilities'!E36</f>
        <v>SCSCSSCCCCCCCSCSCCCCSCSCCC</v>
      </c>
      <c r="G24" s="2"/>
      <c r="I24" s="2" t="s">
        <v>96</v>
      </c>
      <c r="J24" s="2" t="str">
        <f>'Raw Probabilities'!E37</f>
        <v>KKSSKKKKKKSKKSKKKSKSKSKSKSKKKK</v>
      </c>
      <c r="K24" s="2"/>
      <c r="M24" s="2" t="s">
        <v>96</v>
      </c>
      <c r="N24" s="2" t="str">
        <f>'Raw Probabilities'!E38</f>
        <v>RRRSRRRRSRSRRSRSSSSRRSRS</v>
      </c>
      <c r="O24" s="2"/>
      <c r="Q24" s="2" t="s">
        <v>96</v>
      </c>
      <c r="R24" s="2" t="str">
        <f>'Raw Probabilities'!E39</f>
        <v>PPPPSSPSPPSSPPSS</v>
      </c>
      <c r="S24" s="2"/>
      <c r="U24" s="2" t="s">
        <v>96</v>
      </c>
      <c r="V24" s="2" t="str">
        <f>'Raw Probabilities'!E40</f>
        <v>RRSRSSSRSRSSRRSSRRSSSSRSRRSSRS</v>
      </c>
      <c r="W24" s="2"/>
      <c r="Y24" s="2" t="s">
        <v>96</v>
      </c>
      <c r="Z24" s="2" t="str">
        <f>'Raw Probabilities'!E41</f>
        <v>DDDDSSSSDDDSSSSDSDDSDSSSDDSSDDD</v>
      </c>
      <c r="AA24" s="2"/>
    </row>
    <row r="25" spans="1:27" s="26" customFormat="1" x14ac:dyDescent="0.3">
      <c r="A25" s="25" t="s">
        <v>125</v>
      </c>
      <c r="B25" s="25" t="s">
        <v>135</v>
      </c>
      <c r="C25" s="25">
        <f>'Transition Matrices'!B44*'Transition Matrices'!B43</f>
        <v>0.15555555555555556</v>
      </c>
      <c r="E25" s="25" t="s">
        <v>125</v>
      </c>
      <c r="F25" s="29" t="s">
        <v>151</v>
      </c>
      <c r="G25" s="25">
        <f>'Transition Matrices'!F44*'Transition Matrices'!F43</f>
        <v>4.4117647058823532E-2</v>
      </c>
      <c r="I25" s="25" t="s">
        <v>125</v>
      </c>
      <c r="J25" s="25" t="s">
        <v>166</v>
      </c>
      <c r="K25" s="25">
        <f>'Transition Matrices'!J44*'Transition Matrices'!J43</f>
        <v>4.4444444444444446E-2</v>
      </c>
      <c r="M25" s="25" t="s">
        <v>125</v>
      </c>
      <c r="N25" s="25" t="s">
        <v>179</v>
      </c>
      <c r="O25" s="25">
        <f>'Transition Matrices'!N43*'Transition Matrices'!N43</f>
        <v>0.1111111111111111</v>
      </c>
      <c r="Q25" s="25" t="s">
        <v>125</v>
      </c>
      <c r="R25" s="25" t="s">
        <v>182</v>
      </c>
      <c r="S25" s="25">
        <f>'Transition Matrices'!R43*'Transition Matrices'!R43</f>
        <v>0.28444444444444444</v>
      </c>
      <c r="U25" s="25" t="s">
        <v>125</v>
      </c>
      <c r="V25" s="29" t="s">
        <v>185</v>
      </c>
      <c r="W25" s="25">
        <f>'Transition Matrices'!V43*'Transition Matrices'!V43</f>
        <v>0.25</v>
      </c>
      <c r="Y25" s="25" t="s">
        <v>125</v>
      </c>
      <c r="Z25" s="29" t="s">
        <v>187</v>
      </c>
      <c r="AA25" s="25">
        <f>'Transition Matrices'!Z44*'Transition Matrices'!Z43</f>
        <v>0.24</v>
      </c>
    </row>
    <row r="26" spans="1:27" s="26" customFormat="1" x14ac:dyDescent="0.3">
      <c r="A26" s="25" t="s">
        <v>126</v>
      </c>
      <c r="B26" s="25" t="s">
        <v>134</v>
      </c>
      <c r="C26" s="25">
        <f>'Transition Matrices'!C44*'Transition Matrices'!C44</f>
        <v>0.28444444444444444</v>
      </c>
      <c r="E26" s="25" t="s">
        <v>126</v>
      </c>
      <c r="F26" s="29" t="s">
        <v>149</v>
      </c>
      <c r="G26" s="25">
        <f>'Transition Matrices'!G44*'Transition Matrices'!G44</f>
        <v>0.41868512110726647</v>
      </c>
      <c r="I26" s="25" t="s">
        <v>126</v>
      </c>
      <c r="J26" s="25" t="s">
        <v>132</v>
      </c>
      <c r="K26" s="25">
        <f>'Transition Matrices'!K44*'Transition Matrices'!K44</f>
        <v>0.36</v>
      </c>
      <c r="M26" s="25" t="s">
        <v>126</v>
      </c>
      <c r="N26" s="25" t="s">
        <v>180</v>
      </c>
      <c r="O26" s="25">
        <f>'Transition Matrices'!O43*'Transition Matrices'!O44</f>
        <v>0.33333333333333331</v>
      </c>
      <c r="Q26" s="25" t="s">
        <v>126</v>
      </c>
      <c r="R26" s="25" t="s">
        <v>183</v>
      </c>
      <c r="S26" s="25">
        <f>'Transition Matrices'!S43*'Transition Matrices'!S44</f>
        <v>0.19444444444444445</v>
      </c>
      <c r="U26" s="25" t="s">
        <v>126</v>
      </c>
      <c r="V26" s="25" t="s">
        <v>180</v>
      </c>
      <c r="W26" s="25">
        <f>'Transition Matrices'!W43*'Transition Matrices'!W44</f>
        <v>0.15384615384615385</v>
      </c>
      <c r="Y26" s="25" t="s">
        <v>126</v>
      </c>
      <c r="Z26" s="25" t="s">
        <v>188</v>
      </c>
      <c r="AA26" s="25">
        <f>'Transition Matrices'!AA44*'Transition Matrices'!AA44</f>
        <v>0.36</v>
      </c>
    </row>
    <row r="27" spans="1:27" s="26" customFormat="1" x14ac:dyDescent="0.3">
      <c r="A27" s="25" t="s">
        <v>127</v>
      </c>
      <c r="B27" s="25" t="s">
        <v>176</v>
      </c>
      <c r="C27" s="25">
        <f>'Transition Matrices'!B44*'Transition Matrices'!C43+'Transition Matrices'!C44*'Transition Matrices'!B44</f>
        <v>0.56000000000000005</v>
      </c>
      <c r="E27" s="25" t="s">
        <v>127</v>
      </c>
      <c r="F27" s="29" t="s">
        <v>177</v>
      </c>
      <c r="G27" s="25">
        <f>'Transition Matrices'!F44*'Transition Matrices'!G43+'Transition Matrices'!G44*'Transition Matrices'!F44</f>
        <v>0.5371972318339101</v>
      </c>
      <c r="I27" s="25" t="s">
        <v>127</v>
      </c>
      <c r="J27" s="25" t="s">
        <v>178</v>
      </c>
      <c r="K27" s="25">
        <f>'Transition Matrices'!J44*'Transition Matrices'!K43+'Transition Matrices'!K44*'Transition Matrices'!J44</f>
        <v>0.59555555555555562</v>
      </c>
      <c r="M27" s="25" t="s">
        <v>127</v>
      </c>
      <c r="N27" s="25" t="s">
        <v>181</v>
      </c>
      <c r="O27" s="25">
        <f>'Transition Matrices'!N43*'Transition Matrices'!O43+'Transition Matrices'!O43*'Transition Matrices'!N44</f>
        <v>0.55555555555555558</v>
      </c>
      <c r="Q27" s="25" t="s">
        <v>127</v>
      </c>
      <c r="R27" s="25" t="s">
        <v>184</v>
      </c>
      <c r="S27" s="25">
        <f>'Transition Matrices'!R43*'Transition Matrices'!S43+'Transition Matrices'!S43*'Transition Matrices'!R44</f>
        <v>0.52111111111111108</v>
      </c>
      <c r="U27" s="25" t="s">
        <v>127</v>
      </c>
      <c r="V27" s="25" t="s">
        <v>186</v>
      </c>
      <c r="W27" s="25">
        <f>'Transition Matrices'!V43*'Transition Matrices'!W43+'Transition Matrices'!W43*'Transition Matrices'!V44</f>
        <v>0.59615384615384615</v>
      </c>
      <c r="Y27" s="25" t="s">
        <v>127</v>
      </c>
      <c r="Z27" s="25" t="s">
        <v>189</v>
      </c>
      <c r="AA27" s="25">
        <f>'Transition Matrices'!Z44*'Transition Matrices'!AA43+'Transition Matrices'!AA44*'Transition Matrices'!Z44</f>
        <v>0.4</v>
      </c>
    </row>
    <row r="28" spans="1:27" s="26" customFormat="1" x14ac:dyDescent="0.3">
      <c r="A28" s="25" t="s">
        <v>81</v>
      </c>
      <c r="B28" s="25"/>
      <c r="C28" s="25">
        <f>SUM(C25:C27)</f>
        <v>1</v>
      </c>
      <c r="E28" s="25" t="s">
        <v>81</v>
      </c>
      <c r="F28" s="25"/>
      <c r="G28" s="25">
        <f>SUM(G25:G27)</f>
        <v>1</v>
      </c>
      <c r="I28" s="25" t="s">
        <v>81</v>
      </c>
      <c r="J28" s="25"/>
      <c r="K28" s="25">
        <f>SUM(K25:K27)</f>
        <v>1</v>
      </c>
      <c r="M28" s="25" t="s">
        <v>81</v>
      </c>
      <c r="N28" s="25"/>
      <c r="O28" s="25">
        <f>SUM(O25:O27)</f>
        <v>1</v>
      </c>
      <c r="Q28" s="25" t="s">
        <v>81</v>
      </c>
      <c r="R28" s="25"/>
      <c r="S28" s="25">
        <f>SUM(S25:S27)</f>
        <v>1</v>
      </c>
      <c r="U28" s="25" t="s">
        <v>81</v>
      </c>
      <c r="V28" s="25"/>
      <c r="W28" s="25">
        <f>SUM(W25:W27)</f>
        <v>1</v>
      </c>
      <c r="Y28" s="25" t="s">
        <v>81</v>
      </c>
      <c r="Z28" s="25"/>
      <c r="AA28" s="25">
        <f>SUM(AA25:AA27)</f>
        <v>1</v>
      </c>
    </row>
    <row r="30" spans="1:27" x14ac:dyDescent="0.3">
      <c r="A30" s="60" t="s">
        <v>49</v>
      </c>
      <c r="B30" s="60"/>
      <c r="C30" s="60"/>
      <c r="E30" s="54" t="s">
        <v>118</v>
      </c>
      <c r="F30" s="54"/>
      <c r="G30" s="54"/>
      <c r="I30" s="53" t="s">
        <v>51</v>
      </c>
      <c r="J30" s="53"/>
      <c r="K30" s="53"/>
      <c r="M30" s="61" t="s">
        <v>52</v>
      </c>
      <c r="N30" s="61"/>
      <c r="O30" s="61"/>
      <c r="Q30" s="62" t="s">
        <v>123</v>
      </c>
      <c r="R30" s="62"/>
      <c r="S30" s="62"/>
      <c r="U30" s="63" t="s">
        <v>53</v>
      </c>
      <c r="V30" s="63"/>
      <c r="W30" s="63"/>
      <c r="Y30" s="53" t="s">
        <v>54</v>
      </c>
      <c r="Z30" s="53"/>
      <c r="AA30" s="53"/>
    </row>
    <row r="31" spans="1:27" x14ac:dyDescent="0.3">
      <c r="A31" s="2" t="s">
        <v>96</v>
      </c>
      <c r="B31" s="2" t="str">
        <f>'Raw Probabilities'!E45</f>
        <v>MRRMMRRMMRMMMMRMRRRRMRMM</v>
      </c>
      <c r="C31" s="2"/>
      <c r="E31" s="2" t="s">
        <v>96</v>
      </c>
      <c r="F31" s="2" t="str">
        <f>'Raw Probabilities'!E46</f>
        <v>RRRCCRCCCCCCRCCRCCRCCRRCR</v>
      </c>
      <c r="G31" s="2"/>
      <c r="I31" s="2" t="s">
        <v>96</v>
      </c>
      <c r="J31" s="2" t="str">
        <f>'Raw Probabilities'!E47</f>
        <v>RRRKRKKKRKRKRRRKKKKRKKRK</v>
      </c>
      <c r="K31" s="2"/>
      <c r="M31" s="2" t="s">
        <v>96</v>
      </c>
      <c r="N31" s="2" t="str">
        <f>'Raw Probabilities'!E48</f>
        <v>RRRSRRRRSRSRRSRSSSSRRSRS</v>
      </c>
      <c r="O31" s="2"/>
      <c r="Q31" s="2" t="s">
        <v>96</v>
      </c>
      <c r="R31" s="2" t="str">
        <f>'Raw Probabilities'!E49</f>
        <v>RPPRRRPRRRRPPRPPRPPRRPR</v>
      </c>
      <c r="S31" s="2"/>
      <c r="U31" s="2" t="s">
        <v>96</v>
      </c>
      <c r="V31" s="2" t="str">
        <f>'Raw Probabilities'!E50</f>
        <v>RRR'RR'R'R'RR'R'RRRR'R'RRRR'R'R'R'</v>
      </c>
      <c r="W31" s="2"/>
      <c r="Y31" s="2" t="s">
        <v>96</v>
      </c>
      <c r="Z31" s="2" t="str">
        <f>'Raw Probabilities'!E51</f>
        <v>DRRRDDDRDDRRRRRRRDDDDDRD</v>
      </c>
      <c r="AA31" s="2"/>
    </row>
    <row r="32" spans="1:27" s="26" customFormat="1" x14ac:dyDescent="0.3">
      <c r="A32" s="25" t="s">
        <v>125</v>
      </c>
      <c r="B32" s="25" t="s">
        <v>190</v>
      </c>
      <c r="C32" s="25">
        <f>'Transition Matrices'!B55*'Transition Matrices'!B54</f>
        <v>0.22727272727272727</v>
      </c>
      <c r="E32" s="25" t="s">
        <v>125</v>
      </c>
      <c r="F32" s="29" t="s">
        <v>142</v>
      </c>
      <c r="G32" s="25">
        <f>'Transition Matrices'!F54*'Transition Matrices'!F54</f>
        <v>0.1111111111111111</v>
      </c>
      <c r="I32" s="25" t="s">
        <v>125</v>
      </c>
      <c r="J32" s="25" t="s">
        <v>194</v>
      </c>
      <c r="K32" s="25">
        <f>'Transition Matrices'!J55*'Transition Matrices'!J54</f>
        <v>0.18181818181818182</v>
      </c>
      <c r="M32" s="25" t="s">
        <v>125</v>
      </c>
      <c r="N32" s="25" t="s">
        <v>205</v>
      </c>
      <c r="O32" s="25">
        <f>'Transition Matrices'!N55*'Transition Matrices'!N54</f>
        <v>0.33333333333333331</v>
      </c>
      <c r="Q32" s="25" t="s">
        <v>125</v>
      </c>
      <c r="R32" s="25" t="s">
        <v>197</v>
      </c>
      <c r="S32" s="25">
        <f>'Transition Matrices'!R54*'Transition Matrices'!R54</f>
        <v>0.25</v>
      </c>
      <c r="U32" s="25" t="s">
        <v>125</v>
      </c>
      <c r="V32" s="29" t="s">
        <v>200</v>
      </c>
      <c r="W32" s="25">
        <f>'Transition Matrices'!V55*'Transition Matrices'!V54</f>
        <v>0.18181818181818182</v>
      </c>
      <c r="Y32" s="25" t="s">
        <v>125</v>
      </c>
      <c r="Z32" s="29" t="s">
        <v>203</v>
      </c>
      <c r="AA32" s="25">
        <f>'Transition Matrices'!Z55*'Transition Matrices'!Z54</f>
        <v>0.24242424242424243</v>
      </c>
    </row>
    <row r="33" spans="1:27" s="26" customFormat="1" x14ac:dyDescent="0.3">
      <c r="A33" s="25" t="s">
        <v>126</v>
      </c>
      <c r="B33" s="25" t="s">
        <v>134</v>
      </c>
      <c r="C33" s="25">
        <f>'Transition Matrices'!C55*'Transition Matrices'!C55</f>
        <v>0.25</v>
      </c>
      <c r="E33" s="25" t="s">
        <v>126</v>
      </c>
      <c r="F33" s="29" t="s">
        <v>192</v>
      </c>
      <c r="G33" s="25">
        <f>'Transition Matrices'!G54*'Transition Matrices'!G55</f>
        <v>0.39999999999999997</v>
      </c>
      <c r="I33" s="25" t="s">
        <v>126</v>
      </c>
      <c r="J33" s="25" t="s">
        <v>132</v>
      </c>
      <c r="K33" s="25">
        <f>'Transition Matrices'!K55*'Transition Matrices'!K55</f>
        <v>0.25</v>
      </c>
      <c r="M33" s="25" t="s">
        <v>126</v>
      </c>
      <c r="N33" s="25" t="s">
        <v>182</v>
      </c>
      <c r="O33" s="25">
        <f>'Transition Matrices'!O55*'Transition Matrices'!O55</f>
        <v>0.1111111111111111</v>
      </c>
      <c r="Q33" s="25" t="s">
        <v>126</v>
      </c>
      <c r="R33" s="25" t="s">
        <v>198</v>
      </c>
      <c r="S33" s="25">
        <f>'Transition Matrices'!S54*'Transition Matrices'!S55</f>
        <v>0.2</v>
      </c>
      <c r="U33" s="25" t="s">
        <v>126</v>
      </c>
      <c r="V33" s="25" t="s">
        <v>201</v>
      </c>
      <c r="W33" s="25">
        <f>'Transition Matrices'!W55*'Transition Matrices'!W55</f>
        <v>0.4049586776859504</v>
      </c>
      <c r="Y33" s="25" t="s">
        <v>126</v>
      </c>
      <c r="Z33" s="25" t="s">
        <v>188</v>
      </c>
      <c r="AA33" s="25">
        <f>'Transition Matrices'!AA55*'Transition Matrices'!AA55</f>
        <v>0.4049586776859504</v>
      </c>
    </row>
    <row r="34" spans="1:27" s="26" customFormat="1" x14ac:dyDescent="0.3">
      <c r="A34" s="25" t="s">
        <v>127</v>
      </c>
      <c r="B34" s="25" t="s">
        <v>191</v>
      </c>
      <c r="C34" s="25">
        <f>'Transition Matrices'!B55*'Transition Matrices'!C54+'Transition Matrices'!C55*'Transition Matrices'!B55</f>
        <v>0.52272727272727271</v>
      </c>
      <c r="E34" s="25" t="s">
        <v>127</v>
      </c>
      <c r="F34" s="29" t="s">
        <v>193</v>
      </c>
      <c r="G34" s="25">
        <f>'Transition Matrices'!F54*'Transition Matrices'!G54+'Transition Matrices'!G54*'Transition Matrices'!F55</f>
        <v>0.48888888888888887</v>
      </c>
      <c r="I34" s="25" t="s">
        <v>127</v>
      </c>
      <c r="J34" s="25" t="s">
        <v>195</v>
      </c>
      <c r="K34" s="25">
        <f>'Transition Matrices'!J55*'Transition Matrices'!K54+'Transition Matrices'!K55*'Transition Matrices'!J55</f>
        <v>0.56818181818181812</v>
      </c>
      <c r="M34" s="25" t="s">
        <v>127</v>
      </c>
      <c r="N34" s="25" t="s">
        <v>196</v>
      </c>
      <c r="O34" s="25">
        <f>'Transition Matrices'!N55*'Transition Matrices'!O54+'Transition Matrices'!O55*'Transition Matrices'!N55</f>
        <v>0.55555555555555558</v>
      </c>
      <c r="Q34" s="25" t="s">
        <v>127</v>
      </c>
      <c r="R34" s="25" t="s">
        <v>199</v>
      </c>
      <c r="S34" s="25">
        <f>'Transition Matrices'!R54*'Transition Matrices'!S54+'Transition Matrices'!S54*'Transition Matrices'!R55</f>
        <v>0.55000000000000004</v>
      </c>
      <c r="U34" s="25" t="s">
        <v>127</v>
      </c>
      <c r="V34" s="25" t="s">
        <v>202</v>
      </c>
      <c r="W34" s="25">
        <f>'Transition Matrices'!V55*'Transition Matrices'!W54+'Transition Matrices'!W55*'Transition Matrices'!V55</f>
        <v>0.41322314049586778</v>
      </c>
      <c r="Y34" s="25" t="s">
        <v>127</v>
      </c>
      <c r="Z34" s="25" t="s">
        <v>204</v>
      </c>
      <c r="AA34" s="25">
        <f>'Transition Matrices'!Z55*'Transition Matrices'!AA54+'Transition Matrices'!AA55*'Transition Matrices'!Z55</f>
        <v>0.35261707988980717</v>
      </c>
    </row>
    <row r="35" spans="1:27" s="26" customFormat="1" x14ac:dyDescent="0.3">
      <c r="A35" s="25" t="s">
        <v>81</v>
      </c>
      <c r="B35" s="25"/>
      <c r="C35" s="25">
        <f>SUM(C32:C34)</f>
        <v>1</v>
      </c>
      <c r="E35" s="25" t="s">
        <v>81</v>
      </c>
      <c r="F35" s="25"/>
      <c r="G35" s="25">
        <f>SUM(G32:G34)</f>
        <v>1</v>
      </c>
      <c r="I35" s="25" t="s">
        <v>81</v>
      </c>
      <c r="J35" s="25"/>
      <c r="K35" s="25">
        <f>SUM(K32:K34)</f>
        <v>1</v>
      </c>
      <c r="M35" s="25" t="s">
        <v>81</v>
      </c>
      <c r="N35" s="25"/>
      <c r="O35" s="25">
        <f>SUM(O32:O34)</f>
        <v>1</v>
      </c>
      <c r="Q35" s="25" t="s">
        <v>81</v>
      </c>
      <c r="R35" s="25"/>
      <c r="S35" s="25">
        <f>SUM(S32:S34)</f>
        <v>1</v>
      </c>
      <c r="U35" s="25" t="s">
        <v>81</v>
      </c>
      <c r="V35" s="25"/>
      <c r="W35" s="25">
        <f>SUM(W32:W34)</f>
        <v>1</v>
      </c>
      <c r="Y35" s="25" t="s">
        <v>81</v>
      </c>
      <c r="Z35" s="25"/>
      <c r="AA35" s="25">
        <f>SUM(AA32:AA34)</f>
        <v>1</v>
      </c>
    </row>
    <row r="37" spans="1:27" x14ac:dyDescent="0.3">
      <c r="A37" s="60" t="s">
        <v>87</v>
      </c>
      <c r="B37" s="60"/>
      <c r="C37" s="60"/>
      <c r="E37" s="54" t="s">
        <v>88</v>
      </c>
      <c r="F37" s="54"/>
      <c r="G37" s="54"/>
      <c r="I37" s="53" t="s">
        <v>119</v>
      </c>
      <c r="J37" s="53"/>
      <c r="K37" s="53"/>
      <c r="M37" s="61" t="s">
        <v>90</v>
      </c>
      <c r="N37" s="61"/>
      <c r="O37" s="61"/>
      <c r="Q37" s="62" t="s">
        <v>92</v>
      </c>
      <c r="R37" s="62"/>
      <c r="S37" s="62"/>
      <c r="U37" s="63" t="s">
        <v>120</v>
      </c>
      <c r="V37" s="63"/>
      <c r="W37" s="63"/>
      <c r="Y37" s="53" t="s">
        <v>94</v>
      </c>
      <c r="Z37" s="53"/>
      <c r="AA37" s="53"/>
    </row>
    <row r="38" spans="1:27" x14ac:dyDescent="0.3">
      <c r="A38" s="2" t="s">
        <v>96</v>
      </c>
      <c r="B38" s="2" t="str">
        <f>'Raw Probabilities'!E55</f>
        <v>PPPMMPMPPMMPMMPMMPMPMMPMMPPM</v>
      </c>
      <c r="C38" s="2"/>
      <c r="E38" s="2" t="s">
        <v>96</v>
      </c>
      <c r="F38" s="2" t="str">
        <f>'Raw Probabilities'!E56</f>
        <v>CCCCCPCPPPCCPPPCCPCCPCCCP</v>
      </c>
      <c r="G38" s="2"/>
      <c r="I38" s="2" t="s">
        <v>96</v>
      </c>
      <c r="J38" s="2" t="str">
        <f>'Raw Probabilities'!E57</f>
        <v>PKKPKPKPKPKPKKKKKKKKPPKKKKPKP</v>
      </c>
      <c r="K38" s="2"/>
      <c r="M38" s="2" t="s">
        <v>96</v>
      </c>
      <c r="N38" s="2" t="str">
        <f>'Raw Probabilities'!E58</f>
        <v>PPPPSSPSPPSSPPSSSSSSPSPSSPSP</v>
      </c>
      <c r="O38" s="2"/>
      <c r="Q38" s="2" t="s">
        <v>96</v>
      </c>
      <c r="R38" s="2" t="str">
        <f>'Raw Probabilities'!E59</f>
        <v>RPPRRRPRRRRPPRPPRPPRRPR</v>
      </c>
      <c r="S38" s="2"/>
      <c r="U38" s="2" t="s">
        <v>96</v>
      </c>
      <c r="V38" s="2" t="str">
        <f>'Raw Probabilities'!E60</f>
        <v>PPPRRRRPRPPPPPRPRRPPRRRRPPPR</v>
      </c>
      <c r="W38" s="2"/>
      <c r="Y38" s="2" t="s">
        <v>96</v>
      </c>
      <c r="Z38" s="2" t="str">
        <f>'Raw Probabilities'!E61</f>
        <v>PPDPDPDPDDPPPPDDDPDPPPPDDPDD</v>
      </c>
      <c r="AA38" s="2"/>
    </row>
    <row r="39" spans="1:27" s="26" customFormat="1" x14ac:dyDescent="0.3">
      <c r="A39" s="25" t="s">
        <v>125</v>
      </c>
      <c r="B39" s="25" t="s">
        <v>139</v>
      </c>
      <c r="C39" s="25">
        <f>'Transition Matrices'!B66*'Transition Matrices'!B65</f>
        <v>0.17582417582417584</v>
      </c>
      <c r="E39" s="25" t="s">
        <v>125</v>
      </c>
      <c r="F39" s="29" t="s">
        <v>158</v>
      </c>
      <c r="G39" s="25">
        <f>'Transition Matrices'!F65*'Transition Matrices'!F65</f>
        <v>0.19753086419753085</v>
      </c>
      <c r="I39" s="25" t="s">
        <v>125</v>
      </c>
      <c r="J39" s="25" t="s">
        <v>158</v>
      </c>
      <c r="K39" s="25">
        <f>'Transition Matrices'!J65*'Transition Matrices'!J65</f>
        <v>1.2345679012345678E-2</v>
      </c>
      <c r="M39" s="25" t="s">
        <v>125</v>
      </c>
      <c r="N39" s="25" t="s">
        <v>158</v>
      </c>
      <c r="O39" s="25">
        <f>'Transition Matrices'!N65*'Transition Matrices'!N65</f>
        <v>0.17361111111111113</v>
      </c>
      <c r="Q39" s="25" t="s">
        <v>125</v>
      </c>
      <c r="R39" s="25" t="s">
        <v>211</v>
      </c>
      <c r="S39" s="25">
        <f>'Transition Matrices'!R66*'Transition Matrices'!R65</f>
        <v>0.2</v>
      </c>
      <c r="U39" s="25" t="s">
        <v>125</v>
      </c>
      <c r="V39" s="29" t="s">
        <v>213</v>
      </c>
      <c r="W39" s="25">
        <f>'Transition Matrices'!V66*'Transition Matrices'!V65</f>
        <v>0.25</v>
      </c>
      <c r="Y39" s="25" t="s">
        <v>125</v>
      </c>
      <c r="Z39" s="29" t="s">
        <v>214</v>
      </c>
      <c r="AA39" s="25">
        <f>'Transition Matrices'!Z66*'Transition Matrices'!Z65</f>
        <v>0.27222222222222225</v>
      </c>
    </row>
    <row r="40" spans="1:27" s="26" customFormat="1" x14ac:dyDescent="0.3">
      <c r="A40" s="25" t="s">
        <v>126</v>
      </c>
      <c r="B40" s="25" t="s">
        <v>134</v>
      </c>
      <c r="C40" s="25">
        <f>'Transition Matrices'!C66*'Transition Matrices'!C66</f>
        <v>0.18367346938775508</v>
      </c>
      <c r="E40" s="25" t="s">
        <v>126</v>
      </c>
      <c r="F40" s="29" t="s">
        <v>206</v>
      </c>
      <c r="G40" s="25">
        <f>'Transition Matrices'!G65*'Transition Matrices'!G66</f>
        <v>0.33333333333333331</v>
      </c>
      <c r="I40" s="25" t="s">
        <v>126</v>
      </c>
      <c r="J40" s="25" t="s">
        <v>207</v>
      </c>
      <c r="K40" s="25">
        <f>'Transition Matrices'!K65*'Transition Matrices'!K66</f>
        <v>0.51461988304093564</v>
      </c>
      <c r="M40" s="25" t="s">
        <v>126</v>
      </c>
      <c r="N40" s="25" t="s">
        <v>209</v>
      </c>
      <c r="O40" s="25">
        <f>'Transition Matrices'!O65*'Transition Matrices'!O66</f>
        <v>0.31111111111111112</v>
      </c>
      <c r="Q40" s="25" t="s">
        <v>126</v>
      </c>
      <c r="R40" s="25" t="s">
        <v>197</v>
      </c>
      <c r="S40" s="25">
        <f>'Transition Matrices'!S66*'Transition Matrices'!S66</f>
        <v>0.25</v>
      </c>
      <c r="U40" s="25" t="s">
        <v>126</v>
      </c>
      <c r="V40" s="25" t="s">
        <v>197</v>
      </c>
      <c r="W40" s="25">
        <f>'Transition Matrices'!W66*'Transition Matrices'!W66</f>
        <v>0.34027777777777785</v>
      </c>
      <c r="Y40" s="25" t="s">
        <v>126</v>
      </c>
      <c r="Z40" s="25" t="s">
        <v>188</v>
      </c>
      <c r="AA40" s="25">
        <f>'Transition Matrices'!AA66*'Transition Matrices'!AA66</f>
        <v>0.17361111111111113</v>
      </c>
    </row>
    <row r="41" spans="1:27" s="26" customFormat="1" x14ac:dyDescent="0.3">
      <c r="A41" s="25" t="s">
        <v>127</v>
      </c>
      <c r="B41" s="25" t="s">
        <v>233</v>
      </c>
      <c r="C41" s="25">
        <f>'Transition Matrices'!B66*'Transition Matrices'!C65+'Transition Matrices'!C66*'Transition Matrices'!B66</f>
        <v>0.64050235478806905</v>
      </c>
      <c r="E41" s="25" t="s">
        <v>127</v>
      </c>
      <c r="F41" s="29" t="s">
        <v>234</v>
      </c>
      <c r="G41" s="25">
        <f>'Transition Matrices'!F65*'Transition Matrices'!G65+'Transition Matrices'!G65*'Transition Matrices'!F66</f>
        <v>0.46913580246913578</v>
      </c>
      <c r="I41" s="25" t="s">
        <v>127</v>
      </c>
      <c r="J41" s="25" t="s">
        <v>208</v>
      </c>
      <c r="K41" s="25">
        <f>'Transition Matrices'!J65*'Transition Matrices'!K65+'Transition Matrices'!K65*'Transition Matrices'!J66</f>
        <v>0.47303443794671862</v>
      </c>
      <c r="M41" s="25" t="s">
        <v>127</v>
      </c>
      <c r="N41" s="25" t="s">
        <v>210</v>
      </c>
      <c r="O41" s="25">
        <f>'Transition Matrices'!N65*'Transition Matrices'!O65+'Transition Matrices'!O65*'Transition Matrices'!N66</f>
        <v>0.51527777777777783</v>
      </c>
      <c r="Q41" s="25" t="s">
        <v>127</v>
      </c>
      <c r="R41" s="25" t="s">
        <v>212</v>
      </c>
      <c r="S41" s="25">
        <f>'Transition Matrices'!R66*'Transition Matrices'!S65+'Transition Matrices'!S66*'Transition Matrices'!R66</f>
        <v>0.55000000000000004</v>
      </c>
      <c r="U41" s="25" t="s">
        <v>127</v>
      </c>
      <c r="V41" s="25" t="s">
        <v>212</v>
      </c>
      <c r="W41" s="25">
        <f>'Transition Matrices'!V66*'Transition Matrices'!W65+'Transition Matrices'!W66*'Transition Matrices'!V66</f>
        <v>0.40972222222222227</v>
      </c>
      <c r="Y41" s="25" t="s">
        <v>127</v>
      </c>
      <c r="Z41" s="25" t="s">
        <v>215</v>
      </c>
      <c r="AA41" s="25">
        <f>'Transition Matrices'!Z66*'Transition Matrices'!AA65+'Transition Matrices'!AA66*'Transition Matrices'!Z66</f>
        <v>0.5541666666666667</v>
      </c>
    </row>
    <row r="42" spans="1:27" s="26" customFormat="1" x14ac:dyDescent="0.3">
      <c r="A42" s="25" t="s">
        <v>81</v>
      </c>
      <c r="B42" s="25"/>
      <c r="C42" s="25">
        <f>SUM(C39:C41)</f>
        <v>1</v>
      </c>
      <c r="E42" s="25" t="s">
        <v>81</v>
      </c>
      <c r="F42" s="25"/>
      <c r="G42" s="25">
        <f>SUM(G39:G41)</f>
        <v>0.99999999999999989</v>
      </c>
      <c r="I42" s="25" t="s">
        <v>81</v>
      </c>
      <c r="J42" s="25"/>
      <c r="K42" s="25">
        <f>SUM(K39:K41)</f>
        <v>1</v>
      </c>
      <c r="M42" s="25" t="s">
        <v>81</v>
      </c>
      <c r="N42" s="25"/>
      <c r="O42" s="25">
        <f>SUM(O39:O41)</f>
        <v>1</v>
      </c>
      <c r="Q42" s="25" t="s">
        <v>81</v>
      </c>
      <c r="R42" s="25"/>
      <c r="S42" s="25">
        <f>SUM(S39:S41)</f>
        <v>1</v>
      </c>
      <c r="U42" s="25" t="s">
        <v>81</v>
      </c>
      <c r="V42" s="25"/>
      <c r="W42" s="25">
        <f>SUM(W39:W41)</f>
        <v>1.0000000000000002</v>
      </c>
      <c r="Y42" s="25" t="s">
        <v>81</v>
      </c>
      <c r="Z42" s="25"/>
      <c r="AA42" s="25">
        <f>SUM(AA39:AA41)</f>
        <v>1</v>
      </c>
    </row>
    <row r="44" spans="1:27" x14ac:dyDescent="0.3">
      <c r="A44" s="64" t="s">
        <v>55</v>
      </c>
      <c r="B44" s="64"/>
      <c r="C44" s="64"/>
      <c r="E44" s="69" t="s">
        <v>56</v>
      </c>
      <c r="F44" s="69"/>
      <c r="G44" s="69"/>
      <c r="I44" s="65" t="s">
        <v>121</v>
      </c>
      <c r="J44" s="65"/>
      <c r="K44" s="65"/>
      <c r="M44" s="68" t="s">
        <v>58</v>
      </c>
      <c r="N44" s="68"/>
      <c r="O44" s="68"/>
      <c r="Q44" s="67" t="s">
        <v>59</v>
      </c>
      <c r="R44" s="67"/>
      <c r="S44" s="67"/>
      <c r="U44" s="66" t="s">
        <v>122</v>
      </c>
      <c r="V44" s="66"/>
      <c r="W44" s="66"/>
      <c r="Y44" s="65" t="s">
        <v>61</v>
      </c>
      <c r="Z44" s="65"/>
      <c r="AA44" s="65"/>
    </row>
    <row r="45" spans="1:27" x14ac:dyDescent="0.3">
      <c r="A45" s="2" t="s">
        <v>96</v>
      </c>
      <c r="B45" s="2" t="str">
        <f>'Raw Probabilities'!E65</f>
        <v>RMRMRMMMRRMRMRMMRMMMMMRMMRMRR</v>
      </c>
      <c r="C45" s="2"/>
      <c r="E45" s="2" t="s">
        <v>96</v>
      </c>
      <c r="F45" s="2" t="str">
        <f>'Raw Probabilities'!E66</f>
        <v>CRCRRRCCRCCCCRRCCCCCCCRRCCC</v>
      </c>
      <c r="G45" s="2"/>
      <c r="I45" s="2" t="s">
        <v>96</v>
      </c>
      <c r="J45" s="2" t="str">
        <f>'Raw Probabilities'!E67</f>
        <v>KKRRKRRRKKRKKKRRKRKKKKKRRRRKK</v>
      </c>
      <c r="K45" s="2"/>
      <c r="M45" s="2" t="s">
        <v>96</v>
      </c>
      <c r="N45" s="2" t="str">
        <f>'Raw Probabilities'!E68</f>
        <v>RRSRSSSRSRSSRRSSRRSSSSRSRRSSRS</v>
      </c>
      <c r="O45" s="2"/>
      <c r="Q45" s="2" t="s">
        <v>96</v>
      </c>
      <c r="R45" s="2" t="str">
        <f>'Raw Probabilities'!E69</f>
        <v>RRR'RR'R'R'RR'R'RRRR'R'RRRR'R'R'R'</v>
      </c>
      <c r="S45" s="2"/>
      <c r="U45" s="2" t="s">
        <v>96</v>
      </c>
      <c r="V45" s="2" t="str">
        <f>'Raw Probabilities'!E70</f>
        <v>PPPRRRRPRPPPPPRPRRPPRRRRPPPR</v>
      </c>
      <c r="W45" s="2"/>
      <c r="Y45" s="2" t="s">
        <v>96</v>
      </c>
      <c r="Z45" s="2" t="str">
        <f>'Raw Probabilities'!E71</f>
        <v>DDDRDDRRRRRRRRDRRRRRDDDDRR</v>
      </c>
      <c r="AA45" s="2"/>
    </row>
    <row r="46" spans="1:27" s="26" customFormat="1" x14ac:dyDescent="0.3">
      <c r="A46" s="25" t="s">
        <v>125</v>
      </c>
      <c r="B46" s="25" t="s">
        <v>142</v>
      </c>
      <c r="C46" s="25">
        <f>'Transition Matrices'!B76*'Transition Matrices'!B76</f>
        <v>3.3057851239669422E-2</v>
      </c>
      <c r="E46" s="25" t="s">
        <v>125</v>
      </c>
      <c r="F46" s="29" t="s">
        <v>216</v>
      </c>
      <c r="G46" s="25">
        <f>'Transition Matrices'!F77*'Transition Matrices'!F76</f>
        <v>0.13071895424836602</v>
      </c>
      <c r="I46" s="25" t="s">
        <v>125</v>
      </c>
      <c r="J46" s="25" t="s">
        <v>168</v>
      </c>
      <c r="K46" s="25">
        <f>'Transition Matrices'!J77*'Transition Matrices'!J76</f>
        <v>0.2153846153846154</v>
      </c>
      <c r="M46" s="25" t="s">
        <v>125</v>
      </c>
      <c r="N46" s="25" t="s">
        <v>205</v>
      </c>
      <c r="O46" s="25">
        <f>'Transition Matrices'!N77*'Transition Matrices'!N76</f>
        <v>0.1764705882352941</v>
      </c>
      <c r="Q46" s="25" t="s">
        <v>125</v>
      </c>
      <c r="R46" s="25" t="s">
        <v>201</v>
      </c>
      <c r="S46" s="25">
        <f>'Transition Matrices'!R76*'Transition Matrices'!R76</f>
        <v>0.34027777777777785</v>
      </c>
      <c r="U46" s="25" t="s">
        <v>125</v>
      </c>
      <c r="V46" s="25" t="s">
        <v>197</v>
      </c>
      <c r="W46" s="25">
        <f>'Transition Matrices'!V76*'Transition Matrices'!V76</f>
        <v>0.28994082840236685</v>
      </c>
      <c r="Y46" s="25" t="s">
        <v>125</v>
      </c>
      <c r="Z46" s="25" t="s">
        <v>197</v>
      </c>
      <c r="AA46" s="25">
        <f>'Transition Matrices'!Z76*'Transition Matrices'!Z76</f>
        <v>0.5625</v>
      </c>
    </row>
    <row r="47" spans="1:27" s="26" customFormat="1" x14ac:dyDescent="0.3">
      <c r="A47" s="25" t="s">
        <v>126</v>
      </c>
      <c r="B47" s="25" t="s">
        <v>141</v>
      </c>
      <c r="C47" s="25">
        <f>'Transition Matrices'!C76*'Transition Matrices'!C77</f>
        <v>0.38502673796791448</v>
      </c>
      <c r="E47" s="25" t="s">
        <v>126</v>
      </c>
      <c r="F47" s="29" t="s">
        <v>149</v>
      </c>
      <c r="G47" s="25">
        <f>'Transition Matrices'!G77*'Transition Matrices'!G77</f>
        <v>0.49826989619377171</v>
      </c>
      <c r="I47" s="25" t="s">
        <v>126</v>
      </c>
      <c r="J47" s="25" t="s">
        <v>132</v>
      </c>
      <c r="K47" s="25">
        <f>'Transition Matrices'!K77*'Transition Matrices'!K77</f>
        <v>0.36</v>
      </c>
      <c r="M47" s="25" t="s">
        <v>126</v>
      </c>
      <c r="N47" s="25" t="s">
        <v>182</v>
      </c>
      <c r="O47" s="25">
        <f>'Transition Matrices'!O77*'Transition Matrices'!O77</f>
        <v>0.22145328719723184</v>
      </c>
      <c r="Q47" s="25" t="s">
        <v>126</v>
      </c>
      <c r="R47" s="25" t="s">
        <v>217</v>
      </c>
      <c r="S47" s="25">
        <f>'Transition Matrices'!S76*'Transition Matrices'!S77</f>
        <v>0.23148148148148151</v>
      </c>
      <c r="U47" s="25" t="s">
        <v>126</v>
      </c>
      <c r="V47" s="25" t="s">
        <v>211</v>
      </c>
      <c r="W47" s="25">
        <f>'Transition Matrices'!W76*'Transition Matrices'!W77</f>
        <v>0.29670329670329676</v>
      </c>
      <c r="Y47" s="25" t="s">
        <v>126</v>
      </c>
      <c r="Z47" s="25" t="s">
        <v>218</v>
      </c>
      <c r="AA47" s="25">
        <f>'Transition Matrices'!AA76*'Transition Matrices'!AA77</f>
        <v>0.16666666666666666</v>
      </c>
    </row>
    <row r="48" spans="1:27" s="26" customFormat="1" x14ac:dyDescent="0.3">
      <c r="A48" s="25" t="s">
        <v>127</v>
      </c>
      <c r="B48" s="25" t="s">
        <v>231</v>
      </c>
      <c r="C48" s="25">
        <f>'Transition Matrices'!B76*'Transition Matrices'!C76+'Transition Matrices'!C76*'Transition Matrices'!B77</f>
        <v>0.58191541079241615</v>
      </c>
      <c r="E48" s="25" t="s">
        <v>127</v>
      </c>
      <c r="F48" s="29" t="s">
        <v>230</v>
      </c>
      <c r="G48" s="25">
        <f>'Transition Matrices'!F77*'Transition Matrices'!G76+'Transition Matrices'!G77*'Transition Matrices'!F77</f>
        <v>0.37101114955786241</v>
      </c>
      <c r="I48" s="25" t="s">
        <v>127</v>
      </c>
      <c r="J48" s="25" t="s">
        <v>195</v>
      </c>
      <c r="K48" s="25">
        <f>'Transition Matrices'!J77*'Transition Matrices'!K76+'Transition Matrices'!K77*'Transition Matrices'!J77</f>
        <v>0.42461538461538462</v>
      </c>
      <c r="M48" s="25" t="s">
        <v>127</v>
      </c>
      <c r="N48" s="25" t="s">
        <v>196</v>
      </c>
      <c r="O48" s="25">
        <f>'Transition Matrices'!N77*'Transition Matrices'!O76+'Transition Matrices'!O77*'Transition Matrices'!N77</f>
        <v>0.60207612456747395</v>
      </c>
      <c r="Q48" s="25" t="s">
        <v>127</v>
      </c>
      <c r="R48" s="25" t="s">
        <v>220</v>
      </c>
      <c r="S48" s="25">
        <f>'Transition Matrices'!R76*'Transition Matrices'!S76+'Transition Matrices'!S76*'Transition Matrices'!R77</f>
        <v>0.42824074074074076</v>
      </c>
      <c r="U48" s="25" t="s">
        <v>127</v>
      </c>
      <c r="V48" s="25" t="s">
        <v>199</v>
      </c>
      <c r="W48" s="25">
        <f>'Transition Matrices'!V76*'Transition Matrices'!W76+'Transition Matrices'!W76*'Transition Matrices'!V77</f>
        <v>0.41335587489433645</v>
      </c>
      <c r="Y48" s="25" t="s">
        <v>127</v>
      </c>
      <c r="Z48" s="25" t="s">
        <v>219</v>
      </c>
      <c r="AA48" s="25">
        <f>'Transition Matrices'!Z76*'Transition Matrices'!AA76+'Transition Matrices'!AA76*'Transition Matrices'!Z77</f>
        <v>0.27083333333333331</v>
      </c>
    </row>
    <row r="49" spans="1:27" s="26" customFormat="1" x14ac:dyDescent="0.3">
      <c r="A49" s="25" t="s">
        <v>81</v>
      </c>
      <c r="B49" s="25"/>
      <c r="C49" s="25">
        <f>SUM(C46:C48)</f>
        <v>1</v>
      </c>
      <c r="E49" s="25" t="s">
        <v>81</v>
      </c>
      <c r="F49" s="25"/>
      <c r="G49" s="25">
        <f>SUM(G46:G48)</f>
        <v>1</v>
      </c>
      <c r="I49" s="25" t="s">
        <v>81</v>
      </c>
      <c r="J49" s="25"/>
      <c r="K49" s="25">
        <f>SUM(K46:K48)</f>
        <v>1</v>
      </c>
      <c r="M49" s="25" t="s">
        <v>81</v>
      </c>
      <c r="N49" s="25"/>
      <c r="O49" s="25">
        <f>SUM(O46:O48)</f>
        <v>0.99999999999999989</v>
      </c>
      <c r="Q49" s="25" t="s">
        <v>81</v>
      </c>
      <c r="R49" s="25"/>
      <c r="S49" s="25">
        <f>SUM(S46:S48)</f>
        <v>1</v>
      </c>
      <c r="U49" s="25" t="s">
        <v>81</v>
      </c>
      <c r="V49" s="25"/>
      <c r="W49" s="25">
        <f>SUM(W46:W48)</f>
        <v>1</v>
      </c>
      <c r="Y49" s="25" t="s">
        <v>81</v>
      </c>
      <c r="Z49" s="25"/>
      <c r="AA49" s="25">
        <f>SUM(AA46:AA48)</f>
        <v>1</v>
      </c>
    </row>
    <row r="51" spans="1:27" x14ac:dyDescent="0.3">
      <c r="A51" s="64" t="s">
        <v>62</v>
      </c>
      <c r="B51" s="64"/>
      <c r="C51" s="64"/>
      <c r="E51" s="69" t="s">
        <v>63</v>
      </c>
      <c r="F51" s="69"/>
      <c r="G51" s="69"/>
      <c r="I51" s="65" t="s">
        <v>64</v>
      </c>
      <c r="J51" s="65"/>
      <c r="K51" s="65"/>
      <c r="M51" s="68" t="s">
        <v>65</v>
      </c>
      <c r="N51" s="68"/>
      <c r="O51" s="68"/>
      <c r="Q51" s="67" t="s">
        <v>66</v>
      </c>
      <c r="R51" s="67"/>
      <c r="S51" s="67"/>
      <c r="U51" s="66" t="s">
        <v>95</v>
      </c>
      <c r="V51" s="66"/>
      <c r="W51" s="66"/>
      <c r="Y51" s="65" t="s">
        <v>124</v>
      </c>
      <c r="Z51" s="65"/>
      <c r="AA51" s="65"/>
    </row>
    <row r="52" spans="1:27" x14ac:dyDescent="0.3">
      <c r="A52" s="2" t="s">
        <v>96</v>
      </c>
      <c r="B52" s="2" t="str">
        <f>'Raw Probabilities'!E75</f>
        <v>MDDDMMMMDDMDDMDMDMMMDDDMMMMMDD</v>
      </c>
      <c r="C52" s="2"/>
      <c r="E52" s="2" t="s">
        <v>96</v>
      </c>
      <c r="F52" s="2" t="str">
        <f>'Raw Probabilities'!E76</f>
        <v>DCDCCDCDCCCCCCCDCDCCCDDDDC</v>
      </c>
      <c r="G52" s="2"/>
      <c r="I52" s="2" t="s">
        <v>96</v>
      </c>
      <c r="J52" s="2" t="str">
        <f>'Raw Probabilities'!E77</f>
        <v>KDDDKKDKKKDDKKKKDKKKDDDDKDKK</v>
      </c>
      <c r="K52" s="2"/>
      <c r="M52" s="2" t="s">
        <v>96</v>
      </c>
      <c r="N52" s="2" t="str">
        <f>'Raw Probabilities'!E78</f>
        <v>DDDDSSSSDDDSSSSDSDDSDSSSDDSSDDD</v>
      </c>
      <c r="O52" s="2"/>
      <c r="Q52" s="2" t="s">
        <v>96</v>
      </c>
      <c r="R52" s="2" t="str">
        <f>'Raw Probabilities'!E79</f>
        <v>DRRRDDDRDDRRRRRRRDDDDDRD</v>
      </c>
      <c r="S52" s="2"/>
      <c r="U52" s="2" t="s">
        <v>96</v>
      </c>
      <c r="V52" s="2" t="str">
        <f>'Raw Probabilities'!E80</f>
        <v>PPDPDPDPDDPPPPDDDPDPPPPDDPDD</v>
      </c>
      <c r="W52" s="2"/>
      <c r="Y52" s="2" t="s">
        <v>96</v>
      </c>
      <c r="Z52" s="2" t="str">
        <f>'Raw Probabilities'!E81</f>
        <v>DDDRDDRRRRRRRRDRRRRRDDDDRR</v>
      </c>
      <c r="AA52" s="2"/>
    </row>
    <row r="53" spans="1:27" s="26" customFormat="1" x14ac:dyDescent="0.3">
      <c r="A53" s="25" t="s">
        <v>125</v>
      </c>
      <c r="B53" s="25" t="s">
        <v>188</v>
      </c>
      <c r="C53" s="25">
        <f>'Transition Matrices'!B87*'Transition Matrices'!B87</f>
        <v>0.28994082840236685</v>
      </c>
      <c r="E53" s="25" t="s">
        <v>125</v>
      </c>
      <c r="F53" s="29" t="s">
        <v>162</v>
      </c>
      <c r="G53" s="25">
        <f>'Transition Matrices'!F88*'Transition Matrices'!F87</f>
        <v>0.12</v>
      </c>
      <c r="I53" s="25" t="s">
        <v>125</v>
      </c>
      <c r="J53" s="25" t="s">
        <v>221</v>
      </c>
      <c r="K53" s="25">
        <f>'Transition Matrices'!J88*'Transition Matrices'!J87</f>
        <v>0.2</v>
      </c>
      <c r="M53" s="25" t="s">
        <v>125</v>
      </c>
      <c r="N53" s="25" t="s">
        <v>188</v>
      </c>
      <c r="O53" s="25">
        <f>'Transition Matrices'!N87*'Transition Matrices'!N87</f>
        <v>0.36</v>
      </c>
      <c r="Q53" s="25" t="s">
        <v>125</v>
      </c>
      <c r="R53" s="25" t="s">
        <v>144</v>
      </c>
      <c r="S53" s="25">
        <f>'Transition Matrices'!R87*'Transition Matrices'!R87</f>
        <v>0.4049586776859504</v>
      </c>
      <c r="U53" s="25" t="s">
        <v>125</v>
      </c>
      <c r="V53" s="25" t="s">
        <v>144</v>
      </c>
      <c r="W53" s="25">
        <f>'Transition Matrices'!V87*'Transition Matrices'!V87</f>
        <v>0.17361111111111113</v>
      </c>
      <c r="Y53" s="25" t="s">
        <v>125</v>
      </c>
      <c r="Z53" s="25" t="s">
        <v>235</v>
      </c>
      <c r="AA53" s="25">
        <f>'Transition Matrices'!Z88*'Transition Matrices'!Z87</f>
        <v>0.12</v>
      </c>
    </row>
    <row r="54" spans="1:27" s="26" customFormat="1" x14ac:dyDescent="0.3">
      <c r="A54" s="25" t="s">
        <v>126</v>
      </c>
      <c r="B54" s="25" t="s">
        <v>143</v>
      </c>
      <c r="C54" s="25">
        <f>'Transition Matrices'!C87*'Transition Matrices'!C88</f>
        <v>0.25961538461538464</v>
      </c>
      <c r="E54" s="25" t="s">
        <v>126</v>
      </c>
      <c r="F54" s="29" t="s">
        <v>149</v>
      </c>
      <c r="G54" s="25">
        <f>'Transition Matrices'!G88*'Transition Matrices'!G88</f>
        <v>0.36</v>
      </c>
      <c r="I54" s="25" t="s">
        <v>126</v>
      </c>
      <c r="J54" s="25" t="s">
        <v>132</v>
      </c>
      <c r="K54" s="25">
        <f>'Transition Matrices'!K88*'Transition Matrices'!K88</f>
        <v>0.36</v>
      </c>
      <c r="M54" s="25" t="s">
        <v>126</v>
      </c>
      <c r="N54" s="25" t="s">
        <v>222</v>
      </c>
      <c r="O54" s="25">
        <f>'Transition Matrices'!O87*'Transition Matrices'!O88</f>
        <v>0.24</v>
      </c>
      <c r="Q54" s="25" t="s">
        <v>126</v>
      </c>
      <c r="R54" s="25" t="s">
        <v>224</v>
      </c>
      <c r="S54" s="25">
        <f>'Transition Matrices'!S87*'Transition Matrices'!S88</f>
        <v>0.24242424242424243</v>
      </c>
      <c r="U54" s="25" t="s">
        <v>126</v>
      </c>
      <c r="V54" s="25" t="s">
        <v>226</v>
      </c>
      <c r="W54" s="25">
        <f>'Transition Matrices'!W87*'Transition Matrices'!W88</f>
        <v>0.27222222222222225</v>
      </c>
      <c r="Y54" s="25" t="s">
        <v>126</v>
      </c>
      <c r="Z54" s="25" t="s">
        <v>197</v>
      </c>
      <c r="AA54" s="25">
        <f>'Transition Matrices'!AA88*'Transition Matrices'!AA88</f>
        <v>0.64000000000000012</v>
      </c>
    </row>
    <row r="55" spans="1:27" s="26" customFormat="1" x14ac:dyDescent="0.3">
      <c r="A55" s="25" t="s">
        <v>127</v>
      </c>
      <c r="B55" s="25" t="s">
        <v>232</v>
      </c>
      <c r="C55" s="25">
        <f>'Transition Matrices'!B87*'Transition Matrices'!C87+'Transition Matrices'!C87*'Transition Matrices'!B88</f>
        <v>0.45044378698224852</v>
      </c>
      <c r="E55" s="25" t="s">
        <v>127</v>
      </c>
      <c r="F55" s="29" t="s">
        <v>229</v>
      </c>
      <c r="G55" s="25">
        <f>'Transition Matrices'!F88*'Transition Matrices'!G87+'Transition Matrices'!G88*'Transition Matrices'!F88</f>
        <v>0.52</v>
      </c>
      <c r="I55" s="25" t="s">
        <v>127</v>
      </c>
      <c r="J55" s="25" t="s">
        <v>228</v>
      </c>
      <c r="K55" s="25">
        <f>'Transition Matrices'!J88*'Transition Matrices'!K87+'Transition Matrices'!K88*'Transition Matrices'!J88</f>
        <v>0.44</v>
      </c>
      <c r="M55" s="25" t="s">
        <v>127</v>
      </c>
      <c r="N55" s="25" t="s">
        <v>223</v>
      </c>
      <c r="O55" s="25">
        <f>'Transition Matrices'!N87*'Transition Matrices'!O87+'Transition Matrices'!O87*'Transition Matrices'!N88</f>
        <v>0.4</v>
      </c>
      <c r="Q55" s="25" t="s">
        <v>127</v>
      </c>
      <c r="R55" s="25" t="s">
        <v>225</v>
      </c>
      <c r="S55" s="25">
        <f>'Transition Matrices'!R87*'Transition Matrices'!S87+'Transition Matrices'!S87*'Transition Matrices'!R88</f>
        <v>0.35261707988980717</v>
      </c>
      <c r="U55" s="25" t="s">
        <v>127</v>
      </c>
      <c r="V55" s="25" t="s">
        <v>227</v>
      </c>
      <c r="W55" s="25">
        <f>'Transition Matrices'!V87*'Transition Matrices'!W87+'Transition Matrices'!W87*'Transition Matrices'!V88</f>
        <v>0.5541666666666667</v>
      </c>
      <c r="Y55" s="25" t="s">
        <v>127</v>
      </c>
      <c r="Z55" s="25" t="s">
        <v>236</v>
      </c>
      <c r="AA55" s="25">
        <f>'Transition Matrices'!Z88*'Transition Matrices'!AA87+'Transition Matrices'!AA88*'Transition Matrices'!Z88</f>
        <v>0.24000000000000005</v>
      </c>
    </row>
    <row r="56" spans="1:27" s="26" customFormat="1" x14ac:dyDescent="0.3">
      <c r="A56" s="25" t="s">
        <v>81</v>
      </c>
      <c r="B56" s="25"/>
      <c r="C56" s="25">
        <f>SUM(C53:C55)</f>
        <v>1</v>
      </c>
      <c r="E56" s="25" t="s">
        <v>81</v>
      </c>
      <c r="F56" s="25"/>
      <c r="G56" s="25">
        <f>SUM(G53:G55)</f>
        <v>1</v>
      </c>
      <c r="I56" s="25" t="s">
        <v>81</v>
      </c>
      <c r="J56" s="25"/>
      <c r="K56" s="25">
        <f>SUM(K53:K55)</f>
        <v>1</v>
      </c>
      <c r="M56" s="25" t="s">
        <v>81</v>
      </c>
      <c r="N56" s="25"/>
      <c r="O56" s="25">
        <f>SUM(O53:O55)</f>
        <v>1</v>
      </c>
      <c r="Q56" s="25" t="s">
        <v>81</v>
      </c>
      <c r="R56" s="25"/>
      <c r="S56" s="25">
        <f>SUM(S53:S55)</f>
        <v>1</v>
      </c>
      <c r="U56" s="25" t="s">
        <v>81</v>
      </c>
      <c r="V56" s="25"/>
      <c r="W56" s="25">
        <f>SUM(W53:W55)</f>
        <v>1</v>
      </c>
      <c r="Y56" s="25" t="s">
        <v>81</v>
      </c>
      <c r="Z56" s="25"/>
      <c r="AA56" s="25">
        <f>SUM(AA53:AA55)</f>
        <v>1.0000000000000002</v>
      </c>
    </row>
  </sheetData>
  <mergeCells count="57">
    <mergeCell ref="Y51:AA51"/>
    <mergeCell ref="A51:C51"/>
    <mergeCell ref="E51:G51"/>
    <mergeCell ref="I51:K51"/>
    <mergeCell ref="M51:O51"/>
    <mergeCell ref="Q51:S51"/>
    <mergeCell ref="U51:W51"/>
    <mergeCell ref="Y37:AA37"/>
    <mergeCell ref="A44:C44"/>
    <mergeCell ref="E44:G44"/>
    <mergeCell ref="I44:K44"/>
    <mergeCell ref="M44:O44"/>
    <mergeCell ref="Q44:S44"/>
    <mergeCell ref="U44:W44"/>
    <mergeCell ref="Y44:AA44"/>
    <mergeCell ref="A37:C37"/>
    <mergeCell ref="E37:G37"/>
    <mergeCell ref="I37:K37"/>
    <mergeCell ref="M37:O37"/>
    <mergeCell ref="Q37:S37"/>
    <mergeCell ref="U37:W37"/>
    <mergeCell ref="Y23:AA23"/>
    <mergeCell ref="A30:C30"/>
    <mergeCell ref="E30:G30"/>
    <mergeCell ref="I30:K30"/>
    <mergeCell ref="M30:O30"/>
    <mergeCell ref="Q30:S30"/>
    <mergeCell ref="U30:W30"/>
    <mergeCell ref="Y30:AA30"/>
    <mergeCell ref="A23:C23"/>
    <mergeCell ref="E23:G23"/>
    <mergeCell ref="I23:K23"/>
    <mergeCell ref="M23:O23"/>
    <mergeCell ref="Q23:S23"/>
    <mergeCell ref="U23:W23"/>
    <mergeCell ref="Y9:AA9"/>
    <mergeCell ref="A16:C16"/>
    <mergeCell ref="E16:G16"/>
    <mergeCell ref="I16:K16"/>
    <mergeCell ref="M16:O16"/>
    <mergeCell ref="Q16:S16"/>
    <mergeCell ref="U16:W16"/>
    <mergeCell ref="Y16:AA16"/>
    <mergeCell ref="A9:C9"/>
    <mergeCell ref="E9:G9"/>
    <mergeCell ref="I9:K9"/>
    <mergeCell ref="M9:O9"/>
    <mergeCell ref="Q9:S9"/>
    <mergeCell ref="U9:W9"/>
    <mergeCell ref="Y2:AA2"/>
    <mergeCell ref="A1:G1"/>
    <mergeCell ref="A2:C2"/>
    <mergeCell ref="U2:W2"/>
    <mergeCell ref="Q2:S2"/>
    <mergeCell ref="M2:O2"/>
    <mergeCell ref="I2:K2"/>
    <mergeCell ref="E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9D3F4-6AE9-47B8-9C85-5BDE93C1372C}">
  <dimension ref="A1:L9"/>
  <sheetViews>
    <sheetView workbookViewId="0"/>
  </sheetViews>
  <sheetFormatPr defaultRowHeight="14.4" x14ac:dyDescent="0.3"/>
  <sheetData>
    <row r="1" spans="1:12" x14ac:dyDescent="0.3">
      <c r="A1" s="37" t="s">
        <v>237</v>
      </c>
      <c r="B1" s="42" t="s">
        <v>252</v>
      </c>
      <c r="C1" s="42"/>
      <c r="D1" s="42"/>
      <c r="E1" s="42"/>
      <c r="F1" s="42"/>
      <c r="G1" s="42"/>
      <c r="H1" s="42"/>
      <c r="I1" s="42"/>
      <c r="J1" s="42"/>
      <c r="K1" s="42"/>
      <c r="L1" s="42"/>
    </row>
    <row r="2" spans="1:12" ht="14.4" customHeight="1" x14ac:dyDescent="0.3">
      <c r="A2" s="41">
        <v>1</v>
      </c>
      <c r="B2" s="40" t="s">
        <v>238</v>
      </c>
      <c r="C2" s="40"/>
      <c r="D2" s="40"/>
      <c r="E2" s="40"/>
      <c r="F2" s="40"/>
      <c r="G2" s="40"/>
      <c r="H2" s="40"/>
      <c r="I2" s="40"/>
      <c r="J2" s="40"/>
      <c r="K2" s="40"/>
      <c r="L2" s="40"/>
    </row>
    <row r="3" spans="1:12" x14ac:dyDescent="0.3">
      <c r="A3" s="41"/>
      <c r="B3" s="40"/>
      <c r="C3" s="40"/>
      <c r="D3" s="40"/>
      <c r="E3" s="40"/>
      <c r="F3" s="40"/>
      <c r="G3" s="40"/>
      <c r="H3" s="40"/>
      <c r="I3" s="40"/>
      <c r="J3" s="40"/>
      <c r="K3" s="40"/>
      <c r="L3" s="40"/>
    </row>
    <row r="4" spans="1:12" ht="14.4" customHeight="1" x14ac:dyDescent="0.3">
      <c r="A4" s="41">
        <v>2</v>
      </c>
      <c r="B4" s="40" t="s">
        <v>249</v>
      </c>
      <c r="C4" s="40"/>
      <c r="D4" s="40"/>
      <c r="E4" s="40"/>
      <c r="F4" s="40"/>
      <c r="G4" s="40"/>
      <c r="H4" s="40"/>
      <c r="I4" s="40"/>
      <c r="J4" s="40"/>
      <c r="K4" s="40"/>
      <c r="L4" s="40"/>
    </row>
    <row r="5" spans="1:12" x14ac:dyDescent="0.3">
      <c r="A5" s="41"/>
      <c r="B5" s="40"/>
      <c r="C5" s="40"/>
      <c r="D5" s="40"/>
      <c r="E5" s="40"/>
      <c r="F5" s="40"/>
      <c r="G5" s="40"/>
      <c r="H5" s="40"/>
      <c r="I5" s="40"/>
      <c r="J5" s="40"/>
      <c r="K5" s="40"/>
      <c r="L5" s="40"/>
    </row>
    <row r="6" spans="1:12" x14ac:dyDescent="0.3">
      <c r="A6" s="41"/>
      <c r="B6" s="40"/>
      <c r="C6" s="40"/>
      <c r="D6" s="40"/>
      <c r="E6" s="40"/>
      <c r="F6" s="40"/>
      <c r="G6" s="40"/>
      <c r="H6" s="40"/>
      <c r="I6" s="40"/>
      <c r="J6" s="40"/>
      <c r="K6" s="40"/>
      <c r="L6" s="40"/>
    </row>
    <row r="7" spans="1:12" x14ac:dyDescent="0.3">
      <c r="A7" s="41"/>
      <c r="B7" s="40"/>
      <c r="C7" s="40"/>
      <c r="D7" s="40"/>
      <c r="E7" s="40"/>
      <c r="F7" s="40"/>
      <c r="G7" s="40"/>
      <c r="H7" s="40"/>
      <c r="I7" s="40"/>
      <c r="J7" s="40"/>
      <c r="K7" s="40"/>
      <c r="L7" s="40"/>
    </row>
    <row r="8" spans="1:12" x14ac:dyDescent="0.3">
      <c r="A8" s="36">
        <v>3</v>
      </c>
      <c r="B8" s="38" t="s">
        <v>250</v>
      </c>
      <c r="C8" s="38"/>
      <c r="D8" s="38"/>
      <c r="E8" s="38"/>
      <c r="F8" s="38"/>
      <c r="G8" s="38"/>
      <c r="H8" s="38"/>
      <c r="I8" s="38"/>
      <c r="J8" s="38"/>
      <c r="K8" s="38"/>
      <c r="L8" s="38"/>
    </row>
    <row r="9" spans="1:12" x14ac:dyDescent="0.3">
      <c r="A9" s="36">
        <v>4</v>
      </c>
      <c r="B9" s="39" t="s">
        <v>254</v>
      </c>
      <c r="C9" s="39"/>
      <c r="D9" s="39"/>
      <c r="E9" s="39"/>
      <c r="F9" s="39"/>
      <c r="G9" s="39"/>
      <c r="H9" s="39"/>
      <c r="I9" s="39"/>
      <c r="J9" s="39"/>
      <c r="K9" s="39"/>
      <c r="L9" s="39"/>
    </row>
  </sheetData>
  <mergeCells count="7">
    <mergeCell ref="B8:L8"/>
    <mergeCell ref="B9:L9"/>
    <mergeCell ref="B2:L3"/>
    <mergeCell ref="A2:A3"/>
    <mergeCell ref="B1:L1"/>
    <mergeCell ref="B4:L7"/>
    <mergeCell ref="A4:A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BAC40-53C1-49EB-A3BC-907F6F438DB2}">
  <dimension ref="A1:E763"/>
  <sheetViews>
    <sheetView zoomScaleNormal="100" workbookViewId="0"/>
  </sheetViews>
  <sheetFormatPr defaultRowHeight="14.4" x14ac:dyDescent="0.3"/>
  <cols>
    <col min="1" max="1" width="12.77734375" bestFit="1" customWidth="1"/>
    <col min="2" max="4" width="24.33203125" bestFit="1" customWidth="1"/>
    <col min="6" max="6" width="10.33203125" bestFit="1" customWidth="1"/>
    <col min="7" max="9" width="24.33203125" bestFit="1" customWidth="1"/>
  </cols>
  <sheetData>
    <row r="1" spans="1:4" x14ac:dyDescent="0.3">
      <c r="A1" s="35" t="s">
        <v>239</v>
      </c>
    </row>
    <row r="2" spans="1:4" x14ac:dyDescent="0.3">
      <c r="A2" s="4" t="s">
        <v>12</v>
      </c>
      <c r="B2" s="5" t="s">
        <v>9</v>
      </c>
      <c r="C2" s="5" t="s">
        <v>10</v>
      </c>
      <c r="D2" s="5" t="s">
        <v>11</v>
      </c>
    </row>
    <row r="3" spans="1:4" x14ac:dyDescent="0.3">
      <c r="A3" s="1">
        <v>39556</v>
      </c>
      <c r="B3" s="2" t="s">
        <v>1</v>
      </c>
      <c r="C3" s="2" t="s">
        <v>2</v>
      </c>
      <c r="D3" s="2" t="s">
        <v>2</v>
      </c>
    </row>
    <row r="4" spans="1:4" x14ac:dyDescent="0.3">
      <c r="A4" s="1">
        <v>39557</v>
      </c>
      <c r="B4" s="2" t="s">
        <v>82</v>
      </c>
      <c r="C4" s="2" t="s">
        <v>6</v>
      </c>
      <c r="D4" s="2" t="s">
        <v>6</v>
      </c>
    </row>
    <row r="5" spans="1:4" x14ac:dyDescent="0.3">
      <c r="A5" s="1">
        <v>39557</v>
      </c>
      <c r="B5" s="2" t="s">
        <v>3</v>
      </c>
      <c r="C5" s="2" t="s">
        <v>4</v>
      </c>
      <c r="D5" s="2" t="s">
        <v>3</v>
      </c>
    </row>
    <row r="6" spans="1:4" x14ac:dyDescent="0.3">
      <c r="A6" s="1">
        <v>39558</v>
      </c>
      <c r="B6" s="2" t="s">
        <v>0</v>
      </c>
      <c r="C6" s="2" t="s">
        <v>1</v>
      </c>
      <c r="D6" s="2" t="s">
        <v>1</v>
      </c>
    </row>
    <row r="7" spans="1:4" x14ac:dyDescent="0.3">
      <c r="A7" s="1">
        <v>39558</v>
      </c>
      <c r="B7" s="2" t="s">
        <v>2</v>
      </c>
      <c r="C7" s="2" t="s">
        <v>5</v>
      </c>
      <c r="D7" s="2" t="s">
        <v>2</v>
      </c>
    </row>
    <row r="8" spans="1:4" x14ac:dyDescent="0.3">
      <c r="A8" s="1">
        <v>39559</v>
      </c>
      <c r="B8" s="2" t="s">
        <v>4</v>
      </c>
      <c r="C8" s="2" t="s">
        <v>82</v>
      </c>
      <c r="D8" s="2" t="s">
        <v>4</v>
      </c>
    </row>
    <row r="9" spans="1:4" x14ac:dyDescent="0.3">
      <c r="A9" s="1">
        <v>39560</v>
      </c>
      <c r="B9" s="2" t="s">
        <v>5</v>
      </c>
      <c r="C9" s="2" t="s">
        <v>3</v>
      </c>
      <c r="D9" s="2" t="s">
        <v>3</v>
      </c>
    </row>
    <row r="10" spans="1:4" x14ac:dyDescent="0.3">
      <c r="A10" s="1">
        <v>39561</v>
      </c>
      <c r="B10" s="2" t="s">
        <v>6</v>
      </c>
      <c r="C10" s="2" t="s">
        <v>0</v>
      </c>
      <c r="D10" s="2" t="s">
        <v>6</v>
      </c>
    </row>
    <row r="11" spans="1:4" x14ac:dyDescent="0.3">
      <c r="A11" s="1">
        <v>39562</v>
      </c>
      <c r="B11" s="2" t="s">
        <v>5</v>
      </c>
      <c r="C11" s="2" t="s">
        <v>4</v>
      </c>
      <c r="D11" s="2" t="s">
        <v>4</v>
      </c>
    </row>
    <row r="12" spans="1:4" x14ac:dyDescent="0.3">
      <c r="A12" s="1">
        <v>39563</v>
      </c>
      <c r="B12" s="2" t="s">
        <v>82</v>
      </c>
      <c r="C12" s="2" t="s">
        <v>0</v>
      </c>
      <c r="D12" s="2" t="s">
        <v>82</v>
      </c>
    </row>
    <row r="13" spans="1:4" x14ac:dyDescent="0.3">
      <c r="A13" s="1">
        <v>39564</v>
      </c>
      <c r="B13" s="2" t="s">
        <v>1</v>
      </c>
      <c r="C13" s="2" t="s">
        <v>4</v>
      </c>
      <c r="D13" s="2" t="s">
        <v>4</v>
      </c>
    </row>
    <row r="14" spans="1:4" x14ac:dyDescent="0.3">
      <c r="A14" s="1">
        <v>39564</v>
      </c>
      <c r="B14" s="2" t="s">
        <v>6</v>
      </c>
      <c r="C14" s="2" t="s">
        <v>2</v>
      </c>
      <c r="D14" s="2" t="s">
        <v>6</v>
      </c>
    </row>
    <row r="15" spans="1:4" x14ac:dyDescent="0.3">
      <c r="A15" s="1">
        <v>39565</v>
      </c>
      <c r="B15" s="2" t="s">
        <v>0</v>
      </c>
      <c r="C15" s="2" t="s">
        <v>5</v>
      </c>
      <c r="D15" s="2" t="s">
        <v>5</v>
      </c>
    </row>
    <row r="16" spans="1:4" x14ac:dyDescent="0.3">
      <c r="A16" s="1">
        <v>39565</v>
      </c>
      <c r="B16" s="2" t="s">
        <v>82</v>
      </c>
      <c r="C16" s="2" t="s">
        <v>3</v>
      </c>
      <c r="D16" s="2" t="s">
        <v>82</v>
      </c>
    </row>
    <row r="17" spans="1:4" x14ac:dyDescent="0.3">
      <c r="A17" s="1">
        <v>39566</v>
      </c>
      <c r="B17" s="2" t="s">
        <v>1</v>
      </c>
      <c r="C17" s="2" t="s">
        <v>6</v>
      </c>
      <c r="D17" s="2" t="s">
        <v>6</v>
      </c>
    </row>
    <row r="18" spans="1:4" x14ac:dyDescent="0.3">
      <c r="A18" s="1">
        <v>39567</v>
      </c>
      <c r="B18" s="2" t="s">
        <v>2</v>
      </c>
      <c r="C18" s="2" t="s">
        <v>0</v>
      </c>
      <c r="D18" s="2" t="s">
        <v>0</v>
      </c>
    </row>
    <row r="19" spans="1:4" x14ac:dyDescent="0.3">
      <c r="A19" s="1">
        <v>39568</v>
      </c>
      <c r="B19" s="2" t="s">
        <v>3</v>
      </c>
      <c r="C19" s="2" t="s">
        <v>1</v>
      </c>
      <c r="D19" s="2" t="s">
        <v>3</v>
      </c>
    </row>
    <row r="20" spans="1:4" x14ac:dyDescent="0.3">
      <c r="A20" s="1">
        <v>39569</v>
      </c>
      <c r="B20" s="2" t="s">
        <v>5</v>
      </c>
      <c r="C20" s="2" t="s">
        <v>82</v>
      </c>
      <c r="D20" s="2" t="s">
        <v>82</v>
      </c>
    </row>
    <row r="21" spans="1:4" x14ac:dyDescent="0.3">
      <c r="A21" s="1">
        <v>39569</v>
      </c>
      <c r="B21" s="2" t="s">
        <v>4</v>
      </c>
      <c r="C21" s="2" t="s">
        <v>2</v>
      </c>
      <c r="D21" s="2" t="s">
        <v>4</v>
      </c>
    </row>
    <row r="22" spans="1:4" x14ac:dyDescent="0.3">
      <c r="A22" s="1">
        <v>39570</v>
      </c>
      <c r="B22" s="2" t="s">
        <v>6</v>
      </c>
      <c r="C22" s="2" t="s">
        <v>3</v>
      </c>
      <c r="D22" s="2" t="s">
        <v>3</v>
      </c>
    </row>
    <row r="23" spans="1:4" x14ac:dyDescent="0.3">
      <c r="A23" s="1">
        <v>39571</v>
      </c>
      <c r="B23" s="2" t="s">
        <v>82</v>
      </c>
      <c r="C23" s="2" t="s">
        <v>2</v>
      </c>
      <c r="D23" s="2" t="s">
        <v>82</v>
      </c>
    </row>
    <row r="24" spans="1:4" x14ac:dyDescent="0.3">
      <c r="A24" s="1">
        <v>39571</v>
      </c>
      <c r="B24" s="2" t="s">
        <v>1</v>
      </c>
      <c r="C24" s="2" t="s">
        <v>5</v>
      </c>
      <c r="D24" s="2" t="s">
        <v>1</v>
      </c>
    </row>
    <row r="25" spans="1:4" x14ac:dyDescent="0.3">
      <c r="A25" s="1">
        <v>39572</v>
      </c>
      <c r="B25" s="2" t="s">
        <v>0</v>
      </c>
      <c r="C25" s="2" t="s">
        <v>3</v>
      </c>
      <c r="D25" s="2" t="s">
        <v>0</v>
      </c>
    </row>
    <row r="26" spans="1:4" x14ac:dyDescent="0.3">
      <c r="A26" s="1">
        <v>39572</v>
      </c>
      <c r="B26" s="2" t="s">
        <v>4</v>
      </c>
      <c r="C26" s="2" t="s">
        <v>6</v>
      </c>
      <c r="D26" s="2" t="s">
        <v>4</v>
      </c>
    </row>
    <row r="27" spans="1:4" x14ac:dyDescent="0.3">
      <c r="A27" s="1">
        <v>39573</v>
      </c>
      <c r="B27" s="2" t="s">
        <v>1</v>
      </c>
      <c r="C27" s="2" t="s">
        <v>82</v>
      </c>
      <c r="D27" s="2" t="s">
        <v>82</v>
      </c>
    </row>
    <row r="28" spans="1:4" x14ac:dyDescent="0.3">
      <c r="A28" s="1">
        <v>39574</v>
      </c>
      <c r="B28" s="2" t="s">
        <v>6</v>
      </c>
      <c r="C28" s="2" t="s">
        <v>5</v>
      </c>
      <c r="D28" s="2" t="s">
        <v>5</v>
      </c>
    </row>
    <row r="29" spans="1:4" x14ac:dyDescent="0.3">
      <c r="A29" s="1">
        <v>39575</v>
      </c>
      <c r="B29" s="2" t="s">
        <v>0</v>
      </c>
      <c r="C29" s="2" t="s">
        <v>4</v>
      </c>
      <c r="D29" s="2" t="s">
        <v>0</v>
      </c>
    </row>
    <row r="30" spans="1:4" x14ac:dyDescent="0.3">
      <c r="A30" s="1">
        <v>39576</v>
      </c>
      <c r="B30" s="2" t="s">
        <v>3</v>
      </c>
      <c r="C30" s="2" t="s">
        <v>6</v>
      </c>
      <c r="D30" s="2" t="s">
        <v>6</v>
      </c>
    </row>
    <row r="31" spans="1:4" x14ac:dyDescent="0.3">
      <c r="A31" s="1">
        <v>39576</v>
      </c>
      <c r="B31" s="2" t="s">
        <v>2</v>
      </c>
      <c r="C31" s="2" t="s">
        <v>1</v>
      </c>
      <c r="D31" s="2" t="s">
        <v>2</v>
      </c>
    </row>
    <row r="32" spans="1:4" x14ac:dyDescent="0.3">
      <c r="A32" s="1">
        <v>39577</v>
      </c>
      <c r="B32" s="2" t="s">
        <v>4</v>
      </c>
      <c r="C32" s="2" t="s">
        <v>5</v>
      </c>
      <c r="D32" s="2" t="s">
        <v>4</v>
      </c>
    </row>
    <row r="33" spans="1:4" x14ac:dyDescent="0.3">
      <c r="A33" s="1">
        <v>39578</v>
      </c>
      <c r="B33" s="2" t="s">
        <v>6</v>
      </c>
      <c r="C33" s="2" t="s">
        <v>82</v>
      </c>
      <c r="D33" s="2" t="s">
        <v>6</v>
      </c>
    </row>
    <row r="34" spans="1:4" x14ac:dyDescent="0.3">
      <c r="A34" s="1">
        <v>39579</v>
      </c>
      <c r="B34" s="2" t="s">
        <v>5</v>
      </c>
      <c r="C34" s="2" t="s">
        <v>2</v>
      </c>
      <c r="D34" s="2" t="s">
        <v>2</v>
      </c>
    </row>
    <row r="35" spans="1:4" x14ac:dyDescent="0.3">
      <c r="A35" s="1">
        <v>39579</v>
      </c>
      <c r="B35" s="2" t="s">
        <v>4</v>
      </c>
      <c r="C35" s="2" t="s">
        <v>3</v>
      </c>
      <c r="D35" s="2" t="s">
        <v>4</v>
      </c>
    </row>
    <row r="36" spans="1:4" x14ac:dyDescent="0.3">
      <c r="A36" s="1">
        <v>39580</v>
      </c>
      <c r="B36" s="2" t="s">
        <v>82</v>
      </c>
      <c r="C36" s="2" t="s">
        <v>1</v>
      </c>
      <c r="D36" s="2" t="s">
        <v>82</v>
      </c>
    </row>
    <row r="37" spans="1:4" x14ac:dyDescent="0.3">
      <c r="A37" s="1">
        <v>39581</v>
      </c>
      <c r="B37" s="2" t="s">
        <v>2</v>
      </c>
      <c r="C37" s="2" t="s">
        <v>3</v>
      </c>
      <c r="D37" s="2" t="s">
        <v>2</v>
      </c>
    </row>
    <row r="38" spans="1:4" x14ac:dyDescent="0.3">
      <c r="A38" s="1">
        <v>39582</v>
      </c>
      <c r="B38" s="2" t="s">
        <v>0</v>
      </c>
      <c r="C38" s="2" t="s">
        <v>6</v>
      </c>
      <c r="D38" s="2" t="s">
        <v>0</v>
      </c>
    </row>
    <row r="39" spans="1:4" x14ac:dyDescent="0.3">
      <c r="A39" s="1">
        <v>39583</v>
      </c>
      <c r="B39" s="2" t="s">
        <v>3</v>
      </c>
      <c r="C39" s="2" t="s">
        <v>5</v>
      </c>
      <c r="D39" s="2" t="s">
        <v>3</v>
      </c>
    </row>
    <row r="40" spans="1:4" x14ac:dyDescent="0.3">
      <c r="A40" s="1">
        <v>39584</v>
      </c>
      <c r="B40" s="2" t="s">
        <v>0</v>
      </c>
      <c r="C40" s="2" t="s">
        <v>2</v>
      </c>
      <c r="D40" s="2" t="s">
        <v>0</v>
      </c>
    </row>
    <row r="41" spans="1:4" x14ac:dyDescent="0.3">
      <c r="A41" s="1">
        <v>39585</v>
      </c>
      <c r="B41" s="2" t="s">
        <v>3</v>
      </c>
      <c r="C41" s="2" t="s">
        <v>82</v>
      </c>
      <c r="D41" s="2" t="s">
        <v>82</v>
      </c>
    </row>
    <row r="42" spans="1:4" x14ac:dyDescent="0.3">
      <c r="A42" s="1">
        <v>39585</v>
      </c>
      <c r="B42" s="2" t="s">
        <v>4</v>
      </c>
      <c r="C42" s="2" t="s">
        <v>1</v>
      </c>
      <c r="D42" s="2" t="s">
        <v>4</v>
      </c>
    </row>
    <row r="43" spans="1:4" x14ac:dyDescent="0.3">
      <c r="A43" s="1">
        <v>39586</v>
      </c>
      <c r="B43" s="2" t="s">
        <v>5</v>
      </c>
      <c r="C43" s="2" t="s">
        <v>0</v>
      </c>
      <c r="D43" s="2" t="s">
        <v>0</v>
      </c>
    </row>
    <row r="44" spans="1:4" x14ac:dyDescent="0.3">
      <c r="A44" s="1">
        <v>39586</v>
      </c>
      <c r="B44" s="2" t="s">
        <v>2</v>
      </c>
      <c r="C44" s="2" t="s">
        <v>6</v>
      </c>
      <c r="D44" s="2" t="s">
        <v>6</v>
      </c>
    </row>
    <row r="45" spans="1:4" x14ac:dyDescent="0.3">
      <c r="A45" s="1">
        <v>39587</v>
      </c>
      <c r="B45" s="2" t="s">
        <v>1</v>
      </c>
      <c r="C45" s="2" t="s">
        <v>3</v>
      </c>
      <c r="D45" s="2" t="s">
        <v>3</v>
      </c>
    </row>
    <row r="46" spans="1:4" x14ac:dyDescent="0.3">
      <c r="A46" s="1">
        <v>39588</v>
      </c>
      <c r="B46" s="2" t="s">
        <v>2</v>
      </c>
      <c r="C46" s="2" t="s">
        <v>4</v>
      </c>
      <c r="D46" s="2" t="s">
        <v>4</v>
      </c>
    </row>
    <row r="47" spans="1:4" x14ac:dyDescent="0.3">
      <c r="A47" s="1">
        <v>39589</v>
      </c>
      <c r="B47" s="2" t="s">
        <v>0</v>
      </c>
      <c r="C47" s="2" t="s">
        <v>82</v>
      </c>
      <c r="D47" s="2" t="s">
        <v>82</v>
      </c>
    </row>
    <row r="48" spans="1:4" x14ac:dyDescent="0.3">
      <c r="A48" s="1">
        <v>39589</v>
      </c>
      <c r="B48" s="2" t="s">
        <v>6</v>
      </c>
      <c r="C48" s="2" t="s">
        <v>1</v>
      </c>
      <c r="D48" s="2" t="s">
        <v>1</v>
      </c>
    </row>
    <row r="49" spans="1:4" x14ac:dyDescent="0.3">
      <c r="A49" s="1">
        <v>39591</v>
      </c>
      <c r="B49" s="2" t="s">
        <v>82</v>
      </c>
      <c r="C49" s="2" t="s">
        <v>5</v>
      </c>
      <c r="D49" s="2" t="s">
        <v>82</v>
      </c>
    </row>
    <row r="50" spans="1:4" x14ac:dyDescent="0.3">
      <c r="A50" s="1">
        <v>39592</v>
      </c>
      <c r="B50" s="2" t="s">
        <v>3</v>
      </c>
      <c r="C50" s="2" t="s">
        <v>0</v>
      </c>
      <c r="D50" s="2" t="s">
        <v>3</v>
      </c>
    </row>
    <row r="51" spans="1:4" x14ac:dyDescent="0.3">
      <c r="A51" s="1">
        <v>39592</v>
      </c>
      <c r="B51" s="2" t="s">
        <v>6</v>
      </c>
      <c r="C51" s="2" t="s">
        <v>4</v>
      </c>
      <c r="D51" s="2" t="s">
        <v>4</v>
      </c>
    </row>
    <row r="52" spans="1:4" x14ac:dyDescent="0.3">
      <c r="A52" s="1">
        <v>39593</v>
      </c>
      <c r="B52" s="2" t="s">
        <v>5</v>
      </c>
      <c r="C52" s="2" t="s">
        <v>1</v>
      </c>
      <c r="D52" s="2" t="s">
        <v>1</v>
      </c>
    </row>
    <row r="53" spans="1:4" x14ac:dyDescent="0.3">
      <c r="A53" s="1">
        <v>39593</v>
      </c>
      <c r="B53" s="2" t="s">
        <v>2</v>
      </c>
      <c r="C53" s="2" t="s">
        <v>82</v>
      </c>
      <c r="D53" s="2" t="s">
        <v>2</v>
      </c>
    </row>
    <row r="54" spans="1:4" x14ac:dyDescent="0.3">
      <c r="A54" s="1">
        <v>39594</v>
      </c>
      <c r="B54" s="2" t="s">
        <v>4</v>
      </c>
      <c r="C54" s="2" t="s">
        <v>0</v>
      </c>
      <c r="D54" s="2" t="s">
        <v>4</v>
      </c>
    </row>
    <row r="55" spans="1:4" x14ac:dyDescent="0.3">
      <c r="A55" s="1">
        <v>39595</v>
      </c>
      <c r="B55" s="2" t="s">
        <v>5</v>
      </c>
      <c r="C55" s="2" t="s">
        <v>6</v>
      </c>
      <c r="D55" s="2" t="s">
        <v>6</v>
      </c>
    </row>
    <row r="56" spans="1:4" x14ac:dyDescent="0.3">
      <c r="A56" s="1">
        <v>39596</v>
      </c>
      <c r="B56" s="2" t="s">
        <v>1</v>
      </c>
      <c r="C56" s="2" t="s">
        <v>0</v>
      </c>
      <c r="D56" s="2" t="s">
        <v>0</v>
      </c>
    </row>
    <row r="57" spans="1:4" x14ac:dyDescent="0.3">
      <c r="A57" s="1">
        <v>39596</v>
      </c>
      <c r="B57" s="2" t="s">
        <v>82</v>
      </c>
      <c r="C57" s="2" t="s">
        <v>4</v>
      </c>
      <c r="D57" s="2" t="s">
        <v>82</v>
      </c>
    </row>
    <row r="58" spans="1:4" x14ac:dyDescent="0.3">
      <c r="A58" s="1">
        <v>39598</v>
      </c>
      <c r="B58" s="2" t="s">
        <v>3</v>
      </c>
      <c r="C58" s="2" t="s">
        <v>4</v>
      </c>
      <c r="D58" s="2" t="s">
        <v>4</v>
      </c>
    </row>
    <row r="59" spans="1:4" x14ac:dyDescent="0.3">
      <c r="A59" s="1">
        <v>39599</v>
      </c>
      <c r="B59" s="2" t="s">
        <v>6</v>
      </c>
      <c r="C59" s="2" t="s">
        <v>82</v>
      </c>
      <c r="D59" s="2" t="s">
        <v>6</v>
      </c>
    </row>
    <row r="60" spans="1:4" x14ac:dyDescent="0.3">
      <c r="A60" s="1">
        <v>39600</v>
      </c>
      <c r="B60" s="2" t="s">
        <v>6</v>
      </c>
      <c r="C60" s="2" t="s">
        <v>4</v>
      </c>
      <c r="D60" s="2" t="s">
        <v>4</v>
      </c>
    </row>
    <row r="61" spans="1:4" x14ac:dyDescent="0.3">
      <c r="A61" s="1">
        <v>39921</v>
      </c>
      <c r="B61" s="2" t="s">
        <v>6</v>
      </c>
      <c r="C61" s="2" t="s">
        <v>0</v>
      </c>
      <c r="D61" s="2" t="s">
        <v>0</v>
      </c>
    </row>
    <row r="62" spans="1:4" x14ac:dyDescent="0.3">
      <c r="A62" s="1">
        <v>39921</v>
      </c>
      <c r="B62" s="2" t="s">
        <v>1</v>
      </c>
      <c r="C62" s="2" t="s">
        <v>4</v>
      </c>
      <c r="D62" s="2" t="s">
        <v>1</v>
      </c>
    </row>
    <row r="63" spans="1:4" x14ac:dyDescent="0.3">
      <c r="A63" s="1">
        <v>39922</v>
      </c>
      <c r="B63" s="2" t="s">
        <v>3</v>
      </c>
      <c r="C63" s="2" t="s">
        <v>82</v>
      </c>
      <c r="D63" s="2" t="s">
        <v>3</v>
      </c>
    </row>
    <row r="64" spans="1:4" x14ac:dyDescent="0.3">
      <c r="A64" s="1">
        <v>39922</v>
      </c>
      <c r="B64" s="2" t="s">
        <v>5</v>
      </c>
      <c r="C64" s="2" t="s">
        <v>2</v>
      </c>
      <c r="D64" s="2" t="s">
        <v>5</v>
      </c>
    </row>
    <row r="65" spans="1:4" x14ac:dyDescent="0.3">
      <c r="A65" s="1">
        <v>39923</v>
      </c>
      <c r="B65" s="2" t="s">
        <v>1</v>
      </c>
      <c r="C65" s="2" t="s">
        <v>6</v>
      </c>
      <c r="D65" s="2" t="s">
        <v>6</v>
      </c>
    </row>
    <row r="66" spans="1:4" x14ac:dyDescent="0.3">
      <c r="A66" s="1">
        <v>39924</v>
      </c>
      <c r="B66" s="2" t="s">
        <v>82</v>
      </c>
      <c r="C66" s="2" t="s">
        <v>2</v>
      </c>
      <c r="D66" s="2" t="s">
        <v>2</v>
      </c>
    </row>
    <row r="67" spans="1:4" x14ac:dyDescent="0.3">
      <c r="A67" s="1">
        <v>39925</v>
      </c>
      <c r="B67" s="2" t="s">
        <v>1</v>
      </c>
      <c r="C67" s="2" t="s">
        <v>5</v>
      </c>
      <c r="D67" s="2" t="s">
        <v>5</v>
      </c>
    </row>
    <row r="68" spans="1:4" x14ac:dyDescent="0.3">
      <c r="A68" s="1">
        <v>39926</v>
      </c>
      <c r="B68" s="2" t="s">
        <v>6</v>
      </c>
      <c r="C68" s="2" t="s">
        <v>3</v>
      </c>
      <c r="D68" s="2" t="s">
        <v>3</v>
      </c>
    </row>
    <row r="69" spans="1:4" x14ac:dyDescent="0.3">
      <c r="A69" s="1">
        <v>39926</v>
      </c>
      <c r="B69" s="2" t="s">
        <v>2</v>
      </c>
      <c r="C69" s="2" t="s">
        <v>4</v>
      </c>
      <c r="D69" s="2" t="s">
        <v>4</v>
      </c>
    </row>
    <row r="70" spans="1:4" x14ac:dyDescent="0.3">
      <c r="A70" s="1">
        <v>39927</v>
      </c>
      <c r="B70" s="2" t="s">
        <v>1</v>
      </c>
      <c r="C70" s="2" t="s">
        <v>82</v>
      </c>
      <c r="D70" s="2" t="s">
        <v>82</v>
      </c>
    </row>
    <row r="71" spans="1:4" x14ac:dyDescent="0.3">
      <c r="A71" s="1">
        <v>39928</v>
      </c>
      <c r="B71" s="2" t="s">
        <v>5</v>
      </c>
      <c r="C71" s="2" t="s">
        <v>0</v>
      </c>
      <c r="D71" s="2" t="s">
        <v>5</v>
      </c>
    </row>
    <row r="72" spans="1:4" x14ac:dyDescent="0.3">
      <c r="A72" s="1">
        <v>39929</v>
      </c>
      <c r="B72" s="2" t="s">
        <v>1</v>
      </c>
      <c r="C72" s="2" t="s">
        <v>3</v>
      </c>
      <c r="D72" s="2" t="s">
        <v>3</v>
      </c>
    </row>
    <row r="73" spans="1:4" x14ac:dyDescent="0.3">
      <c r="A73" s="1">
        <v>39929</v>
      </c>
      <c r="B73" s="2" t="s">
        <v>82</v>
      </c>
      <c r="C73" s="2" t="s">
        <v>4</v>
      </c>
      <c r="D73" s="2" t="s">
        <v>82</v>
      </c>
    </row>
    <row r="74" spans="1:4" x14ac:dyDescent="0.3">
      <c r="A74" s="1">
        <v>39930</v>
      </c>
      <c r="B74" s="2" t="s">
        <v>6</v>
      </c>
      <c r="C74" s="2" t="s">
        <v>5</v>
      </c>
      <c r="D74" s="2" t="s">
        <v>5</v>
      </c>
    </row>
    <row r="75" spans="1:4" x14ac:dyDescent="0.3">
      <c r="A75" s="1">
        <v>39930</v>
      </c>
      <c r="B75" s="2" t="s">
        <v>2</v>
      </c>
      <c r="C75" s="2" t="s">
        <v>0</v>
      </c>
      <c r="D75" s="2" t="s">
        <v>0</v>
      </c>
    </row>
    <row r="76" spans="1:4" x14ac:dyDescent="0.3">
      <c r="A76" s="1">
        <v>39931</v>
      </c>
      <c r="B76" s="2" t="s">
        <v>3</v>
      </c>
      <c r="C76" s="2" t="s">
        <v>4</v>
      </c>
      <c r="D76" s="2" t="s">
        <v>4</v>
      </c>
    </row>
    <row r="77" spans="1:4" x14ac:dyDescent="0.3">
      <c r="A77" s="1">
        <v>39932</v>
      </c>
      <c r="B77" s="2" t="s">
        <v>1</v>
      </c>
      <c r="C77" s="2" t="s">
        <v>2</v>
      </c>
      <c r="D77" s="2" t="s">
        <v>1</v>
      </c>
    </row>
    <row r="78" spans="1:4" x14ac:dyDescent="0.3">
      <c r="A78" s="1">
        <v>39932</v>
      </c>
      <c r="B78" s="2" t="s">
        <v>82</v>
      </c>
      <c r="C78" s="2" t="s">
        <v>0</v>
      </c>
      <c r="D78" s="2" t="s">
        <v>82</v>
      </c>
    </row>
    <row r="79" spans="1:4" x14ac:dyDescent="0.3">
      <c r="A79" s="1">
        <v>39933</v>
      </c>
      <c r="B79" s="2" t="s">
        <v>5</v>
      </c>
      <c r="C79" s="2" t="s">
        <v>3</v>
      </c>
      <c r="D79" s="2" t="s">
        <v>3</v>
      </c>
    </row>
    <row r="80" spans="1:4" x14ac:dyDescent="0.3">
      <c r="A80" s="1">
        <v>39933</v>
      </c>
      <c r="B80" s="2" t="s">
        <v>6</v>
      </c>
      <c r="C80" s="2" t="s">
        <v>4</v>
      </c>
      <c r="D80" s="2" t="s">
        <v>6</v>
      </c>
    </row>
    <row r="81" spans="1:4" x14ac:dyDescent="0.3">
      <c r="A81" s="1">
        <v>39934</v>
      </c>
      <c r="B81" s="2" t="s">
        <v>2</v>
      </c>
      <c r="C81" s="2" t="s">
        <v>0</v>
      </c>
      <c r="D81" s="2" t="s">
        <v>0</v>
      </c>
    </row>
    <row r="82" spans="1:4" x14ac:dyDescent="0.3">
      <c r="A82" s="1">
        <v>39934</v>
      </c>
      <c r="B82" s="2" t="s">
        <v>1</v>
      </c>
      <c r="C82" s="2" t="s">
        <v>82</v>
      </c>
      <c r="D82" s="2" t="s">
        <v>1</v>
      </c>
    </row>
    <row r="83" spans="1:4" x14ac:dyDescent="0.3">
      <c r="A83" s="1">
        <v>39935</v>
      </c>
      <c r="B83" s="2" t="s">
        <v>5</v>
      </c>
      <c r="C83" s="2" t="s">
        <v>4</v>
      </c>
      <c r="D83" s="2" t="s">
        <v>4</v>
      </c>
    </row>
    <row r="84" spans="1:4" x14ac:dyDescent="0.3">
      <c r="A84" s="1">
        <v>39935</v>
      </c>
      <c r="B84" s="2" t="s">
        <v>6</v>
      </c>
      <c r="C84" s="2" t="s">
        <v>3</v>
      </c>
      <c r="D84" s="2" t="s">
        <v>6</v>
      </c>
    </row>
    <row r="85" spans="1:4" x14ac:dyDescent="0.3">
      <c r="A85" s="1">
        <v>39936</v>
      </c>
      <c r="B85" s="2" t="s">
        <v>82</v>
      </c>
      <c r="C85" s="2" t="s">
        <v>2</v>
      </c>
      <c r="D85" s="2" t="s">
        <v>82</v>
      </c>
    </row>
    <row r="86" spans="1:4" x14ac:dyDescent="0.3">
      <c r="A86" s="1">
        <v>39936</v>
      </c>
      <c r="B86" s="2" t="s">
        <v>1</v>
      </c>
      <c r="C86" s="2" t="s">
        <v>0</v>
      </c>
      <c r="D86" s="2" t="s">
        <v>1</v>
      </c>
    </row>
    <row r="87" spans="1:4" x14ac:dyDescent="0.3">
      <c r="A87" s="1">
        <v>39937</v>
      </c>
      <c r="B87" s="2" t="s">
        <v>6</v>
      </c>
      <c r="C87" s="2" t="s">
        <v>5</v>
      </c>
      <c r="D87" s="2" t="s">
        <v>6</v>
      </c>
    </row>
    <row r="88" spans="1:4" x14ac:dyDescent="0.3">
      <c r="A88" s="1">
        <v>39938</v>
      </c>
      <c r="B88" s="2" t="s">
        <v>82</v>
      </c>
      <c r="C88" s="2" t="s">
        <v>4</v>
      </c>
      <c r="D88" s="2" t="s">
        <v>4</v>
      </c>
    </row>
    <row r="89" spans="1:4" x14ac:dyDescent="0.3">
      <c r="A89" s="1">
        <v>39938</v>
      </c>
      <c r="B89" s="2" t="s">
        <v>3</v>
      </c>
      <c r="C89" s="2" t="s">
        <v>2</v>
      </c>
      <c r="D89" s="2" t="s">
        <v>3</v>
      </c>
    </row>
    <row r="90" spans="1:4" x14ac:dyDescent="0.3">
      <c r="A90" s="1">
        <v>39939</v>
      </c>
      <c r="B90" s="2" t="s">
        <v>5</v>
      </c>
      <c r="C90" s="2" t="s">
        <v>0</v>
      </c>
      <c r="D90" s="2" t="s">
        <v>5</v>
      </c>
    </row>
    <row r="91" spans="1:4" x14ac:dyDescent="0.3">
      <c r="A91" s="1">
        <v>39940</v>
      </c>
      <c r="B91" s="2" t="s">
        <v>1</v>
      </c>
      <c r="C91" s="2" t="s">
        <v>4</v>
      </c>
      <c r="D91" s="2" t="s">
        <v>4</v>
      </c>
    </row>
    <row r="92" spans="1:4" x14ac:dyDescent="0.3">
      <c r="A92" s="1">
        <v>39940</v>
      </c>
      <c r="B92" s="2" t="s">
        <v>6</v>
      </c>
      <c r="C92" s="2" t="s">
        <v>82</v>
      </c>
      <c r="D92" s="2" t="s">
        <v>6</v>
      </c>
    </row>
    <row r="93" spans="1:4" x14ac:dyDescent="0.3">
      <c r="A93" s="1">
        <v>39941</v>
      </c>
      <c r="B93" s="2" t="s">
        <v>3</v>
      </c>
      <c r="C93" s="2" t="s">
        <v>0</v>
      </c>
      <c r="D93" s="2" t="s">
        <v>3</v>
      </c>
    </row>
    <row r="94" spans="1:4" x14ac:dyDescent="0.3">
      <c r="A94" s="1">
        <v>39942</v>
      </c>
      <c r="B94" s="2" t="s">
        <v>5</v>
      </c>
      <c r="C94" s="2" t="s">
        <v>82</v>
      </c>
      <c r="D94" s="2" t="s">
        <v>82</v>
      </c>
    </row>
    <row r="95" spans="1:4" x14ac:dyDescent="0.3">
      <c r="A95" s="1">
        <v>39942</v>
      </c>
      <c r="B95" s="2" t="s">
        <v>6</v>
      </c>
      <c r="C95" s="2" t="s">
        <v>4</v>
      </c>
      <c r="D95" s="2" t="s">
        <v>6</v>
      </c>
    </row>
    <row r="96" spans="1:4" x14ac:dyDescent="0.3">
      <c r="A96" s="1">
        <v>39943</v>
      </c>
      <c r="B96" s="2" t="s">
        <v>1</v>
      </c>
      <c r="C96" s="2" t="s">
        <v>0</v>
      </c>
      <c r="D96" s="2" t="s">
        <v>0</v>
      </c>
    </row>
    <row r="97" spans="1:4" x14ac:dyDescent="0.3">
      <c r="A97" s="1">
        <v>39943</v>
      </c>
      <c r="B97" s="2" t="s">
        <v>3</v>
      </c>
      <c r="C97" s="2" t="s">
        <v>2</v>
      </c>
      <c r="D97" s="2" t="s">
        <v>3</v>
      </c>
    </row>
    <row r="98" spans="1:4" x14ac:dyDescent="0.3">
      <c r="A98" s="1">
        <v>39944</v>
      </c>
      <c r="B98" s="2" t="s">
        <v>5</v>
      </c>
      <c r="C98" s="2" t="s">
        <v>4</v>
      </c>
      <c r="D98" s="2" t="s">
        <v>5</v>
      </c>
    </row>
    <row r="99" spans="1:4" x14ac:dyDescent="0.3">
      <c r="A99" s="1">
        <v>39945</v>
      </c>
      <c r="B99" s="2" t="s">
        <v>1</v>
      </c>
      <c r="C99" s="2" t="s">
        <v>2</v>
      </c>
      <c r="D99" s="2" t="s">
        <v>1</v>
      </c>
    </row>
    <row r="100" spans="1:4" x14ac:dyDescent="0.3">
      <c r="A100" s="1">
        <v>39945</v>
      </c>
      <c r="B100" s="2" t="s">
        <v>82</v>
      </c>
      <c r="C100" s="2" t="s">
        <v>0</v>
      </c>
      <c r="D100" s="2" t="s">
        <v>0</v>
      </c>
    </row>
    <row r="101" spans="1:4" x14ac:dyDescent="0.3">
      <c r="A101" s="1">
        <v>39946</v>
      </c>
      <c r="B101" s="2" t="s">
        <v>5</v>
      </c>
      <c r="C101" s="2" t="s">
        <v>3</v>
      </c>
      <c r="D101" s="2" t="s">
        <v>3</v>
      </c>
    </row>
    <row r="102" spans="1:4" x14ac:dyDescent="0.3">
      <c r="A102" s="1">
        <v>39947</v>
      </c>
      <c r="B102" s="2" t="s">
        <v>1</v>
      </c>
      <c r="C102" s="2" t="s">
        <v>6</v>
      </c>
      <c r="D102" s="2" t="s">
        <v>1</v>
      </c>
    </row>
    <row r="103" spans="1:4" x14ac:dyDescent="0.3">
      <c r="A103" s="1">
        <v>39947</v>
      </c>
      <c r="B103" s="2" t="s">
        <v>0</v>
      </c>
      <c r="C103" s="2" t="s">
        <v>4</v>
      </c>
      <c r="D103" s="2" t="s">
        <v>4</v>
      </c>
    </row>
    <row r="104" spans="1:4" x14ac:dyDescent="0.3">
      <c r="A104" s="1">
        <v>39948</v>
      </c>
      <c r="B104" s="2" t="s">
        <v>3</v>
      </c>
      <c r="C104" s="2" t="s">
        <v>82</v>
      </c>
      <c r="D104" s="2" t="s">
        <v>82</v>
      </c>
    </row>
    <row r="105" spans="1:4" x14ac:dyDescent="0.3">
      <c r="A105" s="1">
        <v>39949</v>
      </c>
      <c r="B105" s="2" t="s">
        <v>6</v>
      </c>
      <c r="C105" s="2" t="s">
        <v>0</v>
      </c>
      <c r="D105" s="2" t="s">
        <v>6</v>
      </c>
    </row>
    <row r="106" spans="1:4" x14ac:dyDescent="0.3">
      <c r="A106" s="1">
        <v>39949</v>
      </c>
      <c r="B106" s="2" t="s">
        <v>5</v>
      </c>
      <c r="C106" s="2" t="s">
        <v>2</v>
      </c>
      <c r="D106" s="2" t="s">
        <v>5</v>
      </c>
    </row>
    <row r="107" spans="1:4" x14ac:dyDescent="0.3">
      <c r="A107" s="1">
        <v>39950</v>
      </c>
      <c r="B107" s="2" t="s">
        <v>5</v>
      </c>
      <c r="C107" s="2" t="s">
        <v>82</v>
      </c>
      <c r="D107" s="2" t="s">
        <v>82</v>
      </c>
    </row>
    <row r="108" spans="1:4" x14ac:dyDescent="0.3">
      <c r="A108" s="1">
        <v>39950</v>
      </c>
      <c r="B108" s="2" t="s">
        <v>3</v>
      </c>
      <c r="C108" s="2" t="s">
        <v>4</v>
      </c>
      <c r="D108" s="2" t="s">
        <v>3</v>
      </c>
    </row>
    <row r="109" spans="1:4" x14ac:dyDescent="0.3">
      <c r="A109" s="1">
        <v>39951</v>
      </c>
      <c r="B109" s="2" t="s">
        <v>6</v>
      </c>
      <c r="C109" s="2" t="s">
        <v>2</v>
      </c>
      <c r="D109" s="2" t="s">
        <v>2</v>
      </c>
    </row>
    <row r="110" spans="1:4" x14ac:dyDescent="0.3">
      <c r="A110" s="1">
        <v>39952</v>
      </c>
      <c r="B110" s="2" t="s">
        <v>1</v>
      </c>
      <c r="C110" s="2" t="s">
        <v>3</v>
      </c>
      <c r="D110" s="2" t="s">
        <v>1</v>
      </c>
    </row>
    <row r="111" spans="1:4" x14ac:dyDescent="0.3">
      <c r="A111" s="1">
        <v>39953</v>
      </c>
      <c r="B111" s="2" t="s">
        <v>2</v>
      </c>
      <c r="C111" s="2" t="s">
        <v>4</v>
      </c>
      <c r="D111" s="2" t="s">
        <v>2</v>
      </c>
    </row>
    <row r="112" spans="1:4" x14ac:dyDescent="0.3">
      <c r="A112" s="1">
        <v>39953</v>
      </c>
      <c r="B112" s="2" t="s">
        <v>6</v>
      </c>
      <c r="C112" s="2" t="s">
        <v>82</v>
      </c>
      <c r="D112" s="2" t="s">
        <v>6</v>
      </c>
    </row>
    <row r="113" spans="1:4" x14ac:dyDescent="0.3">
      <c r="A113" s="1">
        <v>39954</v>
      </c>
      <c r="B113" s="2" t="s">
        <v>3</v>
      </c>
      <c r="C113" s="2" t="s">
        <v>0</v>
      </c>
      <c r="D113" s="2" t="s">
        <v>3</v>
      </c>
    </row>
    <row r="114" spans="1:4" x14ac:dyDescent="0.3">
      <c r="A114" s="1">
        <v>39954</v>
      </c>
      <c r="B114" s="2" t="s">
        <v>1</v>
      </c>
      <c r="C114" s="2" t="s">
        <v>5</v>
      </c>
      <c r="D114" s="2" t="s">
        <v>1</v>
      </c>
    </row>
    <row r="115" spans="1:4" x14ac:dyDescent="0.3">
      <c r="A115" s="1">
        <v>39955</v>
      </c>
      <c r="B115" s="2" t="s">
        <v>3</v>
      </c>
      <c r="C115" s="2" t="s">
        <v>5</v>
      </c>
      <c r="D115" s="2" t="s">
        <v>5</v>
      </c>
    </row>
    <row r="116" spans="1:4" x14ac:dyDescent="0.3">
      <c r="A116" s="1">
        <v>39956</v>
      </c>
      <c r="B116" s="2" t="s">
        <v>1</v>
      </c>
      <c r="C116" s="2" t="s">
        <v>6</v>
      </c>
      <c r="D116" s="2" t="s">
        <v>1</v>
      </c>
    </row>
    <row r="117" spans="1:4" x14ac:dyDescent="0.3">
      <c r="A117" s="1">
        <v>39957</v>
      </c>
      <c r="B117" s="2" t="s">
        <v>1</v>
      </c>
      <c r="C117" s="2" t="s">
        <v>5</v>
      </c>
      <c r="D117" s="2" t="s">
        <v>5</v>
      </c>
    </row>
    <row r="118" spans="1:4" x14ac:dyDescent="0.3">
      <c r="A118" s="1">
        <v>40249</v>
      </c>
      <c r="B118" s="2" t="s">
        <v>5</v>
      </c>
      <c r="C118" s="2" t="s">
        <v>2</v>
      </c>
      <c r="D118" s="2" t="s">
        <v>2</v>
      </c>
    </row>
    <row r="119" spans="1:4" x14ac:dyDescent="0.3">
      <c r="A119" s="1">
        <v>40250</v>
      </c>
      <c r="B119" s="2" t="s">
        <v>0</v>
      </c>
      <c r="C119" s="2" t="s">
        <v>4</v>
      </c>
      <c r="D119" s="2" t="s">
        <v>0</v>
      </c>
    </row>
    <row r="120" spans="1:4" x14ac:dyDescent="0.3">
      <c r="A120" s="1">
        <v>40250</v>
      </c>
      <c r="B120" s="2" t="s">
        <v>82</v>
      </c>
      <c r="C120" s="2" t="s">
        <v>3</v>
      </c>
      <c r="D120" s="2" t="s">
        <v>3</v>
      </c>
    </row>
    <row r="121" spans="1:4" x14ac:dyDescent="0.3">
      <c r="A121" s="1">
        <v>40251</v>
      </c>
      <c r="B121" s="2" t="s">
        <v>2</v>
      </c>
      <c r="C121" s="2" t="s">
        <v>1</v>
      </c>
      <c r="D121" s="2" t="s">
        <v>2</v>
      </c>
    </row>
    <row r="122" spans="1:4" x14ac:dyDescent="0.3">
      <c r="A122" s="1">
        <v>40251</v>
      </c>
      <c r="B122" s="2" t="s">
        <v>6</v>
      </c>
      <c r="C122" s="2" t="s">
        <v>5</v>
      </c>
      <c r="D122" s="2" t="s">
        <v>5</v>
      </c>
    </row>
    <row r="123" spans="1:4" x14ac:dyDescent="0.3">
      <c r="A123" s="1">
        <v>40252</v>
      </c>
      <c r="B123" s="2" t="s">
        <v>4</v>
      </c>
      <c r="C123" s="2" t="s">
        <v>3</v>
      </c>
      <c r="D123" s="2" t="s">
        <v>3</v>
      </c>
    </row>
    <row r="124" spans="1:4" x14ac:dyDescent="0.3">
      <c r="A124" s="1">
        <v>40253</v>
      </c>
      <c r="B124" s="2" t="s">
        <v>1</v>
      </c>
      <c r="C124" s="2" t="s">
        <v>82</v>
      </c>
      <c r="D124" s="2" t="s">
        <v>1</v>
      </c>
    </row>
    <row r="125" spans="1:4" x14ac:dyDescent="0.3">
      <c r="A125" s="1">
        <v>40253</v>
      </c>
      <c r="B125" s="2" t="s">
        <v>2</v>
      </c>
      <c r="C125" s="2" t="s">
        <v>6</v>
      </c>
      <c r="D125" s="2" t="s">
        <v>6</v>
      </c>
    </row>
    <row r="126" spans="1:4" x14ac:dyDescent="0.3">
      <c r="A126" s="1">
        <v>40254</v>
      </c>
      <c r="B126" s="2" t="s">
        <v>3</v>
      </c>
      <c r="C126" s="2" t="s">
        <v>0</v>
      </c>
      <c r="D126" s="2" t="s">
        <v>0</v>
      </c>
    </row>
    <row r="127" spans="1:4" x14ac:dyDescent="0.3">
      <c r="A127" s="1">
        <v>40255</v>
      </c>
      <c r="B127" s="2" t="s">
        <v>1</v>
      </c>
      <c r="C127" s="2" t="s">
        <v>4</v>
      </c>
      <c r="D127" s="2" t="s">
        <v>1</v>
      </c>
    </row>
    <row r="128" spans="1:4" x14ac:dyDescent="0.3">
      <c r="A128" s="1">
        <v>40256</v>
      </c>
      <c r="B128" s="2" t="s">
        <v>3</v>
      </c>
      <c r="C128" s="2" t="s">
        <v>6</v>
      </c>
      <c r="D128" s="2" t="s">
        <v>6</v>
      </c>
    </row>
    <row r="129" spans="1:4" x14ac:dyDescent="0.3">
      <c r="A129" s="1">
        <v>40256</v>
      </c>
      <c r="B129" s="2" t="s">
        <v>5</v>
      </c>
      <c r="C129" s="2" t="s">
        <v>82</v>
      </c>
      <c r="D129" s="2" t="s">
        <v>5</v>
      </c>
    </row>
    <row r="130" spans="1:4" x14ac:dyDescent="0.3">
      <c r="A130" s="1">
        <v>40257</v>
      </c>
      <c r="B130" s="2" t="s">
        <v>4</v>
      </c>
      <c r="C130" s="2" t="s">
        <v>2</v>
      </c>
      <c r="D130" s="2" t="s">
        <v>4</v>
      </c>
    </row>
    <row r="131" spans="1:4" x14ac:dyDescent="0.3">
      <c r="A131" s="1">
        <v>40257</v>
      </c>
      <c r="B131" s="2" t="s">
        <v>0</v>
      </c>
      <c r="C131" s="2" t="s">
        <v>1</v>
      </c>
      <c r="D131" s="2" t="s">
        <v>1</v>
      </c>
    </row>
    <row r="132" spans="1:4" x14ac:dyDescent="0.3">
      <c r="A132" s="1">
        <v>40258</v>
      </c>
      <c r="B132" s="2" t="s">
        <v>5</v>
      </c>
      <c r="C132" s="2" t="s">
        <v>3</v>
      </c>
      <c r="D132" s="2" t="s">
        <v>5</v>
      </c>
    </row>
    <row r="133" spans="1:4" x14ac:dyDescent="0.3">
      <c r="A133" s="1">
        <v>40258</v>
      </c>
      <c r="B133" s="2" t="s">
        <v>6</v>
      </c>
      <c r="C133" s="2" t="s">
        <v>82</v>
      </c>
      <c r="D133" s="2" t="s">
        <v>82</v>
      </c>
    </row>
    <row r="134" spans="1:4" x14ac:dyDescent="0.3">
      <c r="A134" s="1">
        <v>40259</v>
      </c>
      <c r="B134" s="2" t="s">
        <v>0</v>
      </c>
      <c r="C134" s="2" t="s">
        <v>2</v>
      </c>
      <c r="D134" s="2" t="s">
        <v>0</v>
      </c>
    </row>
    <row r="135" spans="1:4" x14ac:dyDescent="0.3">
      <c r="A135" s="1">
        <v>40260</v>
      </c>
      <c r="B135" s="2" t="s">
        <v>1</v>
      </c>
      <c r="C135" s="2" t="s">
        <v>6</v>
      </c>
      <c r="D135" s="2" t="s">
        <v>1</v>
      </c>
    </row>
    <row r="136" spans="1:4" x14ac:dyDescent="0.3">
      <c r="A136" s="1">
        <v>40261</v>
      </c>
      <c r="B136" s="2" t="s">
        <v>82</v>
      </c>
      <c r="C136" s="2" t="s">
        <v>4</v>
      </c>
      <c r="D136" s="2" t="s">
        <v>4</v>
      </c>
    </row>
    <row r="137" spans="1:4" x14ac:dyDescent="0.3">
      <c r="A137" s="1">
        <v>40262</v>
      </c>
      <c r="B137" s="2" t="s">
        <v>0</v>
      </c>
      <c r="C137" s="2" t="s">
        <v>6</v>
      </c>
      <c r="D137" s="2" t="s">
        <v>0</v>
      </c>
    </row>
    <row r="138" spans="1:4" x14ac:dyDescent="0.3">
      <c r="A138" s="1">
        <v>40262</v>
      </c>
      <c r="B138" s="2" t="s">
        <v>1</v>
      </c>
      <c r="C138" s="2" t="s">
        <v>3</v>
      </c>
      <c r="D138" s="2" t="s">
        <v>3</v>
      </c>
    </row>
    <row r="139" spans="1:4" x14ac:dyDescent="0.3">
      <c r="A139" s="1">
        <v>40263</v>
      </c>
      <c r="B139" s="2" t="s">
        <v>4</v>
      </c>
      <c r="C139" s="2" t="s">
        <v>5</v>
      </c>
      <c r="D139" s="2" t="s">
        <v>4</v>
      </c>
    </row>
    <row r="140" spans="1:4" x14ac:dyDescent="0.3">
      <c r="A140" s="1">
        <v>40264</v>
      </c>
      <c r="B140" s="2" t="s">
        <v>82</v>
      </c>
      <c r="C140" s="2" t="s">
        <v>2</v>
      </c>
      <c r="D140" s="2" t="s">
        <v>2</v>
      </c>
    </row>
    <row r="141" spans="1:4" x14ac:dyDescent="0.3">
      <c r="A141" s="1">
        <v>40265</v>
      </c>
      <c r="B141" s="2" t="s">
        <v>4</v>
      </c>
      <c r="C141" s="2" t="s">
        <v>6</v>
      </c>
      <c r="D141" s="2" t="s">
        <v>4</v>
      </c>
    </row>
    <row r="142" spans="1:4" x14ac:dyDescent="0.3">
      <c r="A142" s="1">
        <v>40265</v>
      </c>
      <c r="B142" s="2" t="s">
        <v>5</v>
      </c>
      <c r="C142" s="2" t="s">
        <v>0</v>
      </c>
      <c r="D142" s="2" t="s">
        <v>0</v>
      </c>
    </row>
    <row r="143" spans="1:4" x14ac:dyDescent="0.3">
      <c r="A143" s="1">
        <v>40266</v>
      </c>
      <c r="B143" s="2" t="s">
        <v>3</v>
      </c>
      <c r="C143" s="2" t="s">
        <v>2</v>
      </c>
      <c r="D143" s="2" t="s">
        <v>3</v>
      </c>
    </row>
    <row r="144" spans="1:4" x14ac:dyDescent="0.3">
      <c r="A144" s="1">
        <v>40267</v>
      </c>
      <c r="B144" s="2" t="s">
        <v>0</v>
      </c>
      <c r="C144" s="2" t="s">
        <v>82</v>
      </c>
      <c r="D144" s="2" t="s">
        <v>0</v>
      </c>
    </row>
    <row r="145" spans="1:4" x14ac:dyDescent="0.3">
      <c r="A145" s="1">
        <v>40268</v>
      </c>
      <c r="B145" s="2" t="s">
        <v>6</v>
      </c>
      <c r="C145" s="2" t="s">
        <v>1</v>
      </c>
      <c r="D145" s="2" t="s">
        <v>6</v>
      </c>
    </row>
    <row r="146" spans="1:4" x14ac:dyDescent="0.3">
      <c r="A146" s="1">
        <v>40268</v>
      </c>
      <c r="B146" s="2" t="s">
        <v>3</v>
      </c>
      <c r="C146" s="2" t="s">
        <v>4</v>
      </c>
      <c r="D146" s="2" t="s">
        <v>3</v>
      </c>
    </row>
    <row r="147" spans="1:4" x14ac:dyDescent="0.3">
      <c r="A147" s="1">
        <v>40269</v>
      </c>
      <c r="B147" s="2" t="s">
        <v>2</v>
      </c>
      <c r="C147" s="2" t="s">
        <v>5</v>
      </c>
      <c r="D147" s="2" t="s">
        <v>2</v>
      </c>
    </row>
    <row r="148" spans="1:4" x14ac:dyDescent="0.3">
      <c r="A148" s="1">
        <v>40270</v>
      </c>
      <c r="B148" s="2" t="s">
        <v>82</v>
      </c>
      <c r="C148" s="2" t="s">
        <v>1</v>
      </c>
      <c r="D148" s="2" t="s">
        <v>1</v>
      </c>
    </row>
    <row r="149" spans="1:4" x14ac:dyDescent="0.3">
      <c r="A149" s="1">
        <v>40271</v>
      </c>
      <c r="B149" s="2" t="s">
        <v>6</v>
      </c>
      <c r="C149" s="2" t="s">
        <v>4</v>
      </c>
      <c r="D149" s="2" t="s">
        <v>6</v>
      </c>
    </row>
    <row r="150" spans="1:4" x14ac:dyDescent="0.3">
      <c r="A150" s="1">
        <v>40271</v>
      </c>
      <c r="B150" s="2" t="s">
        <v>0</v>
      </c>
      <c r="C150" s="2" t="s">
        <v>5</v>
      </c>
      <c r="D150" s="2" t="s">
        <v>0</v>
      </c>
    </row>
    <row r="151" spans="1:4" x14ac:dyDescent="0.3">
      <c r="A151" s="1">
        <v>40272</v>
      </c>
      <c r="B151" s="2" t="s">
        <v>2</v>
      </c>
      <c r="C151" s="2" t="s">
        <v>82</v>
      </c>
      <c r="D151" s="2" t="s">
        <v>82</v>
      </c>
    </row>
    <row r="152" spans="1:4" x14ac:dyDescent="0.3">
      <c r="A152" s="1">
        <v>40272</v>
      </c>
      <c r="B152" s="2" t="s">
        <v>3</v>
      </c>
      <c r="C152" s="2" t="s">
        <v>1</v>
      </c>
      <c r="D152" s="2" t="s">
        <v>3</v>
      </c>
    </row>
    <row r="153" spans="1:4" x14ac:dyDescent="0.3">
      <c r="A153" s="1">
        <v>40273</v>
      </c>
      <c r="B153" s="2" t="s">
        <v>5</v>
      </c>
      <c r="C153" s="2" t="s">
        <v>4</v>
      </c>
      <c r="D153" s="2" t="s">
        <v>4</v>
      </c>
    </row>
    <row r="154" spans="1:4" x14ac:dyDescent="0.3">
      <c r="A154" s="1">
        <v>40274</v>
      </c>
      <c r="B154" s="2" t="s">
        <v>6</v>
      </c>
      <c r="C154" s="2" t="s">
        <v>0</v>
      </c>
      <c r="D154" s="2" t="s">
        <v>6</v>
      </c>
    </row>
    <row r="155" spans="1:4" x14ac:dyDescent="0.3">
      <c r="A155" s="1">
        <v>40275</v>
      </c>
      <c r="B155" s="2" t="s">
        <v>4</v>
      </c>
      <c r="C155" s="2" t="s">
        <v>82</v>
      </c>
      <c r="D155" s="2" t="s">
        <v>4</v>
      </c>
    </row>
    <row r="156" spans="1:4" x14ac:dyDescent="0.3">
      <c r="A156" s="1">
        <v>40275</v>
      </c>
      <c r="B156" s="2" t="s">
        <v>2</v>
      </c>
      <c r="C156" s="2" t="s">
        <v>3</v>
      </c>
      <c r="D156" s="2" t="s">
        <v>2</v>
      </c>
    </row>
    <row r="157" spans="1:4" x14ac:dyDescent="0.3">
      <c r="A157" s="1">
        <v>40276</v>
      </c>
      <c r="B157" s="2" t="s">
        <v>1</v>
      </c>
      <c r="C157" s="2" t="s">
        <v>5</v>
      </c>
      <c r="D157" s="2" t="s">
        <v>5</v>
      </c>
    </row>
    <row r="158" spans="1:4" x14ac:dyDescent="0.3">
      <c r="A158" s="1">
        <v>40277</v>
      </c>
      <c r="B158" s="2" t="s">
        <v>82</v>
      </c>
      <c r="C158" s="2" t="s">
        <v>0</v>
      </c>
      <c r="D158" s="2" t="s">
        <v>82</v>
      </c>
    </row>
    <row r="159" spans="1:4" x14ac:dyDescent="0.3">
      <c r="A159" s="1">
        <v>40278</v>
      </c>
      <c r="B159" s="2" t="s">
        <v>5</v>
      </c>
      <c r="C159" s="2" t="s">
        <v>6</v>
      </c>
      <c r="D159" s="2" t="s">
        <v>5</v>
      </c>
    </row>
    <row r="160" spans="1:4" x14ac:dyDescent="0.3">
      <c r="A160" s="1">
        <v>40278</v>
      </c>
      <c r="B160" s="2" t="s">
        <v>1</v>
      </c>
      <c r="C160" s="2" t="s">
        <v>2</v>
      </c>
      <c r="D160" s="2" t="s">
        <v>1</v>
      </c>
    </row>
    <row r="161" spans="1:4" x14ac:dyDescent="0.3">
      <c r="A161" s="1">
        <v>40279</v>
      </c>
      <c r="B161" s="2" t="s">
        <v>3</v>
      </c>
      <c r="C161" s="2" t="s">
        <v>82</v>
      </c>
      <c r="D161" s="2" t="s">
        <v>82</v>
      </c>
    </row>
    <row r="162" spans="1:4" x14ac:dyDescent="0.3">
      <c r="A162" s="1">
        <v>40279</v>
      </c>
      <c r="B162" s="2" t="s">
        <v>4</v>
      </c>
      <c r="C162" s="2" t="s">
        <v>0</v>
      </c>
      <c r="D162" s="2" t="s">
        <v>0</v>
      </c>
    </row>
    <row r="163" spans="1:4" x14ac:dyDescent="0.3">
      <c r="A163" s="1">
        <v>40280</v>
      </c>
      <c r="B163" s="2" t="s">
        <v>5</v>
      </c>
      <c r="C163" s="2" t="s">
        <v>1</v>
      </c>
      <c r="D163" s="2" t="s">
        <v>5</v>
      </c>
    </row>
    <row r="164" spans="1:4" x14ac:dyDescent="0.3">
      <c r="A164" s="1">
        <v>40281</v>
      </c>
      <c r="B164" s="2" t="s">
        <v>0</v>
      </c>
      <c r="C164" s="2" t="s">
        <v>3</v>
      </c>
      <c r="D164" s="2" t="s">
        <v>0</v>
      </c>
    </row>
    <row r="165" spans="1:4" x14ac:dyDescent="0.3">
      <c r="A165" s="1">
        <v>40281</v>
      </c>
      <c r="B165" s="2" t="s">
        <v>6</v>
      </c>
      <c r="C165" s="2" t="s">
        <v>2</v>
      </c>
      <c r="D165" s="2" t="s">
        <v>6</v>
      </c>
    </row>
    <row r="166" spans="1:4" x14ac:dyDescent="0.3">
      <c r="A166" s="1">
        <v>40282</v>
      </c>
      <c r="B166" s="2" t="s">
        <v>4</v>
      </c>
      <c r="C166" s="2" t="s">
        <v>1</v>
      </c>
      <c r="D166" s="2" t="s">
        <v>1</v>
      </c>
    </row>
    <row r="167" spans="1:4" x14ac:dyDescent="0.3">
      <c r="A167" s="1">
        <v>40283</v>
      </c>
      <c r="B167" s="2" t="s">
        <v>6</v>
      </c>
      <c r="C167" s="2" t="s">
        <v>3</v>
      </c>
      <c r="D167" s="2" t="s">
        <v>3</v>
      </c>
    </row>
    <row r="168" spans="1:4" x14ac:dyDescent="0.3">
      <c r="A168" s="1">
        <v>40284</v>
      </c>
      <c r="B168" s="2" t="s">
        <v>82</v>
      </c>
      <c r="C168" s="2" t="s">
        <v>5</v>
      </c>
      <c r="D168" s="2" t="s">
        <v>5</v>
      </c>
    </row>
    <row r="169" spans="1:4" x14ac:dyDescent="0.3">
      <c r="A169" s="1">
        <v>40285</v>
      </c>
      <c r="B169" s="2" t="s">
        <v>1</v>
      </c>
      <c r="C169" s="2" t="s">
        <v>0</v>
      </c>
      <c r="D169" s="2" t="s">
        <v>0</v>
      </c>
    </row>
    <row r="170" spans="1:4" x14ac:dyDescent="0.3">
      <c r="A170" s="1">
        <v>40285</v>
      </c>
      <c r="B170" s="2" t="s">
        <v>2</v>
      </c>
      <c r="C170" s="2" t="s">
        <v>4</v>
      </c>
      <c r="D170" s="2" t="s">
        <v>2</v>
      </c>
    </row>
    <row r="171" spans="1:4" x14ac:dyDescent="0.3">
      <c r="A171" s="1">
        <v>40286</v>
      </c>
      <c r="B171" s="2" t="s">
        <v>82</v>
      </c>
      <c r="C171" s="2" t="s">
        <v>6</v>
      </c>
      <c r="D171" s="2" t="s">
        <v>6</v>
      </c>
    </row>
    <row r="172" spans="1:4" x14ac:dyDescent="0.3">
      <c r="A172" s="1">
        <v>40286</v>
      </c>
      <c r="B172" s="2" t="s">
        <v>3</v>
      </c>
      <c r="C172" s="2" t="s">
        <v>5</v>
      </c>
      <c r="D172" s="2" t="s">
        <v>5</v>
      </c>
    </row>
    <row r="173" spans="1:4" x14ac:dyDescent="0.3">
      <c r="A173" s="1">
        <v>40287</v>
      </c>
      <c r="B173" s="2" t="s">
        <v>2</v>
      </c>
      <c r="C173" s="2" t="s">
        <v>0</v>
      </c>
      <c r="D173" s="2" t="s">
        <v>2</v>
      </c>
    </row>
    <row r="174" spans="1:4" x14ac:dyDescent="0.3">
      <c r="A174" s="1">
        <v>40289</v>
      </c>
      <c r="B174" s="2" t="s">
        <v>1</v>
      </c>
      <c r="C174" s="2" t="s">
        <v>0</v>
      </c>
      <c r="D174" s="2" t="s">
        <v>0</v>
      </c>
    </row>
    <row r="175" spans="1:4" x14ac:dyDescent="0.3">
      <c r="A175" s="1">
        <v>40290</v>
      </c>
      <c r="B175" s="2" t="s">
        <v>6</v>
      </c>
      <c r="C175" s="2" t="s">
        <v>5</v>
      </c>
      <c r="D175" s="2" t="s">
        <v>6</v>
      </c>
    </row>
    <row r="176" spans="1:4" x14ac:dyDescent="0.3">
      <c r="A176" s="1">
        <v>40292</v>
      </c>
      <c r="B176" s="2" t="s">
        <v>1</v>
      </c>
      <c r="C176" s="2" t="s">
        <v>5</v>
      </c>
      <c r="D176" s="2" t="s">
        <v>1</v>
      </c>
    </row>
    <row r="177" spans="1:4" x14ac:dyDescent="0.3">
      <c r="A177" s="1">
        <v>40293</v>
      </c>
      <c r="B177" s="2" t="s">
        <v>6</v>
      </c>
      <c r="C177" s="2" t="s">
        <v>0</v>
      </c>
      <c r="D177" s="2" t="s">
        <v>6</v>
      </c>
    </row>
    <row r="178" spans="1:4" x14ac:dyDescent="0.3">
      <c r="A178" s="1">
        <v>40641</v>
      </c>
      <c r="B178" s="2" t="s">
        <v>6</v>
      </c>
      <c r="C178" s="2" t="s">
        <v>2</v>
      </c>
      <c r="D178" s="2" t="s">
        <v>6</v>
      </c>
    </row>
    <row r="179" spans="1:4" x14ac:dyDescent="0.3">
      <c r="A179" s="1">
        <v>40642</v>
      </c>
      <c r="B179" s="2" t="s">
        <v>5</v>
      </c>
      <c r="C179" s="2" t="s">
        <v>4</v>
      </c>
      <c r="D179" s="2" t="s">
        <v>4</v>
      </c>
    </row>
    <row r="180" spans="1:4" x14ac:dyDescent="0.3">
      <c r="A180" s="1">
        <v>40643</v>
      </c>
      <c r="B180" s="2" t="s">
        <v>3</v>
      </c>
      <c r="C180" s="2" t="s">
        <v>0</v>
      </c>
      <c r="D180" s="2" t="s">
        <v>0</v>
      </c>
    </row>
    <row r="181" spans="1:4" x14ac:dyDescent="0.3">
      <c r="A181" s="1">
        <v>40644</v>
      </c>
      <c r="B181" s="2" t="s">
        <v>2</v>
      </c>
      <c r="C181" s="2" t="s">
        <v>5</v>
      </c>
      <c r="D181" s="2" t="s">
        <v>2</v>
      </c>
    </row>
    <row r="182" spans="1:4" x14ac:dyDescent="0.3">
      <c r="A182" s="1">
        <v>40645</v>
      </c>
      <c r="B182" s="2" t="s">
        <v>4</v>
      </c>
      <c r="C182" s="2" t="s">
        <v>3</v>
      </c>
      <c r="D182" s="2" t="s">
        <v>4</v>
      </c>
    </row>
    <row r="183" spans="1:4" x14ac:dyDescent="0.3">
      <c r="A183" s="1">
        <v>40645</v>
      </c>
      <c r="B183" s="2" t="s">
        <v>1</v>
      </c>
      <c r="C183" s="2" t="s">
        <v>0</v>
      </c>
      <c r="D183" s="2" t="s">
        <v>0</v>
      </c>
    </row>
    <row r="184" spans="1:4" x14ac:dyDescent="0.3">
      <c r="A184" s="1">
        <v>40646</v>
      </c>
      <c r="B184" s="2" t="s">
        <v>82</v>
      </c>
      <c r="C184" s="2" t="s">
        <v>6</v>
      </c>
      <c r="D184" s="2" t="s">
        <v>82</v>
      </c>
    </row>
    <row r="185" spans="1:4" x14ac:dyDescent="0.3">
      <c r="A185" s="1">
        <v>40647</v>
      </c>
      <c r="B185" s="2" t="s">
        <v>5</v>
      </c>
      <c r="C185" s="2" t="s">
        <v>1</v>
      </c>
      <c r="D185" s="2" t="s">
        <v>5</v>
      </c>
    </row>
    <row r="186" spans="1:4" x14ac:dyDescent="0.3">
      <c r="A186" s="1">
        <v>40648</v>
      </c>
      <c r="B186" s="2" t="s">
        <v>4</v>
      </c>
      <c r="C186" s="2" t="s">
        <v>2</v>
      </c>
      <c r="D186" s="2" t="s">
        <v>2</v>
      </c>
    </row>
    <row r="187" spans="1:4" x14ac:dyDescent="0.3">
      <c r="A187" s="1">
        <v>40649</v>
      </c>
      <c r="B187" s="2" t="s">
        <v>6</v>
      </c>
      <c r="C187" s="2" t="s">
        <v>1</v>
      </c>
      <c r="D187" s="2" t="s">
        <v>6</v>
      </c>
    </row>
    <row r="188" spans="1:4" x14ac:dyDescent="0.3">
      <c r="A188" s="1">
        <v>40649</v>
      </c>
      <c r="B188" s="2" t="s">
        <v>5</v>
      </c>
      <c r="C188" s="2" t="s">
        <v>82</v>
      </c>
      <c r="D188" s="2" t="s">
        <v>82</v>
      </c>
    </row>
    <row r="189" spans="1:4" x14ac:dyDescent="0.3">
      <c r="A189" s="1">
        <v>40650</v>
      </c>
      <c r="B189" s="2" t="s">
        <v>2</v>
      </c>
      <c r="C189" s="2" t="s">
        <v>4</v>
      </c>
      <c r="D189" s="2" t="s">
        <v>2</v>
      </c>
    </row>
    <row r="190" spans="1:4" x14ac:dyDescent="0.3">
      <c r="A190" s="1">
        <v>40652</v>
      </c>
      <c r="B190" s="2" t="s">
        <v>3</v>
      </c>
      <c r="C190" s="2" t="s">
        <v>5</v>
      </c>
      <c r="D190" s="2" t="s">
        <v>5</v>
      </c>
    </row>
    <row r="191" spans="1:4" x14ac:dyDescent="0.3">
      <c r="A191" s="1">
        <v>40654</v>
      </c>
      <c r="B191" s="2" t="s">
        <v>82</v>
      </c>
      <c r="C191" s="2" t="s">
        <v>4</v>
      </c>
      <c r="D191" s="2" t="s">
        <v>82</v>
      </c>
    </row>
    <row r="192" spans="1:4" x14ac:dyDescent="0.3">
      <c r="A192" s="1">
        <v>40655</v>
      </c>
      <c r="B192" s="2" t="s">
        <v>0</v>
      </c>
      <c r="C192" s="2" t="s">
        <v>6</v>
      </c>
      <c r="D192" s="2" t="s">
        <v>0</v>
      </c>
    </row>
    <row r="193" spans="1:4" x14ac:dyDescent="0.3">
      <c r="A193" s="1">
        <v>40655</v>
      </c>
      <c r="B193" s="2" t="s">
        <v>2</v>
      </c>
      <c r="C193" s="2" t="s">
        <v>1</v>
      </c>
      <c r="D193" s="2" t="s">
        <v>1</v>
      </c>
    </row>
    <row r="194" spans="1:4" x14ac:dyDescent="0.3">
      <c r="A194" s="1">
        <v>40656</v>
      </c>
      <c r="B194" s="2" t="s">
        <v>3</v>
      </c>
      <c r="C194" s="2" t="s">
        <v>82</v>
      </c>
      <c r="D194" s="2" t="s">
        <v>3</v>
      </c>
    </row>
    <row r="195" spans="1:4" x14ac:dyDescent="0.3">
      <c r="A195" s="1">
        <v>40657</v>
      </c>
      <c r="B195" s="2" t="s">
        <v>5</v>
      </c>
      <c r="C195" s="2" t="s">
        <v>0</v>
      </c>
      <c r="D195" s="2" t="s">
        <v>0</v>
      </c>
    </row>
    <row r="196" spans="1:4" x14ac:dyDescent="0.3">
      <c r="A196" s="1">
        <v>40659</v>
      </c>
      <c r="B196" s="2" t="s">
        <v>3</v>
      </c>
      <c r="C196" s="2" t="s">
        <v>1</v>
      </c>
      <c r="D196" s="2" t="s">
        <v>1</v>
      </c>
    </row>
    <row r="197" spans="1:4" x14ac:dyDescent="0.3">
      <c r="A197" s="1">
        <v>40661</v>
      </c>
      <c r="B197" s="2" t="s">
        <v>3</v>
      </c>
      <c r="C197" s="2" t="s">
        <v>2</v>
      </c>
      <c r="D197" s="2" t="s">
        <v>2</v>
      </c>
    </row>
    <row r="198" spans="1:4" x14ac:dyDescent="0.3">
      <c r="A198" s="1">
        <v>40662</v>
      </c>
      <c r="B198" s="2" t="s">
        <v>4</v>
      </c>
      <c r="C198" s="2" t="s">
        <v>0</v>
      </c>
      <c r="D198" s="2" t="s">
        <v>4</v>
      </c>
    </row>
    <row r="199" spans="1:4" x14ac:dyDescent="0.3">
      <c r="A199" s="1">
        <v>40663</v>
      </c>
      <c r="B199" s="2" t="s">
        <v>2</v>
      </c>
      <c r="C199" s="2" t="s">
        <v>82</v>
      </c>
      <c r="D199" s="2" t="s">
        <v>2</v>
      </c>
    </row>
    <row r="200" spans="1:4" x14ac:dyDescent="0.3">
      <c r="A200" s="1">
        <v>40664</v>
      </c>
      <c r="B200" s="2" t="s">
        <v>6</v>
      </c>
      <c r="C200" s="2" t="s">
        <v>5</v>
      </c>
      <c r="D200" s="2" t="s">
        <v>6</v>
      </c>
    </row>
    <row r="201" spans="1:4" x14ac:dyDescent="0.3">
      <c r="A201" s="1">
        <v>40665</v>
      </c>
      <c r="B201" s="2" t="s">
        <v>0</v>
      </c>
      <c r="C201" s="2" t="s">
        <v>82</v>
      </c>
      <c r="D201" s="2" t="s">
        <v>0</v>
      </c>
    </row>
    <row r="202" spans="1:4" x14ac:dyDescent="0.3">
      <c r="A202" s="1">
        <v>40666</v>
      </c>
      <c r="B202" s="2" t="s">
        <v>5</v>
      </c>
      <c r="C202" s="2" t="s">
        <v>2</v>
      </c>
      <c r="D202" s="2" t="s">
        <v>2</v>
      </c>
    </row>
    <row r="203" spans="1:4" x14ac:dyDescent="0.3">
      <c r="A203" s="1">
        <v>40667</v>
      </c>
      <c r="B203" s="2" t="s">
        <v>6</v>
      </c>
      <c r="C203" s="2" t="s">
        <v>4</v>
      </c>
      <c r="D203" s="2" t="s">
        <v>6</v>
      </c>
    </row>
    <row r="204" spans="1:4" x14ac:dyDescent="0.3">
      <c r="A204" s="1">
        <v>40668</v>
      </c>
      <c r="B204" s="2" t="s">
        <v>5</v>
      </c>
      <c r="C204" s="2" t="s">
        <v>3</v>
      </c>
      <c r="D204" s="2" t="s">
        <v>3</v>
      </c>
    </row>
    <row r="205" spans="1:4" x14ac:dyDescent="0.3">
      <c r="A205" s="1">
        <v>40669</v>
      </c>
      <c r="B205" s="2" t="s">
        <v>1</v>
      </c>
      <c r="C205" s="2" t="s">
        <v>82</v>
      </c>
      <c r="D205" s="2" t="s">
        <v>1</v>
      </c>
    </row>
    <row r="206" spans="1:4" x14ac:dyDescent="0.3">
      <c r="A206" s="1">
        <v>40670</v>
      </c>
      <c r="B206" s="2" t="s">
        <v>2</v>
      </c>
      <c r="C206" s="2" t="s">
        <v>6</v>
      </c>
      <c r="D206" s="2" t="s">
        <v>2</v>
      </c>
    </row>
    <row r="207" spans="1:4" x14ac:dyDescent="0.3">
      <c r="A207" s="1">
        <v>40670</v>
      </c>
      <c r="B207" s="2" t="s">
        <v>0</v>
      </c>
      <c r="C207" s="2" t="s">
        <v>3</v>
      </c>
      <c r="D207" s="2" t="s">
        <v>0</v>
      </c>
    </row>
    <row r="208" spans="1:4" x14ac:dyDescent="0.3">
      <c r="A208" s="1">
        <v>40672</v>
      </c>
      <c r="B208" s="2" t="s">
        <v>4</v>
      </c>
      <c r="C208" s="2" t="s">
        <v>6</v>
      </c>
      <c r="D208" s="2" t="s">
        <v>6</v>
      </c>
    </row>
    <row r="209" spans="1:4" x14ac:dyDescent="0.3">
      <c r="A209" s="1">
        <v>40673</v>
      </c>
      <c r="B209" s="2" t="s">
        <v>82</v>
      </c>
      <c r="C209" s="2" t="s">
        <v>0</v>
      </c>
      <c r="D209" s="2" t="s">
        <v>82</v>
      </c>
    </row>
    <row r="210" spans="1:4" x14ac:dyDescent="0.3">
      <c r="A210" s="1">
        <v>40674</v>
      </c>
      <c r="B210" s="2" t="s">
        <v>4</v>
      </c>
      <c r="C210" s="2" t="s">
        <v>1</v>
      </c>
      <c r="D210" s="2" t="s">
        <v>1</v>
      </c>
    </row>
    <row r="211" spans="1:4" x14ac:dyDescent="0.3">
      <c r="A211" s="1">
        <v>40675</v>
      </c>
      <c r="B211" s="2" t="s">
        <v>6</v>
      </c>
      <c r="C211" s="2" t="s">
        <v>3</v>
      </c>
      <c r="D211" s="2" t="s">
        <v>6</v>
      </c>
    </row>
    <row r="212" spans="1:4" x14ac:dyDescent="0.3">
      <c r="A212" s="1">
        <v>40677</v>
      </c>
      <c r="B212" s="2" t="s">
        <v>1</v>
      </c>
      <c r="C212" s="2" t="s">
        <v>2</v>
      </c>
      <c r="D212" s="2" t="s">
        <v>1</v>
      </c>
    </row>
    <row r="213" spans="1:4" x14ac:dyDescent="0.3">
      <c r="A213" s="1">
        <v>40677</v>
      </c>
      <c r="B213" s="2" t="s">
        <v>0</v>
      </c>
      <c r="C213" s="2" t="s">
        <v>5</v>
      </c>
      <c r="D213" s="2" t="s">
        <v>5</v>
      </c>
    </row>
    <row r="214" spans="1:4" x14ac:dyDescent="0.3">
      <c r="A214" s="1">
        <v>40678</v>
      </c>
      <c r="B214" s="2" t="s">
        <v>82</v>
      </c>
      <c r="C214" s="2" t="s">
        <v>3</v>
      </c>
      <c r="D214" s="2" t="s">
        <v>82</v>
      </c>
    </row>
    <row r="215" spans="1:4" x14ac:dyDescent="0.3">
      <c r="A215" s="1">
        <v>40680</v>
      </c>
      <c r="B215" s="2" t="s">
        <v>82</v>
      </c>
      <c r="C215" s="2" t="s">
        <v>1</v>
      </c>
      <c r="D215" s="2" t="s">
        <v>82</v>
      </c>
    </row>
    <row r="216" spans="1:4" x14ac:dyDescent="0.3">
      <c r="A216" s="1">
        <v>40683</v>
      </c>
      <c r="B216" s="2" t="s">
        <v>0</v>
      </c>
      <c r="C216" s="2" t="s">
        <v>4</v>
      </c>
      <c r="D216" s="2" t="s">
        <v>4</v>
      </c>
    </row>
    <row r="217" spans="1:4" x14ac:dyDescent="0.3">
      <c r="A217" s="1">
        <v>40684</v>
      </c>
      <c r="B217" s="2" t="s">
        <v>82</v>
      </c>
      <c r="C217" s="2" t="s">
        <v>5</v>
      </c>
      <c r="D217" s="2" t="s">
        <v>5</v>
      </c>
    </row>
    <row r="218" spans="1:4" x14ac:dyDescent="0.3">
      <c r="A218" s="1">
        <v>40685</v>
      </c>
      <c r="B218" s="2" t="s">
        <v>1</v>
      </c>
      <c r="C218" s="2" t="s">
        <v>6</v>
      </c>
      <c r="D218" s="2" t="s">
        <v>1</v>
      </c>
    </row>
    <row r="219" spans="1:4" x14ac:dyDescent="0.3">
      <c r="A219" s="1">
        <v>40685</v>
      </c>
      <c r="B219" s="2" t="s">
        <v>2</v>
      </c>
      <c r="C219" s="2" t="s">
        <v>0</v>
      </c>
      <c r="D219" s="2" t="s">
        <v>0</v>
      </c>
    </row>
    <row r="220" spans="1:4" x14ac:dyDescent="0.3">
      <c r="A220" s="1">
        <v>40687</v>
      </c>
      <c r="B220" s="2" t="s">
        <v>1</v>
      </c>
      <c r="C220" s="2" t="s">
        <v>6</v>
      </c>
      <c r="D220" s="2" t="s">
        <v>6</v>
      </c>
    </row>
    <row r="221" spans="1:4" x14ac:dyDescent="0.3">
      <c r="A221" s="1">
        <v>40688</v>
      </c>
      <c r="B221" s="2" t="s">
        <v>0</v>
      </c>
      <c r="C221" s="2" t="s">
        <v>2</v>
      </c>
      <c r="D221" s="2" t="s">
        <v>0</v>
      </c>
    </row>
    <row r="222" spans="1:4" x14ac:dyDescent="0.3">
      <c r="A222" s="1">
        <v>40690</v>
      </c>
      <c r="B222" s="2" t="s">
        <v>1</v>
      </c>
      <c r="C222" s="2" t="s">
        <v>0</v>
      </c>
      <c r="D222" s="2" t="s">
        <v>1</v>
      </c>
    </row>
    <row r="223" spans="1:4" x14ac:dyDescent="0.3">
      <c r="A223" s="1">
        <v>40691</v>
      </c>
      <c r="B223" s="2" t="s">
        <v>6</v>
      </c>
      <c r="C223" s="2" t="s">
        <v>1</v>
      </c>
      <c r="D223" s="2" t="s">
        <v>6</v>
      </c>
    </row>
    <row r="224" spans="1:4" x14ac:dyDescent="0.3">
      <c r="A224" s="1">
        <v>41003</v>
      </c>
      <c r="B224" s="2" t="s">
        <v>6</v>
      </c>
      <c r="C224" s="2" t="s">
        <v>0</v>
      </c>
      <c r="D224" s="2" t="s">
        <v>0</v>
      </c>
    </row>
    <row r="225" spans="1:4" x14ac:dyDescent="0.3">
      <c r="A225" s="1">
        <v>41004</v>
      </c>
      <c r="B225" s="2" t="s">
        <v>2</v>
      </c>
      <c r="C225" s="2" t="s">
        <v>3</v>
      </c>
      <c r="D225" s="2" t="s">
        <v>3</v>
      </c>
    </row>
    <row r="226" spans="1:4" x14ac:dyDescent="0.3">
      <c r="A226" s="1">
        <v>41005</v>
      </c>
      <c r="B226" s="2" t="s">
        <v>4</v>
      </c>
      <c r="C226" s="2" t="s">
        <v>82</v>
      </c>
      <c r="D226" s="2" t="s">
        <v>4</v>
      </c>
    </row>
    <row r="227" spans="1:4" x14ac:dyDescent="0.3">
      <c r="A227" s="1">
        <v>41006</v>
      </c>
      <c r="B227" s="2" t="s">
        <v>1</v>
      </c>
      <c r="C227" s="2" t="s">
        <v>3</v>
      </c>
      <c r="D227" s="2" t="s">
        <v>1</v>
      </c>
    </row>
    <row r="228" spans="1:4" x14ac:dyDescent="0.3">
      <c r="A228" s="1">
        <v>41006</v>
      </c>
      <c r="B228" s="2" t="s">
        <v>5</v>
      </c>
      <c r="C228" s="2" t="s">
        <v>6</v>
      </c>
      <c r="D228" s="2" t="s">
        <v>6</v>
      </c>
    </row>
    <row r="229" spans="1:4" x14ac:dyDescent="0.3">
      <c r="A229" s="1">
        <v>41007</v>
      </c>
      <c r="B229" s="2" t="s">
        <v>4</v>
      </c>
      <c r="C229" s="2" t="s">
        <v>2</v>
      </c>
      <c r="D229" s="2" t="s">
        <v>4</v>
      </c>
    </row>
    <row r="230" spans="1:4" x14ac:dyDescent="0.3">
      <c r="A230" s="1">
        <v>41008</v>
      </c>
      <c r="B230" s="2" t="s">
        <v>5</v>
      </c>
      <c r="C230" s="2" t="s">
        <v>0</v>
      </c>
      <c r="D230" s="2" t="s">
        <v>0</v>
      </c>
    </row>
    <row r="231" spans="1:4" x14ac:dyDescent="0.3">
      <c r="A231" s="1">
        <v>41009</v>
      </c>
      <c r="B231" s="2" t="s">
        <v>1</v>
      </c>
      <c r="C231" s="2" t="s">
        <v>2</v>
      </c>
      <c r="D231" s="2" t="s">
        <v>2</v>
      </c>
    </row>
    <row r="232" spans="1:4" x14ac:dyDescent="0.3">
      <c r="A232" s="1">
        <v>41009</v>
      </c>
      <c r="B232" s="2" t="s">
        <v>3</v>
      </c>
      <c r="C232" s="2" t="s">
        <v>6</v>
      </c>
      <c r="D232" s="2" t="s">
        <v>3</v>
      </c>
    </row>
    <row r="233" spans="1:4" x14ac:dyDescent="0.3">
      <c r="A233" s="1">
        <v>41010</v>
      </c>
      <c r="B233" s="2" t="s">
        <v>0</v>
      </c>
      <c r="C233" s="2" t="s">
        <v>4</v>
      </c>
      <c r="D233" s="2" t="s">
        <v>0</v>
      </c>
    </row>
    <row r="234" spans="1:4" x14ac:dyDescent="0.3">
      <c r="A234" s="1">
        <v>41011</v>
      </c>
      <c r="B234" s="2" t="s">
        <v>6</v>
      </c>
      <c r="C234" s="2" t="s">
        <v>1</v>
      </c>
      <c r="D234" s="2" t="s">
        <v>6</v>
      </c>
    </row>
    <row r="235" spans="1:4" x14ac:dyDescent="0.3">
      <c r="A235" s="1">
        <v>41012</v>
      </c>
      <c r="B235" s="2" t="s">
        <v>2</v>
      </c>
      <c r="C235" s="2" t="s">
        <v>4</v>
      </c>
      <c r="D235" s="2" t="s">
        <v>2</v>
      </c>
    </row>
    <row r="236" spans="1:4" x14ac:dyDescent="0.3">
      <c r="A236" s="1">
        <v>41014</v>
      </c>
      <c r="B236" s="2" t="s">
        <v>2</v>
      </c>
      <c r="C236" s="2" t="s">
        <v>82</v>
      </c>
      <c r="D236" s="2" t="s">
        <v>82</v>
      </c>
    </row>
    <row r="237" spans="1:4" x14ac:dyDescent="0.3">
      <c r="A237" s="1">
        <v>41014</v>
      </c>
      <c r="B237" s="2" t="s">
        <v>1</v>
      </c>
      <c r="C237" s="2" t="s">
        <v>4</v>
      </c>
      <c r="D237" s="2" t="s">
        <v>4</v>
      </c>
    </row>
    <row r="238" spans="1:4" x14ac:dyDescent="0.3">
      <c r="A238" s="1">
        <v>41015</v>
      </c>
      <c r="B238" s="2" t="s">
        <v>0</v>
      </c>
      <c r="C238" s="2" t="s">
        <v>3</v>
      </c>
      <c r="D238" s="2" t="s">
        <v>3</v>
      </c>
    </row>
    <row r="239" spans="1:4" x14ac:dyDescent="0.3">
      <c r="A239" s="1">
        <v>41016</v>
      </c>
      <c r="B239" s="2" t="s">
        <v>4</v>
      </c>
      <c r="C239" s="2" t="s">
        <v>5</v>
      </c>
      <c r="D239" s="2" t="s">
        <v>4</v>
      </c>
    </row>
    <row r="240" spans="1:4" x14ac:dyDescent="0.3">
      <c r="A240" s="1">
        <v>41017</v>
      </c>
      <c r="B240" s="2" t="s">
        <v>82</v>
      </c>
      <c r="C240" s="2" t="s">
        <v>2</v>
      </c>
      <c r="D240" s="2" t="s">
        <v>2</v>
      </c>
    </row>
    <row r="241" spans="1:4" x14ac:dyDescent="0.3">
      <c r="A241" s="1">
        <v>41018</v>
      </c>
      <c r="B241" s="2" t="s">
        <v>3</v>
      </c>
      <c r="C241" s="2" t="s">
        <v>5</v>
      </c>
      <c r="D241" s="2" t="s">
        <v>3</v>
      </c>
    </row>
    <row r="242" spans="1:4" x14ac:dyDescent="0.3">
      <c r="A242" s="1">
        <v>41019</v>
      </c>
      <c r="B242" s="2" t="s">
        <v>82</v>
      </c>
      <c r="C242" s="2" t="s">
        <v>1</v>
      </c>
      <c r="D242" s="2" t="s">
        <v>1</v>
      </c>
    </row>
    <row r="243" spans="1:4" x14ac:dyDescent="0.3">
      <c r="A243" s="1">
        <v>41020</v>
      </c>
      <c r="B243" s="2" t="s">
        <v>6</v>
      </c>
      <c r="C243" s="2" t="s">
        <v>4</v>
      </c>
      <c r="D243" s="2" t="s">
        <v>6</v>
      </c>
    </row>
    <row r="244" spans="1:4" x14ac:dyDescent="0.3">
      <c r="A244" s="1">
        <v>41021</v>
      </c>
      <c r="B244" s="2" t="s">
        <v>0</v>
      </c>
      <c r="C244" s="2" t="s">
        <v>82</v>
      </c>
      <c r="D244" s="2" t="s">
        <v>82</v>
      </c>
    </row>
    <row r="245" spans="1:4" x14ac:dyDescent="0.3">
      <c r="A245" s="1">
        <v>41021</v>
      </c>
      <c r="B245" s="2" t="s">
        <v>5</v>
      </c>
      <c r="C245" s="2" t="s">
        <v>2</v>
      </c>
      <c r="D245" s="2" t="s">
        <v>2</v>
      </c>
    </row>
    <row r="246" spans="1:4" x14ac:dyDescent="0.3">
      <c r="A246" s="1">
        <v>41022</v>
      </c>
      <c r="B246" s="2" t="s">
        <v>4</v>
      </c>
      <c r="C246" s="2" t="s">
        <v>1</v>
      </c>
      <c r="D246" s="2" t="s">
        <v>1</v>
      </c>
    </row>
    <row r="247" spans="1:4" x14ac:dyDescent="0.3">
      <c r="A247" s="1">
        <v>41024</v>
      </c>
      <c r="B247" s="2" t="s">
        <v>82</v>
      </c>
      <c r="C247" s="2" t="s">
        <v>0</v>
      </c>
      <c r="D247" s="2" t="s">
        <v>0</v>
      </c>
    </row>
    <row r="248" spans="1:4" x14ac:dyDescent="0.3">
      <c r="A248" s="1">
        <v>41026</v>
      </c>
      <c r="B248" s="2" t="s">
        <v>3</v>
      </c>
      <c r="C248" s="2" t="s">
        <v>0</v>
      </c>
      <c r="D248" s="2" t="s">
        <v>3</v>
      </c>
    </row>
    <row r="249" spans="1:4" x14ac:dyDescent="0.3">
      <c r="A249" s="1">
        <v>41027</v>
      </c>
      <c r="B249" s="2" t="s">
        <v>6</v>
      </c>
      <c r="C249" s="2" t="s">
        <v>82</v>
      </c>
      <c r="D249" s="2" t="s">
        <v>82</v>
      </c>
    </row>
    <row r="250" spans="1:4" x14ac:dyDescent="0.3">
      <c r="A250" s="1">
        <v>41027</v>
      </c>
      <c r="B250" s="2" t="s">
        <v>2</v>
      </c>
      <c r="C250" s="2" t="s">
        <v>1</v>
      </c>
      <c r="D250" s="2" t="s">
        <v>2</v>
      </c>
    </row>
    <row r="251" spans="1:4" x14ac:dyDescent="0.3">
      <c r="A251" s="1">
        <v>41028</v>
      </c>
      <c r="B251" s="2" t="s">
        <v>3</v>
      </c>
      <c r="C251" s="2" t="s">
        <v>4</v>
      </c>
      <c r="D251" s="2" t="s">
        <v>3</v>
      </c>
    </row>
    <row r="252" spans="1:4" x14ac:dyDescent="0.3">
      <c r="A252" s="1">
        <v>41028</v>
      </c>
      <c r="B252" s="2" t="s">
        <v>0</v>
      </c>
      <c r="C252" s="2" t="s">
        <v>5</v>
      </c>
      <c r="D252" s="2" t="s">
        <v>0</v>
      </c>
    </row>
    <row r="253" spans="1:4" x14ac:dyDescent="0.3">
      <c r="A253" s="1">
        <v>41029</v>
      </c>
      <c r="B253" s="2" t="s">
        <v>6</v>
      </c>
      <c r="C253" s="2" t="s">
        <v>2</v>
      </c>
      <c r="D253" s="2" t="s">
        <v>2</v>
      </c>
    </row>
    <row r="254" spans="1:4" x14ac:dyDescent="0.3">
      <c r="A254" s="1">
        <v>41030</v>
      </c>
      <c r="B254" s="2" t="s">
        <v>4</v>
      </c>
      <c r="C254" s="2" t="s">
        <v>3</v>
      </c>
      <c r="D254" s="2" t="s">
        <v>3</v>
      </c>
    </row>
    <row r="255" spans="1:4" x14ac:dyDescent="0.3">
      <c r="A255" s="1">
        <v>41031</v>
      </c>
      <c r="B255" s="2" t="s">
        <v>1</v>
      </c>
      <c r="C255" s="2" t="s">
        <v>82</v>
      </c>
      <c r="D255" s="2" t="s">
        <v>82</v>
      </c>
    </row>
    <row r="256" spans="1:4" x14ac:dyDescent="0.3">
      <c r="A256" s="1">
        <v>41033</v>
      </c>
      <c r="B256" s="2" t="s">
        <v>6</v>
      </c>
      <c r="C256" s="2" t="s">
        <v>5</v>
      </c>
      <c r="D256" s="2" t="s">
        <v>6</v>
      </c>
    </row>
    <row r="257" spans="1:4" x14ac:dyDescent="0.3">
      <c r="A257" s="1">
        <v>41034</v>
      </c>
      <c r="B257" s="2" t="s">
        <v>82</v>
      </c>
      <c r="C257" s="2" t="s">
        <v>4</v>
      </c>
      <c r="D257" s="2" t="s">
        <v>4</v>
      </c>
    </row>
    <row r="258" spans="1:4" x14ac:dyDescent="0.3">
      <c r="A258" s="1">
        <v>41035</v>
      </c>
      <c r="B258" s="2" t="s">
        <v>0</v>
      </c>
      <c r="C258" s="2" t="s">
        <v>6</v>
      </c>
      <c r="D258" s="2" t="s">
        <v>0</v>
      </c>
    </row>
    <row r="259" spans="1:4" x14ac:dyDescent="0.3">
      <c r="A259" s="1">
        <v>41035</v>
      </c>
      <c r="B259" s="2" t="s">
        <v>1</v>
      </c>
      <c r="C259" s="2" t="s">
        <v>5</v>
      </c>
      <c r="D259" s="2" t="s">
        <v>1</v>
      </c>
    </row>
    <row r="260" spans="1:4" x14ac:dyDescent="0.3">
      <c r="A260" s="1">
        <v>41036</v>
      </c>
      <c r="B260" s="2" t="s">
        <v>3</v>
      </c>
      <c r="C260" s="2" t="s">
        <v>2</v>
      </c>
      <c r="D260" s="2" t="s">
        <v>2</v>
      </c>
    </row>
    <row r="261" spans="1:4" x14ac:dyDescent="0.3">
      <c r="A261" s="1">
        <v>41037</v>
      </c>
      <c r="B261" s="2" t="s">
        <v>5</v>
      </c>
      <c r="C261" s="2" t="s">
        <v>82</v>
      </c>
      <c r="D261" s="2" t="s">
        <v>82</v>
      </c>
    </row>
    <row r="262" spans="1:4" x14ac:dyDescent="0.3">
      <c r="A262" s="1">
        <v>41038</v>
      </c>
      <c r="B262" s="2" t="s">
        <v>0</v>
      </c>
      <c r="C262" s="2" t="s">
        <v>1</v>
      </c>
      <c r="D262" s="2" t="s">
        <v>1</v>
      </c>
    </row>
    <row r="263" spans="1:4" x14ac:dyDescent="0.3">
      <c r="A263" s="1">
        <v>41039</v>
      </c>
      <c r="B263" s="2" t="s">
        <v>5</v>
      </c>
      <c r="C263" s="2" t="s">
        <v>3</v>
      </c>
      <c r="D263" s="2" t="s">
        <v>3</v>
      </c>
    </row>
    <row r="264" spans="1:4" x14ac:dyDescent="0.3">
      <c r="A264" s="1">
        <v>41039</v>
      </c>
      <c r="B264" s="2" t="s">
        <v>4</v>
      </c>
      <c r="C264" s="2" t="s">
        <v>6</v>
      </c>
      <c r="D264" s="2" t="s">
        <v>6</v>
      </c>
    </row>
    <row r="265" spans="1:4" x14ac:dyDescent="0.3">
      <c r="A265" s="1">
        <v>41041</v>
      </c>
      <c r="B265" s="2" t="s">
        <v>2</v>
      </c>
      <c r="C265" s="2" t="s">
        <v>0</v>
      </c>
      <c r="D265" s="2" t="s">
        <v>0</v>
      </c>
    </row>
    <row r="266" spans="1:4" x14ac:dyDescent="0.3">
      <c r="A266" s="1">
        <v>41041</v>
      </c>
      <c r="B266" s="2" t="s">
        <v>6</v>
      </c>
      <c r="C266" s="2" t="s">
        <v>3</v>
      </c>
      <c r="D266" s="2" t="s">
        <v>6</v>
      </c>
    </row>
    <row r="267" spans="1:4" x14ac:dyDescent="0.3">
      <c r="A267" s="1">
        <v>41042</v>
      </c>
      <c r="B267" s="2" t="s">
        <v>82</v>
      </c>
      <c r="C267" s="2" t="s">
        <v>5</v>
      </c>
      <c r="D267" s="2" t="s">
        <v>82</v>
      </c>
    </row>
    <row r="268" spans="1:4" x14ac:dyDescent="0.3">
      <c r="A268" s="1">
        <v>41043</v>
      </c>
      <c r="B268" s="2" t="s">
        <v>1</v>
      </c>
      <c r="C268" s="2" t="s">
        <v>0</v>
      </c>
      <c r="D268" s="2" t="s">
        <v>0</v>
      </c>
    </row>
    <row r="269" spans="1:4" x14ac:dyDescent="0.3">
      <c r="A269" s="1">
        <v>41043</v>
      </c>
      <c r="B269" s="2" t="s">
        <v>2</v>
      </c>
      <c r="C269" s="2" t="s">
        <v>6</v>
      </c>
      <c r="D269" s="2" t="s">
        <v>6</v>
      </c>
    </row>
    <row r="270" spans="1:4" x14ac:dyDescent="0.3">
      <c r="A270" s="1">
        <v>41044</v>
      </c>
      <c r="B270" s="2" t="s">
        <v>3</v>
      </c>
      <c r="C270" s="2" t="s">
        <v>82</v>
      </c>
      <c r="D270" s="2" t="s">
        <v>3</v>
      </c>
    </row>
    <row r="271" spans="1:4" x14ac:dyDescent="0.3">
      <c r="A271" s="1">
        <v>41045</v>
      </c>
      <c r="B271" s="2" t="s">
        <v>0</v>
      </c>
      <c r="C271" s="2" t="s">
        <v>2</v>
      </c>
      <c r="D271" s="2" t="s">
        <v>2</v>
      </c>
    </row>
    <row r="272" spans="1:4" x14ac:dyDescent="0.3">
      <c r="A272" s="1">
        <v>41046</v>
      </c>
      <c r="B272" s="2" t="s">
        <v>82</v>
      </c>
      <c r="C272" s="2" t="s">
        <v>6</v>
      </c>
      <c r="D272" s="2" t="s">
        <v>82</v>
      </c>
    </row>
    <row r="273" spans="1:4" x14ac:dyDescent="0.3">
      <c r="A273" s="1">
        <v>41046</v>
      </c>
      <c r="B273" s="2" t="s">
        <v>3</v>
      </c>
      <c r="C273" s="2" t="s">
        <v>1</v>
      </c>
      <c r="D273" s="2" t="s">
        <v>1</v>
      </c>
    </row>
    <row r="274" spans="1:4" x14ac:dyDescent="0.3">
      <c r="A274" s="1">
        <v>41047</v>
      </c>
      <c r="B274" s="2" t="s">
        <v>5</v>
      </c>
      <c r="C274" s="2" t="s">
        <v>4</v>
      </c>
      <c r="D274" s="2" t="s">
        <v>5</v>
      </c>
    </row>
    <row r="275" spans="1:4" x14ac:dyDescent="0.3">
      <c r="A275" s="1">
        <v>41048</v>
      </c>
      <c r="B275" s="2" t="s">
        <v>82</v>
      </c>
      <c r="C275" s="2" t="s">
        <v>3</v>
      </c>
      <c r="D275" s="2" t="s">
        <v>3</v>
      </c>
    </row>
    <row r="276" spans="1:4" x14ac:dyDescent="0.3">
      <c r="A276" s="1">
        <v>41049</v>
      </c>
      <c r="B276" s="2" t="s">
        <v>5</v>
      </c>
      <c r="C276" s="2" t="s">
        <v>1</v>
      </c>
      <c r="D276" s="2" t="s">
        <v>5</v>
      </c>
    </row>
    <row r="277" spans="1:4" x14ac:dyDescent="0.3">
      <c r="A277" s="1">
        <v>41049</v>
      </c>
      <c r="B277" s="2" t="s">
        <v>4</v>
      </c>
      <c r="C277" s="2" t="s">
        <v>0</v>
      </c>
      <c r="D277" s="2" t="s">
        <v>0</v>
      </c>
    </row>
    <row r="278" spans="1:4" x14ac:dyDescent="0.3">
      <c r="A278" s="1">
        <v>41051</v>
      </c>
      <c r="B278" s="2" t="s">
        <v>3</v>
      </c>
      <c r="C278" s="2" t="s">
        <v>2</v>
      </c>
      <c r="D278" s="2" t="s">
        <v>2</v>
      </c>
    </row>
    <row r="279" spans="1:4" x14ac:dyDescent="0.3">
      <c r="A279" s="1">
        <v>41052</v>
      </c>
      <c r="B279" s="2" t="s">
        <v>6</v>
      </c>
      <c r="C279" s="2" t="s">
        <v>0</v>
      </c>
      <c r="D279" s="2" t="s">
        <v>6</v>
      </c>
    </row>
    <row r="280" spans="1:4" x14ac:dyDescent="0.3">
      <c r="A280" s="1">
        <v>41054</v>
      </c>
      <c r="B280" s="2" t="s">
        <v>3</v>
      </c>
      <c r="C280" s="2" t="s">
        <v>6</v>
      </c>
      <c r="D280" s="2" t="s">
        <v>6</v>
      </c>
    </row>
    <row r="281" spans="1:4" x14ac:dyDescent="0.3">
      <c r="A281" s="1">
        <v>41056</v>
      </c>
      <c r="B281" s="2" t="s">
        <v>2</v>
      </c>
      <c r="C281" s="2" t="s">
        <v>6</v>
      </c>
      <c r="D281" s="2" t="s">
        <v>2</v>
      </c>
    </row>
    <row r="282" spans="1:4" x14ac:dyDescent="0.3">
      <c r="A282" s="1">
        <v>41367</v>
      </c>
      <c r="B282" s="2" t="s">
        <v>2</v>
      </c>
      <c r="C282" s="2" t="s">
        <v>3</v>
      </c>
      <c r="D282" s="2" t="s">
        <v>2</v>
      </c>
    </row>
    <row r="283" spans="1:4" x14ac:dyDescent="0.3">
      <c r="A283" s="1">
        <v>41368</v>
      </c>
      <c r="B283" s="2" t="s">
        <v>1</v>
      </c>
      <c r="C283" s="2" t="s">
        <v>0</v>
      </c>
      <c r="D283" s="2" t="s">
        <v>1</v>
      </c>
    </row>
    <row r="284" spans="1:4" x14ac:dyDescent="0.3">
      <c r="A284" s="1">
        <v>41370</v>
      </c>
      <c r="B284" s="2" t="s">
        <v>3</v>
      </c>
      <c r="C284" s="2" t="s">
        <v>4</v>
      </c>
      <c r="D284" s="2" t="s">
        <v>4</v>
      </c>
    </row>
    <row r="285" spans="1:4" x14ac:dyDescent="0.3">
      <c r="A285" s="1">
        <v>41370</v>
      </c>
      <c r="B285" s="2" t="s">
        <v>6</v>
      </c>
      <c r="C285" s="2" t="s">
        <v>0</v>
      </c>
      <c r="D285" s="2" t="s">
        <v>0</v>
      </c>
    </row>
    <row r="286" spans="1:4" x14ac:dyDescent="0.3">
      <c r="A286" s="1">
        <v>41371</v>
      </c>
      <c r="B286" s="2" t="s">
        <v>5</v>
      </c>
      <c r="C286" s="2" t="s">
        <v>1</v>
      </c>
      <c r="D286" s="2" t="s">
        <v>5</v>
      </c>
    </row>
    <row r="287" spans="1:4" x14ac:dyDescent="0.3">
      <c r="A287" s="1">
        <v>41372</v>
      </c>
      <c r="B287" s="2" t="s">
        <v>4</v>
      </c>
      <c r="C287" s="2" t="s">
        <v>2</v>
      </c>
      <c r="D287" s="2" t="s">
        <v>4</v>
      </c>
    </row>
    <row r="288" spans="1:4" x14ac:dyDescent="0.3">
      <c r="A288" s="1">
        <v>41373</v>
      </c>
      <c r="B288" s="2" t="s">
        <v>0</v>
      </c>
      <c r="C288" s="2" t="s">
        <v>3</v>
      </c>
      <c r="D288" s="2" t="s">
        <v>0</v>
      </c>
    </row>
    <row r="289" spans="1:4" x14ac:dyDescent="0.3">
      <c r="A289" s="1">
        <v>41373</v>
      </c>
      <c r="B289" s="2" t="s">
        <v>1</v>
      </c>
      <c r="C289" s="2" t="s">
        <v>5</v>
      </c>
      <c r="D289" s="2" t="s">
        <v>1</v>
      </c>
    </row>
    <row r="290" spans="1:4" x14ac:dyDescent="0.3">
      <c r="A290" s="1">
        <v>41374</v>
      </c>
      <c r="B290" s="2" t="s">
        <v>82</v>
      </c>
      <c r="C290" s="2" t="s">
        <v>6</v>
      </c>
      <c r="D290" s="2" t="s">
        <v>6</v>
      </c>
    </row>
    <row r="291" spans="1:4" x14ac:dyDescent="0.3">
      <c r="A291" s="1">
        <v>41375</v>
      </c>
      <c r="B291" s="2" t="s">
        <v>1</v>
      </c>
      <c r="C291" s="2" t="s">
        <v>2</v>
      </c>
      <c r="D291" s="2" t="s">
        <v>1</v>
      </c>
    </row>
    <row r="292" spans="1:4" x14ac:dyDescent="0.3">
      <c r="A292" s="1">
        <v>41376</v>
      </c>
      <c r="B292" s="2" t="s">
        <v>3</v>
      </c>
      <c r="C292" s="2" t="s">
        <v>5</v>
      </c>
      <c r="D292" s="2" t="s">
        <v>5</v>
      </c>
    </row>
    <row r="293" spans="1:4" x14ac:dyDescent="0.3">
      <c r="A293" s="1">
        <v>41377</v>
      </c>
      <c r="B293" s="2" t="s">
        <v>6</v>
      </c>
      <c r="C293" s="2" t="s">
        <v>1</v>
      </c>
      <c r="D293" s="2" t="s">
        <v>6</v>
      </c>
    </row>
    <row r="294" spans="1:4" x14ac:dyDescent="0.3">
      <c r="A294" s="1">
        <v>41378</v>
      </c>
      <c r="B294" s="2" t="s">
        <v>2</v>
      </c>
      <c r="C294" s="2" t="s">
        <v>5</v>
      </c>
      <c r="D294" s="2" t="s">
        <v>2</v>
      </c>
    </row>
    <row r="295" spans="1:4" x14ac:dyDescent="0.3">
      <c r="A295" s="1">
        <v>41378</v>
      </c>
      <c r="B295" s="2" t="s">
        <v>4</v>
      </c>
      <c r="C295" s="2" t="s">
        <v>82</v>
      </c>
      <c r="D295" s="2" t="s">
        <v>4</v>
      </c>
    </row>
    <row r="296" spans="1:4" x14ac:dyDescent="0.3">
      <c r="A296" s="1">
        <v>41380</v>
      </c>
      <c r="B296" s="2" t="s">
        <v>82</v>
      </c>
      <c r="C296" s="2" t="s">
        <v>2</v>
      </c>
      <c r="D296" s="2" t="s">
        <v>82</v>
      </c>
    </row>
    <row r="297" spans="1:4" x14ac:dyDescent="0.3">
      <c r="A297" s="1">
        <v>41380</v>
      </c>
      <c r="B297" s="2" t="s">
        <v>1</v>
      </c>
      <c r="C297" s="2" t="s">
        <v>3</v>
      </c>
      <c r="D297" s="2" t="s">
        <v>1</v>
      </c>
    </row>
    <row r="298" spans="1:4" x14ac:dyDescent="0.3">
      <c r="A298" s="1">
        <v>41381</v>
      </c>
      <c r="B298" s="2" t="s">
        <v>4</v>
      </c>
      <c r="C298" s="2" t="s">
        <v>0</v>
      </c>
      <c r="D298" s="2" t="s">
        <v>4</v>
      </c>
    </row>
    <row r="299" spans="1:4" x14ac:dyDescent="0.3">
      <c r="A299" s="1">
        <v>41382</v>
      </c>
      <c r="B299" s="2" t="s">
        <v>3</v>
      </c>
      <c r="C299" s="2" t="s">
        <v>6</v>
      </c>
      <c r="D299" s="2" t="s">
        <v>6</v>
      </c>
    </row>
    <row r="300" spans="1:4" x14ac:dyDescent="0.3">
      <c r="A300" s="1">
        <v>41383</v>
      </c>
      <c r="B300" s="2" t="s">
        <v>5</v>
      </c>
      <c r="C300" s="2" t="s">
        <v>82</v>
      </c>
      <c r="D300" s="2" t="s">
        <v>5</v>
      </c>
    </row>
    <row r="301" spans="1:4" x14ac:dyDescent="0.3">
      <c r="A301" s="1">
        <v>41384</v>
      </c>
      <c r="B301" s="2" t="s">
        <v>2</v>
      </c>
      <c r="C301" s="2" t="s">
        <v>6</v>
      </c>
      <c r="D301" s="2" t="s">
        <v>6</v>
      </c>
    </row>
    <row r="302" spans="1:4" x14ac:dyDescent="0.3">
      <c r="A302" s="1">
        <v>41384</v>
      </c>
      <c r="B302" s="2" t="s">
        <v>1</v>
      </c>
      <c r="C302" s="2" t="s">
        <v>4</v>
      </c>
      <c r="D302" s="2" t="s">
        <v>1</v>
      </c>
    </row>
    <row r="303" spans="1:4" x14ac:dyDescent="0.3">
      <c r="A303" s="1">
        <v>41385</v>
      </c>
      <c r="B303" s="2" t="s">
        <v>3</v>
      </c>
      <c r="C303" s="2" t="s">
        <v>0</v>
      </c>
      <c r="D303" s="2" t="s">
        <v>3</v>
      </c>
    </row>
    <row r="304" spans="1:4" x14ac:dyDescent="0.3">
      <c r="A304" s="1">
        <v>41386</v>
      </c>
      <c r="B304" s="2" t="s">
        <v>6</v>
      </c>
      <c r="C304" s="2" t="s">
        <v>4</v>
      </c>
      <c r="D304" s="2" t="s">
        <v>6</v>
      </c>
    </row>
    <row r="305" spans="1:4" x14ac:dyDescent="0.3">
      <c r="A305" s="1">
        <v>41387</v>
      </c>
      <c r="B305" s="2" t="s">
        <v>3</v>
      </c>
      <c r="C305" s="2" t="s">
        <v>82</v>
      </c>
      <c r="D305" s="2" t="s">
        <v>82</v>
      </c>
    </row>
    <row r="306" spans="1:4" x14ac:dyDescent="0.3">
      <c r="A306" s="1">
        <v>41388</v>
      </c>
      <c r="B306" s="2" t="s">
        <v>2</v>
      </c>
      <c r="C306" s="2" t="s">
        <v>0</v>
      </c>
      <c r="D306" s="2" t="s">
        <v>0</v>
      </c>
    </row>
    <row r="307" spans="1:4" x14ac:dyDescent="0.3">
      <c r="A307" s="1">
        <v>41389</v>
      </c>
      <c r="B307" s="2" t="s">
        <v>6</v>
      </c>
      <c r="C307" s="2" t="s">
        <v>5</v>
      </c>
      <c r="D307" s="2" t="s">
        <v>6</v>
      </c>
    </row>
    <row r="308" spans="1:4" x14ac:dyDescent="0.3">
      <c r="A308" s="1">
        <v>41390</v>
      </c>
      <c r="B308" s="2" t="s">
        <v>2</v>
      </c>
      <c r="C308" s="2" t="s">
        <v>82</v>
      </c>
      <c r="D308" s="2" t="s">
        <v>2</v>
      </c>
    </row>
    <row r="309" spans="1:4" x14ac:dyDescent="0.3">
      <c r="A309" s="1">
        <v>41391</v>
      </c>
      <c r="B309" s="2" t="s">
        <v>4</v>
      </c>
      <c r="C309" s="2" t="s">
        <v>5</v>
      </c>
      <c r="D309" s="2" t="s">
        <v>4</v>
      </c>
    </row>
    <row r="310" spans="1:4" x14ac:dyDescent="0.3">
      <c r="A310" s="1">
        <v>41391</v>
      </c>
      <c r="B310" s="2" t="s">
        <v>0</v>
      </c>
      <c r="C310" s="2" t="s">
        <v>1</v>
      </c>
      <c r="D310" s="2" t="s">
        <v>0</v>
      </c>
    </row>
    <row r="311" spans="1:4" x14ac:dyDescent="0.3">
      <c r="A311" s="1">
        <v>41392</v>
      </c>
      <c r="B311" s="2" t="s">
        <v>6</v>
      </c>
      <c r="C311" s="2" t="s">
        <v>2</v>
      </c>
      <c r="D311" s="2" t="s">
        <v>6</v>
      </c>
    </row>
    <row r="312" spans="1:4" x14ac:dyDescent="0.3">
      <c r="A312" s="1">
        <v>41393</v>
      </c>
      <c r="B312" s="2" t="s">
        <v>4</v>
      </c>
      <c r="C312" s="2" t="s">
        <v>1</v>
      </c>
      <c r="D312" s="2" t="s">
        <v>4</v>
      </c>
    </row>
    <row r="313" spans="1:4" x14ac:dyDescent="0.3">
      <c r="A313" s="1">
        <v>41393</v>
      </c>
      <c r="B313" s="2" t="s">
        <v>0</v>
      </c>
      <c r="C313" s="2" t="s">
        <v>82</v>
      </c>
      <c r="D313" s="2" t="s">
        <v>0</v>
      </c>
    </row>
    <row r="314" spans="1:4" x14ac:dyDescent="0.3">
      <c r="A314" s="1">
        <v>41395</v>
      </c>
      <c r="B314" s="2" t="s">
        <v>5</v>
      </c>
      <c r="C314" s="2" t="s">
        <v>0</v>
      </c>
      <c r="D314" s="2" t="s">
        <v>5</v>
      </c>
    </row>
    <row r="315" spans="1:4" x14ac:dyDescent="0.3">
      <c r="A315" s="1">
        <v>41395</v>
      </c>
      <c r="B315" s="2" t="s">
        <v>3</v>
      </c>
      <c r="C315" s="2" t="s">
        <v>2</v>
      </c>
      <c r="D315" s="2" t="s">
        <v>3</v>
      </c>
    </row>
    <row r="316" spans="1:4" x14ac:dyDescent="0.3">
      <c r="A316" s="1">
        <v>41396</v>
      </c>
      <c r="B316" s="2" t="s">
        <v>6</v>
      </c>
      <c r="C316" s="2" t="s">
        <v>82</v>
      </c>
      <c r="D316" s="2" t="s">
        <v>6</v>
      </c>
    </row>
    <row r="317" spans="1:4" x14ac:dyDescent="0.3">
      <c r="A317" s="1">
        <v>41397</v>
      </c>
      <c r="B317" s="2" t="s">
        <v>2</v>
      </c>
      <c r="C317" s="2" t="s">
        <v>4</v>
      </c>
      <c r="D317" s="2" t="s">
        <v>2</v>
      </c>
    </row>
    <row r="318" spans="1:4" x14ac:dyDescent="0.3">
      <c r="A318" s="1">
        <v>41398</v>
      </c>
      <c r="B318" s="2" t="s">
        <v>5</v>
      </c>
      <c r="C318" s="2" t="s">
        <v>3</v>
      </c>
      <c r="D318" s="2" t="s">
        <v>5</v>
      </c>
    </row>
    <row r="319" spans="1:4" x14ac:dyDescent="0.3">
      <c r="A319" s="1">
        <v>41399</v>
      </c>
      <c r="B319" s="2" t="s">
        <v>0</v>
      </c>
      <c r="C319" s="2" t="s">
        <v>6</v>
      </c>
      <c r="D319" s="2" t="s">
        <v>0</v>
      </c>
    </row>
    <row r="320" spans="1:4" x14ac:dyDescent="0.3">
      <c r="A320" s="1">
        <v>41400</v>
      </c>
      <c r="B320" s="2" t="s">
        <v>82</v>
      </c>
      <c r="C320" s="2" t="s">
        <v>1</v>
      </c>
      <c r="D320" s="2" t="s">
        <v>82</v>
      </c>
    </row>
    <row r="321" spans="1:4" x14ac:dyDescent="0.3">
      <c r="A321" s="1">
        <v>41401</v>
      </c>
      <c r="B321" s="2" t="s">
        <v>4</v>
      </c>
      <c r="C321" s="2" t="s">
        <v>3</v>
      </c>
      <c r="D321" s="2" t="s">
        <v>4</v>
      </c>
    </row>
    <row r="322" spans="1:4" x14ac:dyDescent="0.3">
      <c r="A322" s="1">
        <v>41401</v>
      </c>
      <c r="B322" s="2" t="s">
        <v>0</v>
      </c>
      <c r="C322" s="2" t="s">
        <v>2</v>
      </c>
      <c r="D322" s="2" t="s">
        <v>0</v>
      </c>
    </row>
    <row r="323" spans="1:4" x14ac:dyDescent="0.3">
      <c r="A323" s="1">
        <v>41402</v>
      </c>
      <c r="B323" s="2" t="s">
        <v>5</v>
      </c>
      <c r="C323" s="2" t="s">
        <v>6</v>
      </c>
      <c r="D323" s="2" t="s">
        <v>6</v>
      </c>
    </row>
    <row r="324" spans="1:4" x14ac:dyDescent="0.3">
      <c r="A324" s="1">
        <v>41403</v>
      </c>
      <c r="B324" s="2" t="s">
        <v>82</v>
      </c>
      <c r="C324" s="2" t="s">
        <v>4</v>
      </c>
      <c r="D324" s="2" t="s">
        <v>4</v>
      </c>
    </row>
    <row r="325" spans="1:4" x14ac:dyDescent="0.3">
      <c r="A325" s="1">
        <v>41404</v>
      </c>
      <c r="B325" s="2" t="s">
        <v>3</v>
      </c>
      <c r="C325" s="2" t="s">
        <v>1</v>
      </c>
      <c r="D325" s="2" t="s">
        <v>1</v>
      </c>
    </row>
    <row r="326" spans="1:4" x14ac:dyDescent="0.3">
      <c r="A326" s="1">
        <v>41405</v>
      </c>
      <c r="B326" s="2" t="s">
        <v>82</v>
      </c>
      <c r="C326" s="2" t="s">
        <v>5</v>
      </c>
      <c r="D326" s="2" t="s">
        <v>5</v>
      </c>
    </row>
    <row r="327" spans="1:4" x14ac:dyDescent="0.3">
      <c r="A327" s="1">
        <v>41406</v>
      </c>
      <c r="B327" s="2" t="s">
        <v>2</v>
      </c>
      <c r="C327" s="2" t="s">
        <v>1</v>
      </c>
      <c r="D327" s="2" t="s">
        <v>2</v>
      </c>
    </row>
    <row r="328" spans="1:4" x14ac:dyDescent="0.3">
      <c r="A328" s="1">
        <v>41406</v>
      </c>
      <c r="B328" s="2" t="s">
        <v>4</v>
      </c>
      <c r="C328" s="2" t="s">
        <v>6</v>
      </c>
      <c r="D328" s="2" t="s">
        <v>4</v>
      </c>
    </row>
    <row r="329" spans="1:4" x14ac:dyDescent="0.3">
      <c r="A329" s="1">
        <v>41407</v>
      </c>
      <c r="B329" s="2" t="s">
        <v>0</v>
      </c>
      <c r="C329" s="2" t="s">
        <v>5</v>
      </c>
      <c r="D329" s="2" t="s">
        <v>0</v>
      </c>
    </row>
    <row r="330" spans="1:4" x14ac:dyDescent="0.3">
      <c r="A330" s="1">
        <v>41408</v>
      </c>
      <c r="B330" s="2" t="s">
        <v>1</v>
      </c>
      <c r="C330" s="2" t="s">
        <v>82</v>
      </c>
      <c r="D330" s="2" t="s">
        <v>82</v>
      </c>
    </row>
    <row r="331" spans="1:4" x14ac:dyDescent="0.3">
      <c r="A331" s="1">
        <v>41408</v>
      </c>
      <c r="B331" s="2" t="s">
        <v>6</v>
      </c>
      <c r="C331" s="2" t="s">
        <v>3</v>
      </c>
      <c r="D331" s="2" t="s">
        <v>6</v>
      </c>
    </row>
    <row r="332" spans="1:4" x14ac:dyDescent="0.3">
      <c r="A332" s="1">
        <v>41409</v>
      </c>
      <c r="B332" s="2" t="s">
        <v>0</v>
      </c>
      <c r="C332" s="2" t="s">
        <v>4</v>
      </c>
      <c r="D332" s="2" t="s">
        <v>0</v>
      </c>
    </row>
    <row r="333" spans="1:4" x14ac:dyDescent="0.3">
      <c r="A333" s="1">
        <v>41410</v>
      </c>
      <c r="B333" s="2" t="s">
        <v>82</v>
      </c>
      <c r="C333" s="2" t="s">
        <v>3</v>
      </c>
      <c r="D333" s="2" t="s">
        <v>82</v>
      </c>
    </row>
    <row r="334" spans="1:4" x14ac:dyDescent="0.3">
      <c r="A334" s="1">
        <v>41411</v>
      </c>
      <c r="B334" s="2" t="s">
        <v>5</v>
      </c>
      <c r="C334" s="2" t="s">
        <v>4</v>
      </c>
      <c r="D334" s="2" t="s">
        <v>5</v>
      </c>
    </row>
    <row r="335" spans="1:4" x14ac:dyDescent="0.3">
      <c r="A335" s="1">
        <v>41412</v>
      </c>
      <c r="B335" s="2" t="s">
        <v>82</v>
      </c>
      <c r="C335" s="2" t="s">
        <v>0</v>
      </c>
      <c r="D335" s="2" t="s">
        <v>82</v>
      </c>
    </row>
    <row r="336" spans="1:4" x14ac:dyDescent="0.3">
      <c r="A336" s="1">
        <v>41412</v>
      </c>
      <c r="B336" s="2" t="s">
        <v>1</v>
      </c>
      <c r="C336" s="2" t="s">
        <v>6</v>
      </c>
      <c r="D336" s="2" t="s">
        <v>1</v>
      </c>
    </row>
    <row r="337" spans="1:4" x14ac:dyDescent="0.3">
      <c r="A337" s="1">
        <v>41413</v>
      </c>
      <c r="B337" s="2" t="s">
        <v>5</v>
      </c>
      <c r="C337" s="2" t="s">
        <v>2</v>
      </c>
      <c r="D337" s="2" t="s">
        <v>5</v>
      </c>
    </row>
    <row r="338" spans="1:4" x14ac:dyDescent="0.3">
      <c r="A338" s="1">
        <v>41415</v>
      </c>
      <c r="B338" s="2" t="s">
        <v>6</v>
      </c>
      <c r="C338" s="2" t="s">
        <v>0</v>
      </c>
      <c r="D338" s="2" t="s">
        <v>6</v>
      </c>
    </row>
    <row r="339" spans="1:4" x14ac:dyDescent="0.3">
      <c r="A339" s="1">
        <v>41416</v>
      </c>
      <c r="B339" s="2" t="s">
        <v>4</v>
      </c>
      <c r="C339" s="2" t="s">
        <v>5</v>
      </c>
      <c r="D339" s="2" t="s">
        <v>4</v>
      </c>
    </row>
    <row r="340" spans="1:4" x14ac:dyDescent="0.3">
      <c r="A340" s="1">
        <v>41418</v>
      </c>
      <c r="B340" s="2" t="s">
        <v>0</v>
      </c>
      <c r="C340" s="2" t="s">
        <v>4</v>
      </c>
      <c r="D340" s="2" t="s">
        <v>0</v>
      </c>
    </row>
    <row r="341" spans="1:4" x14ac:dyDescent="0.3">
      <c r="A341" s="1">
        <v>41420</v>
      </c>
      <c r="B341" s="2" t="s">
        <v>6</v>
      </c>
      <c r="C341" s="2" t="s">
        <v>0</v>
      </c>
      <c r="D341" s="2" t="s">
        <v>0</v>
      </c>
    </row>
    <row r="342" spans="1:4" x14ac:dyDescent="0.3">
      <c r="A342" s="1">
        <v>41745</v>
      </c>
      <c r="B342" s="2" t="s">
        <v>0</v>
      </c>
      <c r="C342" s="2" t="s">
        <v>2</v>
      </c>
      <c r="D342" s="2" t="s">
        <v>2</v>
      </c>
    </row>
    <row r="343" spans="1:4" x14ac:dyDescent="0.3">
      <c r="A343" s="1">
        <v>41746</v>
      </c>
      <c r="B343" s="2" t="s">
        <v>3</v>
      </c>
      <c r="C343" s="2" t="s">
        <v>1</v>
      </c>
      <c r="D343" s="2" t="s">
        <v>1</v>
      </c>
    </row>
    <row r="344" spans="1:4" x14ac:dyDescent="0.3">
      <c r="A344" s="1">
        <v>41747</v>
      </c>
      <c r="B344" s="2" t="s">
        <v>6</v>
      </c>
      <c r="C344" s="2" t="s">
        <v>82</v>
      </c>
      <c r="D344" s="2" t="s">
        <v>82</v>
      </c>
    </row>
    <row r="345" spans="1:4" x14ac:dyDescent="0.3">
      <c r="A345" s="1">
        <v>41747</v>
      </c>
      <c r="B345" s="2" t="s">
        <v>5</v>
      </c>
      <c r="C345" s="2" t="s">
        <v>4</v>
      </c>
      <c r="D345" s="2" t="s">
        <v>4</v>
      </c>
    </row>
    <row r="346" spans="1:4" x14ac:dyDescent="0.3">
      <c r="A346" s="1">
        <v>41748</v>
      </c>
      <c r="B346" s="2" t="s">
        <v>1</v>
      </c>
      <c r="C346" s="2" t="s">
        <v>0</v>
      </c>
      <c r="D346" s="2" t="s">
        <v>1</v>
      </c>
    </row>
    <row r="347" spans="1:4" x14ac:dyDescent="0.3">
      <c r="A347" s="1">
        <v>41748</v>
      </c>
      <c r="B347" s="2" t="s">
        <v>2</v>
      </c>
      <c r="C347" s="2" t="s">
        <v>3</v>
      </c>
      <c r="D347" s="2" t="s">
        <v>3</v>
      </c>
    </row>
    <row r="348" spans="1:4" x14ac:dyDescent="0.3">
      <c r="A348" s="1">
        <v>41749</v>
      </c>
      <c r="B348" s="2" t="s">
        <v>4</v>
      </c>
      <c r="C348" s="2" t="s">
        <v>82</v>
      </c>
      <c r="D348" s="2" t="s">
        <v>82</v>
      </c>
    </row>
    <row r="349" spans="1:4" x14ac:dyDescent="0.3">
      <c r="A349" s="1">
        <v>41750</v>
      </c>
      <c r="B349" s="2" t="s">
        <v>6</v>
      </c>
      <c r="C349" s="2" t="s">
        <v>3</v>
      </c>
      <c r="D349" s="2" t="s">
        <v>6</v>
      </c>
    </row>
    <row r="350" spans="1:4" x14ac:dyDescent="0.3">
      <c r="A350" s="1">
        <v>41751</v>
      </c>
      <c r="B350" s="2" t="s">
        <v>82</v>
      </c>
      <c r="C350" s="2" t="s">
        <v>5</v>
      </c>
      <c r="D350" s="2" t="s">
        <v>82</v>
      </c>
    </row>
    <row r="351" spans="1:4" x14ac:dyDescent="0.3">
      <c r="A351" s="1">
        <v>41752</v>
      </c>
      <c r="B351" s="2" t="s">
        <v>4</v>
      </c>
      <c r="C351" s="2" t="s">
        <v>6</v>
      </c>
      <c r="D351" s="2" t="s">
        <v>6</v>
      </c>
    </row>
    <row r="352" spans="1:4" x14ac:dyDescent="0.3">
      <c r="A352" s="1">
        <v>41753</v>
      </c>
      <c r="B352" s="2" t="s">
        <v>1</v>
      </c>
      <c r="C352" s="2" t="s">
        <v>2</v>
      </c>
      <c r="D352" s="2" t="s">
        <v>2</v>
      </c>
    </row>
    <row r="353" spans="1:4" x14ac:dyDescent="0.3">
      <c r="A353" s="1">
        <v>41754</v>
      </c>
      <c r="B353" s="2" t="s">
        <v>5</v>
      </c>
      <c r="C353" s="2" t="s">
        <v>3</v>
      </c>
      <c r="D353" s="2" t="s">
        <v>5</v>
      </c>
    </row>
    <row r="354" spans="1:4" x14ac:dyDescent="0.3">
      <c r="A354" s="1">
        <v>41754</v>
      </c>
      <c r="B354" s="2" t="s">
        <v>6</v>
      </c>
      <c r="C354" s="2" t="s">
        <v>0</v>
      </c>
      <c r="D354" s="2" t="s">
        <v>6</v>
      </c>
    </row>
    <row r="355" spans="1:4" x14ac:dyDescent="0.3">
      <c r="A355" s="1">
        <v>41755</v>
      </c>
      <c r="B355" s="2" t="s">
        <v>4</v>
      </c>
      <c r="C355" s="2" t="s">
        <v>1</v>
      </c>
      <c r="D355" s="2" t="s">
        <v>4</v>
      </c>
    </row>
    <row r="356" spans="1:4" x14ac:dyDescent="0.3">
      <c r="A356" s="1">
        <v>41755</v>
      </c>
      <c r="B356" s="2" t="s">
        <v>2</v>
      </c>
      <c r="C356" s="2" t="s">
        <v>82</v>
      </c>
      <c r="D356" s="2" t="s">
        <v>82</v>
      </c>
    </row>
    <row r="357" spans="1:4" x14ac:dyDescent="0.3">
      <c r="A357" s="1">
        <v>41756</v>
      </c>
      <c r="B357" s="2" t="s">
        <v>3</v>
      </c>
      <c r="C357" s="2" t="s">
        <v>0</v>
      </c>
      <c r="D357" s="2" t="s">
        <v>3</v>
      </c>
    </row>
    <row r="358" spans="1:4" x14ac:dyDescent="0.3">
      <c r="A358" s="1">
        <v>41756</v>
      </c>
      <c r="B358" s="2" t="s">
        <v>5</v>
      </c>
      <c r="C358" s="2" t="s">
        <v>6</v>
      </c>
      <c r="D358" s="2" t="s">
        <v>6</v>
      </c>
    </row>
    <row r="359" spans="1:4" x14ac:dyDescent="0.3">
      <c r="A359" s="1">
        <v>41757</v>
      </c>
      <c r="B359" s="2" t="s">
        <v>82</v>
      </c>
      <c r="C359" s="2" t="s">
        <v>1</v>
      </c>
      <c r="D359" s="2" t="s">
        <v>82</v>
      </c>
    </row>
    <row r="360" spans="1:4" x14ac:dyDescent="0.3">
      <c r="A360" s="1">
        <v>41758</v>
      </c>
      <c r="B360" s="2" t="s">
        <v>2</v>
      </c>
      <c r="C360" s="2" t="s">
        <v>4</v>
      </c>
      <c r="D360" s="2" t="s">
        <v>4</v>
      </c>
    </row>
    <row r="361" spans="1:4" x14ac:dyDescent="0.3">
      <c r="A361" s="1">
        <v>41759</v>
      </c>
      <c r="B361" s="2" t="s">
        <v>0</v>
      </c>
      <c r="C361" s="2" t="s">
        <v>5</v>
      </c>
      <c r="D361" s="2" t="s">
        <v>5</v>
      </c>
    </row>
    <row r="362" spans="1:4" x14ac:dyDescent="0.3">
      <c r="A362" s="1">
        <v>41761</v>
      </c>
      <c r="B362" s="2" t="s">
        <v>6</v>
      </c>
      <c r="C362" s="2" t="s">
        <v>2</v>
      </c>
      <c r="D362" s="2" t="s">
        <v>6</v>
      </c>
    </row>
    <row r="363" spans="1:4" x14ac:dyDescent="0.3">
      <c r="A363" s="1">
        <v>41762</v>
      </c>
      <c r="B363" s="2" t="s">
        <v>0</v>
      </c>
      <c r="C363" s="2" t="s">
        <v>82</v>
      </c>
      <c r="D363" s="2" t="s">
        <v>0</v>
      </c>
    </row>
    <row r="364" spans="1:4" x14ac:dyDescent="0.3">
      <c r="A364" s="1">
        <v>41762</v>
      </c>
      <c r="B364" s="2" t="s">
        <v>3</v>
      </c>
      <c r="C364" s="2" t="s">
        <v>4</v>
      </c>
      <c r="D364" s="2" t="s">
        <v>4</v>
      </c>
    </row>
    <row r="365" spans="1:4" x14ac:dyDescent="0.3">
      <c r="A365" s="1">
        <v>41763</v>
      </c>
      <c r="B365" s="2" t="s">
        <v>1</v>
      </c>
      <c r="C365" s="2" t="s">
        <v>5</v>
      </c>
      <c r="D365" s="2" t="s">
        <v>1</v>
      </c>
    </row>
    <row r="366" spans="1:4" x14ac:dyDescent="0.3">
      <c r="A366" s="1">
        <v>41764</v>
      </c>
      <c r="B366" s="2" t="s">
        <v>4</v>
      </c>
      <c r="C366" s="2" t="s">
        <v>2</v>
      </c>
      <c r="D366" s="2" t="s">
        <v>4</v>
      </c>
    </row>
    <row r="367" spans="1:4" x14ac:dyDescent="0.3">
      <c r="A367" s="1">
        <v>41764</v>
      </c>
      <c r="B367" s="2" t="s">
        <v>3</v>
      </c>
      <c r="C367" s="2" t="s">
        <v>6</v>
      </c>
      <c r="D367" s="2" t="s">
        <v>6</v>
      </c>
    </row>
    <row r="368" spans="1:4" x14ac:dyDescent="0.3">
      <c r="A368" s="1">
        <v>41765</v>
      </c>
      <c r="B368" s="2" t="s">
        <v>0</v>
      </c>
      <c r="C368" s="2" t="s">
        <v>1</v>
      </c>
      <c r="D368" s="2" t="s">
        <v>0</v>
      </c>
    </row>
    <row r="369" spans="1:4" x14ac:dyDescent="0.3">
      <c r="A369" s="1">
        <v>41766</v>
      </c>
      <c r="B369" s="2" t="s">
        <v>3</v>
      </c>
      <c r="C369" s="2" t="s">
        <v>2</v>
      </c>
      <c r="D369" s="2" t="s">
        <v>2</v>
      </c>
    </row>
    <row r="370" spans="1:4" x14ac:dyDescent="0.3">
      <c r="A370" s="1">
        <v>41766</v>
      </c>
      <c r="B370" s="2" t="s">
        <v>82</v>
      </c>
      <c r="C370" s="2" t="s">
        <v>6</v>
      </c>
      <c r="D370" s="2" t="s">
        <v>82</v>
      </c>
    </row>
    <row r="371" spans="1:4" x14ac:dyDescent="0.3">
      <c r="A371" s="1">
        <v>41767</v>
      </c>
      <c r="B371" s="2" t="s">
        <v>4</v>
      </c>
      <c r="C371" s="2" t="s">
        <v>5</v>
      </c>
      <c r="D371" s="2" t="s">
        <v>5</v>
      </c>
    </row>
    <row r="372" spans="1:4" x14ac:dyDescent="0.3">
      <c r="A372" s="1">
        <v>41768</v>
      </c>
      <c r="B372" s="2" t="s">
        <v>1</v>
      </c>
      <c r="C372" s="2" t="s">
        <v>82</v>
      </c>
      <c r="D372" s="2" t="s">
        <v>82</v>
      </c>
    </row>
    <row r="373" spans="1:4" x14ac:dyDescent="0.3">
      <c r="A373" s="1">
        <v>41769</v>
      </c>
      <c r="B373" s="2" t="s">
        <v>3</v>
      </c>
      <c r="C373" s="2" t="s">
        <v>5</v>
      </c>
      <c r="D373" s="2" t="s">
        <v>5</v>
      </c>
    </row>
    <row r="374" spans="1:4" x14ac:dyDescent="0.3">
      <c r="A374" s="1">
        <v>41769</v>
      </c>
      <c r="B374" s="2" t="s">
        <v>0</v>
      </c>
      <c r="C374" s="2" t="s">
        <v>6</v>
      </c>
      <c r="D374" s="2" t="s">
        <v>6</v>
      </c>
    </row>
    <row r="375" spans="1:4" x14ac:dyDescent="0.3">
      <c r="A375" s="1">
        <v>41770</v>
      </c>
      <c r="B375" s="2" t="s">
        <v>82</v>
      </c>
      <c r="C375" s="2" t="s">
        <v>2</v>
      </c>
      <c r="D375" s="2" t="s">
        <v>2</v>
      </c>
    </row>
    <row r="376" spans="1:4" x14ac:dyDescent="0.3">
      <c r="A376" s="1">
        <v>41770</v>
      </c>
      <c r="B376" s="2" t="s">
        <v>1</v>
      </c>
      <c r="C376" s="2" t="s">
        <v>4</v>
      </c>
      <c r="D376" s="2" t="s">
        <v>4</v>
      </c>
    </row>
    <row r="377" spans="1:4" x14ac:dyDescent="0.3">
      <c r="A377" s="1">
        <v>41771</v>
      </c>
      <c r="B377" s="2" t="s">
        <v>5</v>
      </c>
      <c r="C377" s="2" t="s">
        <v>0</v>
      </c>
      <c r="D377" s="2" t="s">
        <v>0</v>
      </c>
    </row>
    <row r="378" spans="1:4" x14ac:dyDescent="0.3">
      <c r="A378" s="1">
        <v>41772</v>
      </c>
      <c r="B378" s="2" t="s">
        <v>6</v>
      </c>
      <c r="C378" s="2" t="s">
        <v>4</v>
      </c>
      <c r="D378" s="2" t="s">
        <v>6</v>
      </c>
    </row>
    <row r="379" spans="1:4" x14ac:dyDescent="0.3">
      <c r="A379" s="1">
        <v>41772</v>
      </c>
      <c r="B379" s="2" t="s">
        <v>1</v>
      </c>
      <c r="C379" s="2" t="s">
        <v>3</v>
      </c>
      <c r="D379" s="2" t="s">
        <v>1</v>
      </c>
    </row>
    <row r="380" spans="1:4" x14ac:dyDescent="0.3">
      <c r="A380" s="1">
        <v>41773</v>
      </c>
      <c r="B380" s="2" t="s">
        <v>5</v>
      </c>
      <c r="C380" s="2" t="s">
        <v>82</v>
      </c>
      <c r="D380" s="2" t="s">
        <v>82</v>
      </c>
    </row>
    <row r="381" spans="1:4" x14ac:dyDescent="0.3">
      <c r="A381" s="1">
        <v>41773</v>
      </c>
      <c r="B381" s="2" t="s">
        <v>2</v>
      </c>
      <c r="C381" s="2" t="s">
        <v>0</v>
      </c>
      <c r="D381" s="2" t="s">
        <v>2</v>
      </c>
    </row>
    <row r="382" spans="1:4" x14ac:dyDescent="0.3">
      <c r="A382" s="1">
        <v>41774</v>
      </c>
      <c r="B382" s="2" t="s">
        <v>4</v>
      </c>
      <c r="C382" s="2" t="s">
        <v>3</v>
      </c>
      <c r="D382" s="2" t="s">
        <v>4</v>
      </c>
    </row>
    <row r="383" spans="1:4" x14ac:dyDescent="0.3">
      <c r="A383" s="1">
        <v>41777</v>
      </c>
      <c r="B383" s="2" t="s">
        <v>6</v>
      </c>
      <c r="C383" s="2" t="s">
        <v>1</v>
      </c>
      <c r="D383" s="2" t="s">
        <v>1</v>
      </c>
    </row>
    <row r="384" spans="1:4" x14ac:dyDescent="0.3">
      <c r="A384" s="1">
        <v>41777</v>
      </c>
      <c r="B384" s="2" t="s">
        <v>5</v>
      </c>
      <c r="C384" s="2" t="s">
        <v>2</v>
      </c>
      <c r="D384" s="2" t="s">
        <v>2</v>
      </c>
    </row>
    <row r="385" spans="1:4" x14ac:dyDescent="0.3">
      <c r="A385" s="1">
        <v>41778</v>
      </c>
      <c r="B385" s="2" t="s">
        <v>4</v>
      </c>
      <c r="C385" s="2" t="s">
        <v>0</v>
      </c>
      <c r="D385" s="2" t="s">
        <v>0</v>
      </c>
    </row>
    <row r="386" spans="1:4" x14ac:dyDescent="0.3">
      <c r="A386" s="1">
        <v>41778</v>
      </c>
      <c r="B386" s="2" t="s">
        <v>3</v>
      </c>
      <c r="C386" s="2" t="s">
        <v>82</v>
      </c>
      <c r="D386" s="2" t="s">
        <v>82</v>
      </c>
    </row>
    <row r="387" spans="1:4" x14ac:dyDescent="0.3">
      <c r="A387" s="1">
        <v>41779</v>
      </c>
      <c r="B387" s="2" t="s">
        <v>5</v>
      </c>
      <c r="C387" s="2" t="s">
        <v>1</v>
      </c>
      <c r="D387" s="2" t="s">
        <v>5</v>
      </c>
    </row>
    <row r="388" spans="1:4" x14ac:dyDescent="0.3">
      <c r="A388" s="1">
        <v>41779</v>
      </c>
      <c r="B388" s="2" t="s">
        <v>2</v>
      </c>
      <c r="C388" s="2" t="s">
        <v>6</v>
      </c>
      <c r="D388" s="2" t="s">
        <v>2</v>
      </c>
    </row>
    <row r="389" spans="1:4" x14ac:dyDescent="0.3">
      <c r="A389" s="1">
        <v>41780</v>
      </c>
      <c r="B389" s="2" t="s">
        <v>82</v>
      </c>
      <c r="C389" s="2" t="s">
        <v>0</v>
      </c>
      <c r="D389" s="2" t="s">
        <v>0</v>
      </c>
    </row>
    <row r="390" spans="1:4" x14ac:dyDescent="0.3">
      <c r="A390" s="1">
        <v>41781</v>
      </c>
      <c r="B390" s="2" t="s">
        <v>2</v>
      </c>
      <c r="C390" s="2" t="s">
        <v>1</v>
      </c>
      <c r="D390" s="2" t="s">
        <v>2</v>
      </c>
    </row>
    <row r="391" spans="1:4" x14ac:dyDescent="0.3">
      <c r="A391" s="1">
        <v>41781</v>
      </c>
      <c r="B391" s="2" t="s">
        <v>6</v>
      </c>
      <c r="C391" s="2" t="s">
        <v>5</v>
      </c>
      <c r="D391" s="2" t="s">
        <v>5</v>
      </c>
    </row>
    <row r="392" spans="1:4" x14ac:dyDescent="0.3">
      <c r="A392" s="1">
        <v>41782</v>
      </c>
      <c r="B392" s="2" t="s">
        <v>0</v>
      </c>
      <c r="C392" s="2" t="s">
        <v>3</v>
      </c>
      <c r="D392" s="2" t="s">
        <v>0</v>
      </c>
    </row>
    <row r="393" spans="1:4" x14ac:dyDescent="0.3">
      <c r="A393" s="1">
        <v>41782</v>
      </c>
      <c r="B393" s="2" t="s">
        <v>82</v>
      </c>
      <c r="C393" s="2" t="s">
        <v>4</v>
      </c>
      <c r="D393" s="2" t="s">
        <v>82</v>
      </c>
    </row>
    <row r="394" spans="1:4" x14ac:dyDescent="0.3">
      <c r="A394" s="1">
        <v>41783</v>
      </c>
      <c r="B394" s="2" t="s">
        <v>1</v>
      </c>
      <c r="C394" s="2" t="s">
        <v>6</v>
      </c>
      <c r="D394" s="2" t="s">
        <v>6</v>
      </c>
    </row>
    <row r="395" spans="1:4" x14ac:dyDescent="0.3">
      <c r="A395" s="1">
        <v>41783</v>
      </c>
      <c r="B395" s="2" t="s">
        <v>2</v>
      </c>
      <c r="C395" s="2" t="s">
        <v>5</v>
      </c>
      <c r="D395" s="2" t="s">
        <v>2</v>
      </c>
    </row>
    <row r="396" spans="1:4" x14ac:dyDescent="0.3">
      <c r="A396" s="1">
        <v>41784</v>
      </c>
      <c r="B396" s="2" t="s">
        <v>82</v>
      </c>
      <c r="C396" s="2" t="s">
        <v>3</v>
      </c>
      <c r="D396" s="2" t="s">
        <v>82</v>
      </c>
    </row>
    <row r="397" spans="1:4" x14ac:dyDescent="0.3">
      <c r="A397" s="1">
        <v>41784</v>
      </c>
      <c r="B397" s="2" t="s">
        <v>0</v>
      </c>
      <c r="C397" s="2" t="s">
        <v>4</v>
      </c>
      <c r="D397" s="2" t="s">
        <v>0</v>
      </c>
    </row>
    <row r="398" spans="1:4" x14ac:dyDescent="0.3">
      <c r="A398" s="1">
        <v>41786</v>
      </c>
      <c r="B398" s="2" t="s">
        <v>82</v>
      </c>
      <c r="C398" s="2" t="s">
        <v>2</v>
      </c>
      <c r="D398" s="2" t="s">
        <v>2</v>
      </c>
    </row>
    <row r="399" spans="1:4" x14ac:dyDescent="0.3">
      <c r="A399" s="1">
        <v>41787</v>
      </c>
      <c r="B399" s="2" t="s">
        <v>6</v>
      </c>
      <c r="C399" s="2" t="s">
        <v>0</v>
      </c>
      <c r="D399" s="2" t="s">
        <v>6</v>
      </c>
    </row>
    <row r="400" spans="1:4" x14ac:dyDescent="0.3">
      <c r="A400" s="1">
        <v>41789</v>
      </c>
      <c r="B400" s="2" t="s">
        <v>6</v>
      </c>
      <c r="C400" s="2" t="s">
        <v>82</v>
      </c>
      <c r="D400" s="2" t="s">
        <v>82</v>
      </c>
    </row>
    <row r="401" spans="1:4" x14ac:dyDescent="0.3">
      <c r="A401" s="1">
        <v>41791</v>
      </c>
      <c r="B401" s="2" t="s">
        <v>2</v>
      </c>
      <c r="C401" s="2" t="s">
        <v>82</v>
      </c>
      <c r="D401" s="2" t="s">
        <v>2</v>
      </c>
    </row>
    <row r="402" spans="1:4" x14ac:dyDescent="0.3">
      <c r="A402" s="1">
        <v>42102</v>
      </c>
      <c r="B402" s="2" t="s">
        <v>2</v>
      </c>
      <c r="C402" s="2" t="s">
        <v>0</v>
      </c>
      <c r="D402" s="2" t="s">
        <v>2</v>
      </c>
    </row>
    <row r="403" spans="1:4" x14ac:dyDescent="0.3">
      <c r="A403" s="1">
        <v>42103</v>
      </c>
      <c r="B403" s="2" t="s">
        <v>6</v>
      </c>
      <c r="C403" s="2" t="s">
        <v>3</v>
      </c>
      <c r="D403" s="2" t="s">
        <v>6</v>
      </c>
    </row>
    <row r="404" spans="1:4" x14ac:dyDescent="0.3">
      <c r="A404" s="1">
        <v>42104</v>
      </c>
      <c r="B404" s="2" t="s">
        <v>82</v>
      </c>
      <c r="C404" s="2" t="s">
        <v>4</v>
      </c>
      <c r="D404" s="2" t="s">
        <v>4</v>
      </c>
    </row>
    <row r="405" spans="1:4" x14ac:dyDescent="0.3">
      <c r="A405" s="1">
        <v>42105</v>
      </c>
      <c r="B405" s="2" t="s">
        <v>6</v>
      </c>
      <c r="C405" s="2" t="s">
        <v>5</v>
      </c>
      <c r="D405" s="2" t="s">
        <v>6</v>
      </c>
    </row>
    <row r="406" spans="1:4" x14ac:dyDescent="0.3">
      <c r="A406" s="1">
        <v>42105</v>
      </c>
      <c r="B406" s="2" t="s">
        <v>2</v>
      </c>
      <c r="C406" s="2" t="s">
        <v>1</v>
      </c>
      <c r="D406" s="2" t="s">
        <v>1</v>
      </c>
    </row>
    <row r="407" spans="1:4" x14ac:dyDescent="0.3">
      <c r="A407" s="1">
        <v>42106</v>
      </c>
      <c r="B407" s="2" t="s">
        <v>3</v>
      </c>
      <c r="C407" s="2" t="s">
        <v>4</v>
      </c>
      <c r="D407" s="2" t="s">
        <v>4</v>
      </c>
    </row>
    <row r="408" spans="1:4" x14ac:dyDescent="0.3">
      <c r="A408" s="1">
        <v>42106</v>
      </c>
      <c r="B408" s="2" t="s">
        <v>0</v>
      </c>
      <c r="C408" s="2" t="s">
        <v>82</v>
      </c>
      <c r="D408" s="2" t="s">
        <v>82</v>
      </c>
    </row>
    <row r="409" spans="1:4" x14ac:dyDescent="0.3">
      <c r="A409" s="1">
        <v>42107</v>
      </c>
      <c r="B409" s="2" t="s">
        <v>1</v>
      </c>
      <c r="C409" s="2" t="s">
        <v>5</v>
      </c>
      <c r="D409" s="2" t="s">
        <v>5</v>
      </c>
    </row>
    <row r="410" spans="1:4" x14ac:dyDescent="0.3">
      <c r="A410" s="1">
        <v>42108</v>
      </c>
      <c r="B410" s="2" t="s">
        <v>4</v>
      </c>
      <c r="C410" s="2" t="s">
        <v>0</v>
      </c>
      <c r="D410" s="2" t="s">
        <v>4</v>
      </c>
    </row>
    <row r="411" spans="1:4" x14ac:dyDescent="0.3">
      <c r="A411" s="1">
        <v>42109</v>
      </c>
      <c r="B411" s="2" t="s">
        <v>82</v>
      </c>
      <c r="C411" s="2" t="s">
        <v>3</v>
      </c>
      <c r="D411" s="2" t="s">
        <v>3</v>
      </c>
    </row>
    <row r="412" spans="1:4" x14ac:dyDescent="0.3">
      <c r="A412" s="1">
        <v>42110</v>
      </c>
      <c r="B412" s="2" t="s">
        <v>5</v>
      </c>
      <c r="C412" s="2" t="s">
        <v>4</v>
      </c>
      <c r="D412" s="2" t="s">
        <v>4</v>
      </c>
    </row>
    <row r="413" spans="1:4" x14ac:dyDescent="0.3">
      <c r="A413" s="1">
        <v>42111</v>
      </c>
      <c r="B413" s="2" t="s">
        <v>0</v>
      </c>
      <c r="C413" s="2" t="s">
        <v>6</v>
      </c>
      <c r="D413" s="2" t="s">
        <v>6</v>
      </c>
    </row>
    <row r="414" spans="1:4" x14ac:dyDescent="0.3">
      <c r="A414" s="1">
        <v>42112</v>
      </c>
      <c r="B414" s="2" t="s">
        <v>5</v>
      </c>
      <c r="C414" s="2" t="s">
        <v>3</v>
      </c>
      <c r="D414" s="2" t="s">
        <v>3</v>
      </c>
    </row>
    <row r="415" spans="1:4" x14ac:dyDescent="0.3">
      <c r="A415" s="1">
        <v>42112</v>
      </c>
      <c r="B415" s="2" t="s">
        <v>82</v>
      </c>
      <c r="C415" s="2" t="s">
        <v>2</v>
      </c>
      <c r="D415" s="2" t="s">
        <v>2</v>
      </c>
    </row>
    <row r="416" spans="1:4" x14ac:dyDescent="0.3">
      <c r="A416" s="1">
        <v>42113</v>
      </c>
      <c r="B416" s="2" t="s">
        <v>4</v>
      </c>
      <c r="C416" s="2" t="s">
        <v>6</v>
      </c>
      <c r="D416" s="2" t="s">
        <v>4</v>
      </c>
    </row>
    <row r="417" spans="1:4" x14ac:dyDescent="0.3">
      <c r="A417" s="1">
        <v>42113</v>
      </c>
      <c r="B417" s="2" t="s">
        <v>1</v>
      </c>
      <c r="C417" s="2" t="s">
        <v>0</v>
      </c>
      <c r="D417" s="2" t="s">
        <v>0</v>
      </c>
    </row>
    <row r="418" spans="1:4" x14ac:dyDescent="0.3">
      <c r="A418" s="1">
        <v>42114</v>
      </c>
      <c r="B418" s="2" t="s">
        <v>3</v>
      </c>
      <c r="C418" s="2" t="s">
        <v>2</v>
      </c>
      <c r="D418" s="2" t="s">
        <v>2</v>
      </c>
    </row>
    <row r="419" spans="1:4" x14ac:dyDescent="0.3">
      <c r="A419" s="1">
        <v>42115</v>
      </c>
      <c r="B419" s="2" t="s">
        <v>4</v>
      </c>
      <c r="C419" s="2" t="s">
        <v>82</v>
      </c>
      <c r="D419" s="2" t="s">
        <v>82</v>
      </c>
    </row>
    <row r="420" spans="1:4" x14ac:dyDescent="0.3">
      <c r="A420" s="1">
        <v>42116</v>
      </c>
      <c r="B420" s="2" t="s">
        <v>5</v>
      </c>
      <c r="C420" s="2" t="s">
        <v>2</v>
      </c>
      <c r="D420" s="2" t="s">
        <v>5</v>
      </c>
    </row>
    <row r="421" spans="1:4" x14ac:dyDescent="0.3">
      <c r="A421" s="1">
        <v>42116</v>
      </c>
      <c r="B421" s="2" t="s">
        <v>1</v>
      </c>
      <c r="C421" s="2" t="s">
        <v>6</v>
      </c>
      <c r="D421" s="2" t="s">
        <v>6</v>
      </c>
    </row>
    <row r="422" spans="1:4" x14ac:dyDescent="0.3">
      <c r="A422" s="1">
        <v>42117</v>
      </c>
      <c r="B422" s="2" t="s">
        <v>3</v>
      </c>
      <c r="C422" s="2" t="s">
        <v>0</v>
      </c>
      <c r="D422" s="2" t="s">
        <v>3</v>
      </c>
    </row>
    <row r="423" spans="1:4" x14ac:dyDescent="0.3">
      <c r="A423" s="1">
        <v>42118</v>
      </c>
      <c r="B423" s="2" t="s">
        <v>4</v>
      </c>
      <c r="C423" s="2" t="s">
        <v>1</v>
      </c>
      <c r="D423" s="2" t="s">
        <v>1</v>
      </c>
    </row>
    <row r="424" spans="1:4" x14ac:dyDescent="0.3">
      <c r="A424" s="1">
        <v>42119</v>
      </c>
      <c r="B424" s="2" t="s">
        <v>0</v>
      </c>
      <c r="C424" s="2" t="s">
        <v>5</v>
      </c>
      <c r="D424" s="2" t="s">
        <v>0</v>
      </c>
    </row>
    <row r="425" spans="1:4" x14ac:dyDescent="0.3">
      <c r="A425" s="1">
        <v>42119</v>
      </c>
      <c r="B425" s="2" t="s">
        <v>6</v>
      </c>
      <c r="C425" s="2" t="s">
        <v>82</v>
      </c>
      <c r="D425" s="2" t="s">
        <v>6</v>
      </c>
    </row>
    <row r="426" spans="1:4" x14ac:dyDescent="0.3">
      <c r="A426" s="1">
        <v>42120</v>
      </c>
      <c r="B426" s="2" t="s">
        <v>3</v>
      </c>
      <c r="C426" s="2" t="s">
        <v>1</v>
      </c>
      <c r="D426" s="2" t="s">
        <v>1</v>
      </c>
    </row>
    <row r="427" spans="1:4" x14ac:dyDescent="0.3">
      <c r="A427" s="1">
        <v>42121</v>
      </c>
      <c r="B427" s="2" t="s">
        <v>82</v>
      </c>
      <c r="C427" s="2" t="s">
        <v>5</v>
      </c>
      <c r="D427" s="2" t="s">
        <v>5</v>
      </c>
    </row>
    <row r="428" spans="1:4" x14ac:dyDescent="0.3">
      <c r="A428" s="1">
        <v>42122</v>
      </c>
      <c r="B428" s="2" t="s">
        <v>6</v>
      </c>
      <c r="C428" s="2" t="s">
        <v>2</v>
      </c>
      <c r="D428" s="2" t="s">
        <v>6</v>
      </c>
    </row>
    <row r="429" spans="1:4" x14ac:dyDescent="0.3">
      <c r="A429" s="1">
        <v>42123</v>
      </c>
      <c r="B429" s="2" t="s">
        <v>1</v>
      </c>
      <c r="C429" s="2" t="s">
        <v>4</v>
      </c>
      <c r="D429" s="2" t="s">
        <v>7</v>
      </c>
    </row>
    <row r="430" spans="1:4" x14ac:dyDescent="0.3">
      <c r="A430" s="1">
        <v>42124</v>
      </c>
      <c r="B430" s="2" t="s">
        <v>2</v>
      </c>
      <c r="C430" s="2" t="s">
        <v>6</v>
      </c>
      <c r="D430" s="2" t="s">
        <v>2</v>
      </c>
    </row>
    <row r="431" spans="1:4" x14ac:dyDescent="0.3">
      <c r="A431" s="1">
        <v>42125</v>
      </c>
      <c r="B431" s="2" t="s">
        <v>3</v>
      </c>
      <c r="C431" s="2" t="s">
        <v>82</v>
      </c>
      <c r="D431" s="2" t="s">
        <v>3</v>
      </c>
    </row>
    <row r="432" spans="1:4" x14ac:dyDescent="0.3">
      <c r="A432" s="1">
        <v>42125</v>
      </c>
      <c r="B432" s="2" t="s">
        <v>0</v>
      </c>
      <c r="C432" s="2" t="s">
        <v>4</v>
      </c>
      <c r="D432" s="2" t="s">
        <v>0</v>
      </c>
    </row>
    <row r="433" spans="1:4" x14ac:dyDescent="0.3">
      <c r="A433" s="1">
        <v>42126</v>
      </c>
      <c r="B433" s="2" t="s">
        <v>1</v>
      </c>
      <c r="C433" s="2" t="s">
        <v>2</v>
      </c>
      <c r="D433" s="2" t="s">
        <v>1</v>
      </c>
    </row>
    <row r="434" spans="1:4" x14ac:dyDescent="0.3">
      <c r="A434" s="1">
        <v>42126</v>
      </c>
      <c r="B434" s="2" t="s">
        <v>5</v>
      </c>
      <c r="C434" s="2" t="s">
        <v>6</v>
      </c>
      <c r="D434" s="2" t="s">
        <v>5</v>
      </c>
    </row>
    <row r="435" spans="1:4" x14ac:dyDescent="0.3">
      <c r="A435" s="1">
        <v>42127</v>
      </c>
      <c r="B435" s="2" t="s">
        <v>82</v>
      </c>
      <c r="C435" s="2" t="s">
        <v>0</v>
      </c>
      <c r="D435" s="2" t="s">
        <v>0</v>
      </c>
    </row>
    <row r="436" spans="1:4" x14ac:dyDescent="0.3">
      <c r="A436" s="1">
        <v>42127</v>
      </c>
      <c r="B436" s="2" t="s">
        <v>4</v>
      </c>
      <c r="C436" s="2" t="s">
        <v>3</v>
      </c>
      <c r="D436" s="2" t="s">
        <v>4</v>
      </c>
    </row>
    <row r="437" spans="1:4" x14ac:dyDescent="0.3">
      <c r="A437" s="1">
        <v>42128</v>
      </c>
      <c r="B437" s="2" t="s">
        <v>6</v>
      </c>
      <c r="C437" s="2" t="s">
        <v>1</v>
      </c>
      <c r="D437" s="2" t="s">
        <v>6</v>
      </c>
    </row>
    <row r="438" spans="1:4" x14ac:dyDescent="0.3">
      <c r="A438" s="1">
        <v>42128</v>
      </c>
      <c r="B438" s="2" t="s">
        <v>2</v>
      </c>
      <c r="C438" s="2" t="s">
        <v>5</v>
      </c>
      <c r="D438" s="2" t="s">
        <v>2</v>
      </c>
    </row>
    <row r="439" spans="1:4" x14ac:dyDescent="0.3">
      <c r="A439" s="1">
        <v>42129</v>
      </c>
      <c r="B439" s="2" t="s">
        <v>0</v>
      </c>
      <c r="C439" s="2" t="s">
        <v>3</v>
      </c>
      <c r="D439" s="2" t="s">
        <v>0</v>
      </c>
    </row>
    <row r="440" spans="1:4" x14ac:dyDescent="0.3">
      <c r="A440" s="1">
        <v>42130</v>
      </c>
      <c r="B440" s="2" t="s">
        <v>1</v>
      </c>
      <c r="C440" s="2" t="s">
        <v>82</v>
      </c>
      <c r="D440" s="2" t="s">
        <v>1</v>
      </c>
    </row>
    <row r="441" spans="1:4" x14ac:dyDescent="0.3">
      <c r="A441" s="1">
        <v>42131</v>
      </c>
      <c r="B441" s="2" t="s">
        <v>2</v>
      </c>
      <c r="C441" s="2" t="s">
        <v>3</v>
      </c>
      <c r="D441" s="2" t="s">
        <v>2</v>
      </c>
    </row>
    <row r="442" spans="1:4" x14ac:dyDescent="0.3">
      <c r="A442" s="1">
        <v>42131</v>
      </c>
      <c r="B442" s="2" t="s">
        <v>4</v>
      </c>
      <c r="C442" s="2" t="s">
        <v>5</v>
      </c>
      <c r="D442" s="2" t="s">
        <v>5</v>
      </c>
    </row>
    <row r="443" spans="1:4" x14ac:dyDescent="0.3">
      <c r="A443" s="1">
        <v>42132</v>
      </c>
      <c r="B443" s="2" t="s">
        <v>6</v>
      </c>
      <c r="C443" s="2" t="s">
        <v>0</v>
      </c>
      <c r="D443" s="2" t="s">
        <v>0</v>
      </c>
    </row>
    <row r="444" spans="1:4" x14ac:dyDescent="0.3">
      <c r="A444" s="1">
        <v>42133</v>
      </c>
      <c r="B444" s="2" t="s">
        <v>2</v>
      </c>
      <c r="C444" s="2" t="s">
        <v>82</v>
      </c>
      <c r="D444" s="2" t="s">
        <v>2</v>
      </c>
    </row>
    <row r="445" spans="1:4" x14ac:dyDescent="0.3">
      <c r="A445" s="1">
        <v>42133</v>
      </c>
      <c r="B445" s="2" t="s">
        <v>3</v>
      </c>
      <c r="C445" s="2" t="s">
        <v>5</v>
      </c>
      <c r="D445" s="2" t="s">
        <v>5</v>
      </c>
    </row>
    <row r="446" spans="1:4" x14ac:dyDescent="0.3">
      <c r="A446" s="1">
        <v>42134</v>
      </c>
      <c r="B446" s="2" t="s">
        <v>0</v>
      </c>
      <c r="C446" s="2" t="s">
        <v>1</v>
      </c>
      <c r="D446" s="2" t="s">
        <v>1</v>
      </c>
    </row>
    <row r="447" spans="1:4" x14ac:dyDescent="0.3">
      <c r="A447" s="1">
        <v>42134</v>
      </c>
      <c r="B447" s="2" t="s">
        <v>6</v>
      </c>
      <c r="C447" s="2" t="s">
        <v>4</v>
      </c>
      <c r="D447" s="2" t="s">
        <v>6</v>
      </c>
    </row>
    <row r="448" spans="1:4" x14ac:dyDescent="0.3">
      <c r="A448" s="1">
        <v>42135</v>
      </c>
      <c r="B448" s="2" t="s">
        <v>5</v>
      </c>
      <c r="C448" s="2" t="s">
        <v>82</v>
      </c>
      <c r="D448" s="2" t="s">
        <v>5</v>
      </c>
    </row>
    <row r="449" spans="1:4" x14ac:dyDescent="0.3">
      <c r="A449" s="1">
        <v>42136</v>
      </c>
      <c r="B449" s="2" t="s">
        <v>3</v>
      </c>
      <c r="C449" s="2" t="s">
        <v>6</v>
      </c>
      <c r="D449" s="2" t="s">
        <v>3</v>
      </c>
    </row>
    <row r="450" spans="1:4" x14ac:dyDescent="0.3">
      <c r="A450" s="1">
        <v>42137</v>
      </c>
      <c r="B450" s="2" t="s">
        <v>82</v>
      </c>
      <c r="C450" s="2" t="s">
        <v>1</v>
      </c>
      <c r="D450" s="2" t="s">
        <v>82</v>
      </c>
    </row>
    <row r="451" spans="1:4" x14ac:dyDescent="0.3">
      <c r="A451" s="1">
        <v>42138</v>
      </c>
      <c r="B451" s="2" t="s">
        <v>0</v>
      </c>
      <c r="C451" s="2" t="s">
        <v>2</v>
      </c>
      <c r="D451" s="2" t="s">
        <v>0</v>
      </c>
    </row>
    <row r="452" spans="1:4" x14ac:dyDescent="0.3">
      <c r="A452" s="1">
        <v>42139</v>
      </c>
      <c r="B452" s="2" t="s">
        <v>5</v>
      </c>
      <c r="C452" s="2" t="s">
        <v>1</v>
      </c>
      <c r="D452" s="2" t="s">
        <v>1</v>
      </c>
    </row>
    <row r="453" spans="1:4" x14ac:dyDescent="0.3">
      <c r="A453" s="1">
        <v>42140</v>
      </c>
      <c r="B453" s="2" t="s">
        <v>82</v>
      </c>
      <c r="C453" s="2" t="s">
        <v>6</v>
      </c>
      <c r="D453" s="2" t="s">
        <v>6</v>
      </c>
    </row>
    <row r="454" spans="1:4" x14ac:dyDescent="0.3">
      <c r="A454" s="1">
        <v>42140</v>
      </c>
      <c r="B454" s="2" t="s">
        <v>4</v>
      </c>
      <c r="C454" s="2" t="s">
        <v>2</v>
      </c>
      <c r="D454" s="2" t="s">
        <v>4</v>
      </c>
    </row>
    <row r="455" spans="1:4" x14ac:dyDescent="0.3">
      <c r="A455" s="1">
        <v>42141</v>
      </c>
      <c r="B455" s="2" t="s">
        <v>1</v>
      </c>
      <c r="C455" s="2" t="s">
        <v>3</v>
      </c>
      <c r="D455" s="2" t="s">
        <v>7</v>
      </c>
    </row>
    <row r="456" spans="1:4" x14ac:dyDescent="0.3">
      <c r="A456" s="1">
        <v>42141</v>
      </c>
      <c r="B456" s="2" t="s">
        <v>5</v>
      </c>
      <c r="C456" s="2" t="s">
        <v>0</v>
      </c>
      <c r="D456" s="2" t="s">
        <v>0</v>
      </c>
    </row>
    <row r="457" spans="1:4" x14ac:dyDescent="0.3">
      <c r="A457" s="1">
        <v>42143</v>
      </c>
      <c r="B457" s="2" t="s">
        <v>6</v>
      </c>
      <c r="C457" s="2" t="s">
        <v>0</v>
      </c>
      <c r="D457" s="2" t="s">
        <v>0</v>
      </c>
    </row>
    <row r="458" spans="1:4" x14ac:dyDescent="0.3">
      <c r="A458" s="1">
        <v>42144</v>
      </c>
      <c r="B458" s="2" t="s">
        <v>1</v>
      </c>
      <c r="C458" s="2" t="s">
        <v>4</v>
      </c>
      <c r="D458" s="2" t="s">
        <v>1</v>
      </c>
    </row>
    <row r="459" spans="1:4" x14ac:dyDescent="0.3">
      <c r="A459" s="1">
        <v>42146</v>
      </c>
      <c r="B459" s="2" t="s">
        <v>6</v>
      </c>
      <c r="C459" s="2" t="s">
        <v>1</v>
      </c>
      <c r="D459" s="2" t="s">
        <v>6</v>
      </c>
    </row>
    <row r="460" spans="1:4" x14ac:dyDescent="0.3">
      <c r="A460" s="1">
        <v>42148</v>
      </c>
      <c r="B460" s="2" t="s">
        <v>0</v>
      </c>
      <c r="C460" s="2" t="s">
        <v>6</v>
      </c>
      <c r="D460" s="2" t="s">
        <v>0</v>
      </c>
    </row>
    <row r="461" spans="1:4" x14ac:dyDescent="0.3">
      <c r="A461" s="1">
        <v>42470</v>
      </c>
      <c r="B461" s="2" t="s">
        <v>2</v>
      </c>
      <c r="C461" s="2" t="s">
        <v>3</v>
      </c>
      <c r="D461" s="2" t="s">
        <v>2</v>
      </c>
    </row>
    <row r="462" spans="1:4" x14ac:dyDescent="0.3">
      <c r="A462" s="1">
        <v>42472</v>
      </c>
      <c r="B462" s="2" t="s">
        <v>1</v>
      </c>
      <c r="C462" s="2" t="s">
        <v>5</v>
      </c>
      <c r="D462" s="2" t="s">
        <v>1</v>
      </c>
    </row>
    <row r="463" spans="1:4" x14ac:dyDescent="0.3">
      <c r="A463" s="1">
        <v>42473</v>
      </c>
      <c r="B463" s="2" t="s">
        <v>2</v>
      </c>
      <c r="C463" s="2" t="s">
        <v>0</v>
      </c>
      <c r="D463" s="2" t="s">
        <v>0</v>
      </c>
    </row>
    <row r="464" spans="1:4" x14ac:dyDescent="0.3">
      <c r="A464" s="1">
        <v>42475</v>
      </c>
      <c r="B464" s="2" t="s">
        <v>3</v>
      </c>
      <c r="C464" s="2" t="s">
        <v>82</v>
      </c>
      <c r="D464" s="2" t="s">
        <v>3</v>
      </c>
    </row>
    <row r="465" spans="1:4" x14ac:dyDescent="0.3">
      <c r="A465" s="1">
        <v>42476</v>
      </c>
      <c r="B465" s="2" t="s">
        <v>5</v>
      </c>
      <c r="C465" s="2" t="s">
        <v>2</v>
      </c>
      <c r="D465" s="2" t="s">
        <v>2</v>
      </c>
    </row>
    <row r="466" spans="1:4" x14ac:dyDescent="0.3">
      <c r="A466" s="1">
        <v>42477</v>
      </c>
      <c r="B466" s="2" t="s">
        <v>1</v>
      </c>
      <c r="C466" s="2" t="s">
        <v>3</v>
      </c>
      <c r="D466" s="2" t="s">
        <v>3</v>
      </c>
    </row>
    <row r="467" spans="1:4" x14ac:dyDescent="0.3">
      <c r="A467" s="1">
        <v>42478</v>
      </c>
      <c r="B467" s="2" t="s">
        <v>5</v>
      </c>
      <c r="C467" s="2" t="s">
        <v>0</v>
      </c>
      <c r="D467" s="2" t="s">
        <v>5</v>
      </c>
    </row>
    <row r="468" spans="1:4" x14ac:dyDescent="0.3">
      <c r="A468" s="1">
        <v>42479</v>
      </c>
      <c r="B468" s="2" t="s">
        <v>82</v>
      </c>
      <c r="C468" s="2" t="s">
        <v>2</v>
      </c>
      <c r="D468" s="2" t="s">
        <v>2</v>
      </c>
    </row>
    <row r="469" spans="1:4" x14ac:dyDescent="0.3">
      <c r="A469" s="1">
        <v>42480</v>
      </c>
      <c r="B469" s="2" t="s">
        <v>0</v>
      </c>
      <c r="C469" s="2" t="s">
        <v>1</v>
      </c>
      <c r="D469" s="2" t="s">
        <v>0</v>
      </c>
    </row>
    <row r="470" spans="1:4" x14ac:dyDescent="0.3">
      <c r="A470" s="1">
        <v>42483</v>
      </c>
      <c r="B470" s="2" t="s">
        <v>3</v>
      </c>
      <c r="C470" s="2" t="s">
        <v>0</v>
      </c>
      <c r="D470" s="2" t="s">
        <v>3</v>
      </c>
    </row>
    <row r="471" spans="1:4" x14ac:dyDescent="0.3">
      <c r="A471" s="1">
        <v>42483</v>
      </c>
      <c r="B471" s="2" t="s">
        <v>5</v>
      </c>
      <c r="C471" s="2" t="s">
        <v>82</v>
      </c>
      <c r="D471" s="2" t="s">
        <v>5</v>
      </c>
    </row>
    <row r="472" spans="1:4" x14ac:dyDescent="0.3">
      <c r="A472" s="1">
        <v>42485</v>
      </c>
      <c r="B472" s="2" t="s">
        <v>82</v>
      </c>
      <c r="C472" s="2" t="s">
        <v>0</v>
      </c>
      <c r="D472" s="2" t="s">
        <v>0</v>
      </c>
    </row>
    <row r="473" spans="1:4" x14ac:dyDescent="0.3">
      <c r="A473" s="1">
        <v>42488</v>
      </c>
      <c r="B473" s="2" t="s">
        <v>0</v>
      </c>
      <c r="C473" s="2" t="s">
        <v>2</v>
      </c>
      <c r="D473" s="2" t="s">
        <v>0</v>
      </c>
    </row>
    <row r="474" spans="1:4" x14ac:dyDescent="0.3">
      <c r="A474" s="1">
        <v>42490</v>
      </c>
      <c r="B474" s="2" t="s">
        <v>3</v>
      </c>
      <c r="C474" s="2" t="s">
        <v>2</v>
      </c>
      <c r="D474" s="2" t="s">
        <v>3</v>
      </c>
    </row>
    <row r="475" spans="1:4" x14ac:dyDescent="0.3">
      <c r="A475" s="1">
        <v>42490</v>
      </c>
      <c r="B475" s="2" t="s">
        <v>5</v>
      </c>
      <c r="C475" s="2" t="s">
        <v>1</v>
      </c>
      <c r="D475" s="2" t="s">
        <v>5</v>
      </c>
    </row>
    <row r="476" spans="1:4" x14ac:dyDescent="0.3">
      <c r="A476" s="1">
        <v>42492</v>
      </c>
      <c r="B476" s="2" t="s">
        <v>1</v>
      </c>
      <c r="C476" s="2" t="s">
        <v>2</v>
      </c>
      <c r="D476" s="2" t="s">
        <v>2</v>
      </c>
    </row>
    <row r="477" spans="1:4" x14ac:dyDescent="0.3">
      <c r="A477" s="1">
        <v>42494</v>
      </c>
      <c r="B477" s="2" t="s">
        <v>2</v>
      </c>
      <c r="C477" s="2" t="s">
        <v>82</v>
      </c>
      <c r="D477" s="2" t="s">
        <v>2</v>
      </c>
    </row>
    <row r="478" spans="1:4" x14ac:dyDescent="0.3">
      <c r="A478" s="1">
        <v>42497</v>
      </c>
      <c r="B478" s="2" t="s">
        <v>82</v>
      </c>
      <c r="C478" s="2" t="s">
        <v>3</v>
      </c>
      <c r="D478" s="2" t="s">
        <v>82</v>
      </c>
    </row>
    <row r="479" spans="1:4" x14ac:dyDescent="0.3">
      <c r="A479" s="1">
        <v>42498</v>
      </c>
      <c r="B479" s="2" t="s">
        <v>0</v>
      </c>
      <c r="C479" s="2" t="s">
        <v>5</v>
      </c>
      <c r="D479" s="2" t="s">
        <v>5</v>
      </c>
    </row>
    <row r="480" spans="1:4" x14ac:dyDescent="0.3">
      <c r="A480" s="1">
        <v>42499</v>
      </c>
      <c r="B480" s="2" t="s">
        <v>82</v>
      </c>
      <c r="C480" s="2" t="s">
        <v>1</v>
      </c>
      <c r="D480" s="2" t="s">
        <v>1</v>
      </c>
    </row>
    <row r="481" spans="1:4" x14ac:dyDescent="0.3">
      <c r="A481" s="1">
        <v>42501</v>
      </c>
      <c r="B481" s="2" t="s">
        <v>1</v>
      </c>
      <c r="C481" s="2" t="s">
        <v>0</v>
      </c>
      <c r="D481" s="2" t="s">
        <v>0</v>
      </c>
    </row>
    <row r="482" spans="1:4" x14ac:dyDescent="0.3">
      <c r="A482" s="1">
        <v>42502</v>
      </c>
      <c r="B482" s="2" t="s">
        <v>5</v>
      </c>
      <c r="C482" s="2" t="s">
        <v>3</v>
      </c>
      <c r="D482" s="2" t="s">
        <v>3</v>
      </c>
    </row>
    <row r="483" spans="1:4" x14ac:dyDescent="0.3">
      <c r="A483" s="1">
        <v>42503</v>
      </c>
      <c r="B483" s="2" t="s">
        <v>0</v>
      </c>
      <c r="C483" s="2" t="s">
        <v>82</v>
      </c>
      <c r="D483" s="2" t="s">
        <v>82</v>
      </c>
    </row>
    <row r="484" spans="1:4" x14ac:dyDescent="0.3">
      <c r="A484" s="1">
        <v>42505</v>
      </c>
      <c r="B484" s="2" t="s">
        <v>82</v>
      </c>
      <c r="C484" s="2" t="s">
        <v>5</v>
      </c>
      <c r="D484" s="2" t="s">
        <v>5</v>
      </c>
    </row>
    <row r="485" spans="1:4" x14ac:dyDescent="0.3">
      <c r="A485" s="1">
        <v>42505</v>
      </c>
      <c r="B485" s="2" t="s">
        <v>0</v>
      </c>
      <c r="C485" s="2" t="s">
        <v>3</v>
      </c>
      <c r="D485" s="2" t="s">
        <v>0</v>
      </c>
    </row>
    <row r="486" spans="1:4" x14ac:dyDescent="0.3">
      <c r="A486" s="1">
        <v>42506</v>
      </c>
      <c r="B486" s="2" t="s">
        <v>2</v>
      </c>
      <c r="C486" s="2" t="s">
        <v>1</v>
      </c>
      <c r="D486" s="2" t="s">
        <v>1</v>
      </c>
    </row>
    <row r="487" spans="1:4" x14ac:dyDescent="0.3">
      <c r="A487" s="1">
        <v>42508</v>
      </c>
      <c r="B487" s="2" t="s">
        <v>1</v>
      </c>
      <c r="C487" s="2" t="s">
        <v>82</v>
      </c>
      <c r="D487" s="2" t="s">
        <v>1</v>
      </c>
    </row>
    <row r="488" spans="1:4" x14ac:dyDescent="0.3">
      <c r="A488" s="1">
        <v>42510</v>
      </c>
      <c r="B488" s="2" t="s">
        <v>3</v>
      </c>
      <c r="C488" s="2" t="s">
        <v>5</v>
      </c>
      <c r="D488" s="2" t="s">
        <v>3</v>
      </c>
    </row>
    <row r="489" spans="1:4" x14ac:dyDescent="0.3">
      <c r="A489" s="1">
        <v>42512</v>
      </c>
      <c r="B489" s="2" t="s">
        <v>2</v>
      </c>
      <c r="C489" s="2" t="s">
        <v>5</v>
      </c>
      <c r="D489" s="2" t="s">
        <v>2</v>
      </c>
    </row>
    <row r="490" spans="1:4" x14ac:dyDescent="0.3">
      <c r="A490" s="1">
        <v>42512</v>
      </c>
      <c r="B490" s="2" t="s">
        <v>3</v>
      </c>
      <c r="C490" s="2" t="s">
        <v>1</v>
      </c>
      <c r="D490" s="2" t="s">
        <v>1</v>
      </c>
    </row>
    <row r="491" spans="1:4" x14ac:dyDescent="0.3">
      <c r="A491" s="1">
        <v>42515</v>
      </c>
      <c r="B491" s="2" t="s">
        <v>5</v>
      </c>
      <c r="C491" s="2" t="s">
        <v>2</v>
      </c>
      <c r="D491" s="2" t="s">
        <v>5</v>
      </c>
    </row>
    <row r="492" spans="1:4" x14ac:dyDescent="0.3">
      <c r="A492" s="1">
        <v>42519</v>
      </c>
      <c r="B492" s="2" t="s">
        <v>1</v>
      </c>
      <c r="C492" s="2" t="s">
        <v>5</v>
      </c>
      <c r="D492" s="2" t="s">
        <v>5</v>
      </c>
    </row>
    <row r="493" spans="1:4" x14ac:dyDescent="0.3">
      <c r="A493" s="1">
        <v>42830</v>
      </c>
      <c r="B493" s="2" t="s">
        <v>5</v>
      </c>
      <c r="C493" s="2" t="s">
        <v>1</v>
      </c>
      <c r="D493" s="2" t="s">
        <v>5</v>
      </c>
    </row>
    <row r="494" spans="1:4" x14ac:dyDescent="0.3">
      <c r="A494" s="1">
        <v>42833</v>
      </c>
      <c r="B494" s="2" t="s">
        <v>1</v>
      </c>
      <c r="C494" s="2" t="s">
        <v>3</v>
      </c>
      <c r="D494" s="2" t="s">
        <v>1</v>
      </c>
    </row>
    <row r="495" spans="1:4" x14ac:dyDescent="0.3">
      <c r="A495" s="1">
        <v>42834</v>
      </c>
      <c r="B495" s="2" t="s">
        <v>0</v>
      </c>
      <c r="C495" s="2" t="s">
        <v>2</v>
      </c>
      <c r="D495" s="2" t="s">
        <v>0</v>
      </c>
    </row>
    <row r="496" spans="1:4" x14ac:dyDescent="0.3">
      <c r="A496" s="1">
        <v>42835</v>
      </c>
      <c r="B496" s="2" t="s">
        <v>82</v>
      </c>
      <c r="C496" s="2" t="s">
        <v>1</v>
      </c>
      <c r="D496" s="2" t="s">
        <v>82</v>
      </c>
    </row>
    <row r="497" spans="1:4" x14ac:dyDescent="0.3">
      <c r="A497" s="1">
        <v>42837</v>
      </c>
      <c r="B497" s="2" t="s">
        <v>0</v>
      </c>
      <c r="C497" s="2" t="s">
        <v>5</v>
      </c>
      <c r="D497" s="2" t="s">
        <v>0</v>
      </c>
    </row>
    <row r="498" spans="1:4" x14ac:dyDescent="0.3">
      <c r="A498" s="1">
        <v>42838</v>
      </c>
      <c r="B498" s="2" t="s">
        <v>2</v>
      </c>
      <c r="C498" s="2" t="s">
        <v>82</v>
      </c>
      <c r="D498" s="2" t="s">
        <v>2</v>
      </c>
    </row>
    <row r="499" spans="1:4" x14ac:dyDescent="0.3">
      <c r="A499" s="1">
        <v>42839</v>
      </c>
      <c r="B499" s="2" t="s">
        <v>1</v>
      </c>
      <c r="C499" s="2" t="s">
        <v>0</v>
      </c>
      <c r="D499" s="2" t="s">
        <v>0</v>
      </c>
    </row>
    <row r="500" spans="1:4" x14ac:dyDescent="0.3">
      <c r="A500" s="1">
        <v>42840</v>
      </c>
      <c r="B500" s="2" t="s">
        <v>2</v>
      </c>
      <c r="C500" s="2" t="s">
        <v>5</v>
      </c>
      <c r="D500" s="2" t="s">
        <v>2</v>
      </c>
    </row>
    <row r="501" spans="1:4" x14ac:dyDescent="0.3">
      <c r="A501" s="1">
        <v>42840</v>
      </c>
      <c r="B501" s="2" t="s">
        <v>3</v>
      </c>
      <c r="C501" s="2" t="s">
        <v>82</v>
      </c>
      <c r="D501" s="2" t="s">
        <v>3</v>
      </c>
    </row>
    <row r="502" spans="1:4" x14ac:dyDescent="0.3">
      <c r="A502" s="1">
        <v>42842</v>
      </c>
      <c r="B502" s="2" t="s">
        <v>3</v>
      </c>
      <c r="C502" s="2" t="s">
        <v>2</v>
      </c>
      <c r="D502" s="2" t="s">
        <v>2</v>
      </c>
    </row>
    <row r="503" spans="1:4" x14ac:dyDescent="0.3">
      <c r="A503" s="1">
        <v>42842</v>
      </c>
      <c r="B503" s="2" t="s">
        <v>5</v>
      </c>
      <c r="C503" s="2" t="s">
        <v>82</v>
      </c>
      <c r="D503" s="2" t="s">
        <v>5</v>
      </c>
    </row>
    <row r="504" spans="1:4" x14ac:dyDescent="0.3">
      <c r="A504" s="1">
        <v>42844</v>
      </c>
      <c r="B504" s="2" t="s">
        <v>5</v>
      </c>
      <c r="C504" s="2" t="s">
        <v>3</v>
      </c>
      <c r="D504" s="2" t="s">
        <v>5</v>
      </c>
    </row>
    <row r="505" spans="1:4" x14ac:dyDescent="0.3">
      <c r="A505" s="1">
        <v>42845</v>
      </c>
      <c r="B505" s="2" t="s">
        <v>82</v>
      </c>
      <c r="C505" s="2" t="s">
        <v>0</v>
      </c>
      <c r="D505" s="2" t="s">
        <v>0</v>
      </c>
    </row>
    <row r="506" spans="1:4" x14ac:dyDescent="0.3">
      <c r="A506" s="1">
        <v>42847</v>
      </c>
      <c r="B506" s="2" t="s">
        <v>0</v>
      </c>
      <c r="C506" s="2" t="s">
        <v>3</v>
      </c>
      <c r="D506" s="2" t="s">
        <v>0</v>
      </c>
    </row>
    <row r="507" spans="1:4" x14ac:dyDescent="0.3">
      <c r="A507" s="1">
        <v>42848</v>
      </c>
      <c r="B507" s="2" t="s">
        <v>2</v>
      </c>
      <c r="C507" s="2" t="s">
        <v>1</v>
      </c>
      <c r="D507" s="2" t="s">
        <v>2</v>
      </c>
    </row>
    <row r="508" spans="1:4" x14ac:dyDescent="0.3">
      <c r="A508" s="1">
        <v>42853</v>
      </c>
      <c r="B508" s="2" t="s">
        <v>2</v>
      </c>
      <c r="C508" s="2" t="s">
        <v>3</v>
      </c>
      <c r="D508" s="2" t="s">
        <v>2</v>
      </c>
    </row>
    <row r="509" spans="1:4" x14ac:dyDescent="0.3">
      <c r="A509" s="1">
        <v>42853</v>
      </c>
      <c r="B509" s="2" t="s">
        <v>82</v>
      </c>
      <c r="C509" s="2" t="s">
        <v>5</v>
      </c>
      <c r="D509" s="2" t="s">
        <v>5</v>
      </c>
    </row>
    <row r="510" spans="1:4" x14ac:dyDescent="0.3">
      <c r="A510" s="1">
        <v>42855</v>
      </c>
      <c r="B510" s="2" t="s">
        <v>82</v>
      </c>
      <c r="C510" s="2" t="s">
        <v>3</v>
      </c>
      <c r="D510" s="2" t="s">
        <v>82</v>
      </c>
    </row>
    <row r="511" spans="1:4" x14ac:dyDescent="0.3">
      <c r="A511" s="1">
        <v>42855</v>
      </c>
      <c r="B511" s="2" t="s">
        <v>5</v>
      </c>
      <c r="C511" s="2" t="s">
        <v>2</v>
      </c>
      <c r="D511" s="2" t="s">
        <v>5</v>
      </c>
    </row>
    <row r="512" spans="1:4" x14ac:dyDescent="0.3">
      <c r="A512" s="1">
        <v>42856</v>
      </c>
      <c r="B512" s="2" t="s">
        <v>0</v>
      </c>
      <c r="C512" s="2" t="s">
        <v>1</v>
      </c>
      <c r="D512" s="2" t="s">
        <v>0</v>
      </c>
    </row>
    <row r="513" spans="1:4" x14ac:dyDescent="0.3">
      <c r="A513" s="1">
        <v>42857</v>
      </c>
      <c r="B513" s="2" t="s">
        <v>3</v>
      </c>
      <c r="C513" s="2" t="s">
        <v>5</v>
      </c>
      <c r="D513" s="2" t="s">
        <v>3</v>
      </c>
    </row>
    <row r="514" spans="1:4" x14ac:dyDescent="0.3">
      <c r="A514" s="1">
        <v>42860</v>
      </c>
      <c r="B514" s="2" t="s">
        <v>1</v>
      </c>
      <c r="C514" s="2" t="s">
        <v>82</v>
      </c>
      <c r="D514" s="2" t="s">
        <v>82</v>
      </c>
    </row>
    <row r="515" spans="1:4" x14ac:dyDescent="0.3">
      <c r="A515" s="1">
        <v>42861</v>
      </c>
      <c r="B515" s="2" t="s">
        <v>3</v>
      </c>
      <c r="C515" s="2" t="s">
        <v>0</v>
      </c>
      <c r="D515" s="2" t="s">
        <v>0</v>
      </c>
    </row>
    <row r="516" spans="1:4" x14ac:dyDescent="0.3">
      <c r="A516" s="1">
        <v>42862</v>
      </c>
      <c r="B516" s="2" t="s">
        <v>1</v>
      </c>
      <c r="C516" s="2" t="s">
        <v>2</v>
      </c>
      <c r="D516" s="2" t="s">
        <v>2</v>
      </c>
    </row>
    <row r="517" spans="1:4" x14ac:dyDescent="0.3">
      <c r="A517" s="1">
        <v>42863</v>
      </c>
      <c r="B517" s="2" t="s">
        <v>5</v>
      </c>
      <c r="C517" s="2" t="s">
        <v>0</v>
      </c>
      <c r="D517" s="2" t="s">
        <v>5</v>
      </c>
    </row>
    <row r="518" spans="1:4" x14ac:dyDescent="0.3">
      <c r="A518" s="1">
        <v>42864</v>
      </c>
      <c r="B518" s="2" t="s">
        <v>82</v>
      </c>
      <c r="C518" s="2" t="s">
        <v>2</v>
      </c>
      <c r="D518" s="2" t="s">
        <v>82</v>
      </c>
    </row>
    <row r="519" spans="1:4" x14ac:dyDescent="0.3">
      <c r="A519" s="1">
        <v>42866</v>
      </c>
      <c r="B519" s="2" t="s">
        <v>0</v>
      </c>
      <c r="C519" s="2" t="s">
        <v>82</v>
      </c>
      <c r="D519" s="2" t="s">
        <v>82</v>
      </c>
    </row>
    <row r="520" spans="1:4" x14ac:dyDescent="0.3">
      <c r="A520" s="1">
        <v>42868</v>
      </c>
      <c r="B520" s="2" t="s">
        <v>2</v>
      </c>
      <c r="C520" s="2" t="s">
        <v>0</v>
      </c>
      <c r="D520" s="2" t="s">
        <v>0</v>
      </c>
    </row>
    <row r="521" spans="1:4" x14ac:dyDescent="0.3">
      <c r="A521" s="1">
        <v>42869</v>
      </c>
      <c r="B521" s="2" t="s">
        <v>3</v>
      </c>
      <c r="C521" s="2" t="s">
        <v>1</v>
      </c>
      <c r="D521" s="2" t="s">
        <v>1</v>
      </c>
    </row>
    <row r="522" spans="1:4" x14ac:dyDescent="0.3">
      <c r="A522" s="1">
        <v>42872</v>
      </c>
      <c r="B522" s="2" t="s">
        <v>5</v>
      </c>
      <c r="C522" s="2" t="s">
        <v>2</v>
      </c>
      <c r="D522" s="2" t="s">
        <v>2</v>
      </c>
    </row>
    <row r="523" spans="1:4" x14ac:dyDescent="0.3">
      <c r="A523" s="1">
        <v>42874</v>
      </c>
      <c r="B523" s="2" t="s">
        <v>0</v>
      </c>
      <c r="C523" s="2" t="s">
        <v>2</v>
      </c>
      <c r="D523" s="2" t="s">
        <v>0</v>
      </c>
    </row>
    <row r="524" spans="1:4" x14ac:dyDescent="0.3">
      <c r="A524" s="1">
        <v>43197</v>
      </c>
      <c r="B524" s="2" t="s">
        <v>0</v>
      </c>
      <c r="C524" s="2" t="s">
        <v>6</v>
      </c>
      <c r="D524" s="2" t="s">
        <v>6</v>
      </c>
    </row>
    <row r="525" spans="1:4" x14ac:dyDescent="0.3">
      <c r="A525" s="1">
        <v>43198</v>
      </c>
      <c r="B525" s="2" t="s">
        <v>82</v>
      </c>
      <c r="C525" s="2" t="s">
        <v>3</v>
      </c>
      <c r="D525" s="2" t="s">
        <v>82</v>
      </c>
    </row>
    <row r="526" spans="1:4" x14ac:dyDescent="0.3">
      <c r="A526" s="1">
        <v>43198</v>
      </c>
      <c r="B526" s="2" t="s">
        <v>2</v>
      </c>
      <c r="C526" s="2" t="s">
        <v>1</v>
      </c>
      <c r="D526" s="2" t="s">
        <v>2</v>
      </c>
    </row>
    <row r="527" spans="1:4" x14ac:dyDescent="0.3">
      <c r="A527" s="1">
        <v>43199</v>
      </c>
      <c r="B527" s="2" t="s">
        <v>5</v>
      </c>
      <c r="C527" s="2" t="s">
        <v>4</v>
      </c>
      <c r="D527" s="2" t="s">
        <v>5</v>
      </c>
    </row>
    <row r="528" spans="1:4" x14ac:dyDescent="0.3">
      <c r="A528" s="1">
        <v>43200</v>
      </c>
      <c r="B528" s="2" t="s">
        <v>6</v>
      </c>
      <c r="C528" s="2" t="s">
        <v>2</v>
      </c>
      <c r="D528" s="2" t="s">
        <v>6</v>
      </c>
    </row>
    <row r="529" spans="1:4" x14ac:dyDescent="0.3">
      <c r="A529" s="1">
        <v>43201</v>
      </c>
      <c r="B529" s="2" t="s">
        <v>4</v>
      </c>
      <c r="C529" s="2" t="s">
        <v>3</v>
      </c>
      <c r="D529" s="2" t="s">
        <v>4</v>
      </c>
    </row>
    <row r="530" spans="1:4" x14ac:dyDescent="0.3">
      <c r="A530" s="1">
        <v>43202</v>
      </c>
      <c r="B530" s="2" t="s">
        <v>5</v>
      </c>
      <c r="C530" s="2" t="s">
        <v>0</v>
      </c>
      <c r="D530" s="2" t="s">
        <v>5</v>
      </c>
    </row>
    <row r="531" spans="1:4" x14ac:dyDescent="0.3">
      <c r="A531" s="1">
        <v>43203</v>
      </c>
      <c r="B531" s="2" t="s">
        <v>1</v>
      </c>
      <c r="C531" s="2" t="s">
        <v>82</v>
      </c>
      <c r="D531" s="2" t="s">
        <v>1</v>
      </c>
    </row>
    <row r="532" spans="1:4" x14ac:dyDescent="0.3">
      <c r="A532" s="1">
        <v>43204</v>
      </c>
      <c r="B532" s="2" t="s">
        <v>0</v>
      </c>
      <c r="C532" s="2" t="s">
        <v>3</v>
      </c>
      <c r="D532" s="2" t="s">
        <v>3</v>
      </c>
    </row>
    <row r="533" spans="1:4" x14ac:dyDescent="0.3">
      <c r="A533" s="1">
        <v>43204</v>
      </c>
      <c r="B533" s="2" t="s">
        <v>2</v>
      </c>
      <c r="C533" s="2" t="s">
        <v>5</v>
      </c>
      <c r="D533" s="2" t="s">
        <v>5</v>
      </c>
    </row>
    <row r="534" spans="1:4" x14ac:dyDescent="0.3">
      <c r="A534" s="1">
        <v>43205</v>
      </c>
      <c r="B534" s="2" t="s">
        <v>1</v>
      </c>
      <c r="C534" s="2" t="s">
        <v>4</v>
      </c>
      <c r="D534" s="2" t="s">
        <v>4</v>
      </c>
    </row>
    <row r="535" spans="1:4" x14ac:dyDescent="0.3">
      <c r="A535" s="1">
        <v>43205</v>
      </c>
      <c r="B535" s="2" t="s">
        <v>82</v>
      </c>
      <c r="C535" s="2" t="s">
        <v>6</v>
      </c>
      <c r="D535" s="2" t="s">
        <v>82</v>
      </c>
    </row>
    <row r="536" spans="1:4" x14ac:dyDescent="0.3">
      <c r="A536" s="1">
        <v>43206</v>
      </c>
      <c r="B536" s="2" t="s">
        <v>2</v>
      </c>
      <c r="C536" s="2" t="s">
        <v>3</v>
      </c>
      <c r="D536" s="2" t="s">
        <v>2</v>
      </c>
    </row>
    <row r="537" spans="1:4" x14ac:dyDescent="0.3">
      <c r="A537" s="1">
        <v>43207</v>
      </c>
      <c r="B537" s="2" t="s">
        <v>0</v>
      </c>
      <c r="C537" s="2" t="s">
        <v>1</v>
      </c>
      <c r="D537" s="2" t="s">
        <v>0</v>
      </c>
    </row>
    <row r="538" spans="1:4" x14ac:dyDescent="0.3">
      <c r="A538" s="1">
        <v>43208</v>
      </c>
      <c r="B538" s="2" t="s">
        <v>4</v>
      </c>
      <c r="C538" s="2" t="s">
        <v>2</v>
      </c>
      <c r="D538" s="2" t="s">
        <v>2</v>
      </c>
    </row>
    <row r="539" spans="1:4" x14ac:dyDescent="0.3">
      <c r="A539" s="1">
        <v>43209</v>
      </c>
      <c r="B539" s="2" t="s">
        <v>82</v>
      </c>
      <c r="C539" s="2" t="s">
        <v>5</v>
      </c>
      <c r="D539" s="2" t="s">
        <v>82</v>
      </c>
    </row>
    <row r="540" spans="1:4" x14ac:dyDescent="0.3">
      <c r="A540" s="1">
        <v>43210</v>
      </c>
      <c r="B540" s="2" t="s">
        <v>6</v>
      </c>
      <c r="C540" s="2" t="s">
        <v>4</v>
      </c>
      <c r="D540" s="2" t="s">
        <v>6</v>
      </c>
    </row>
    <row r="541" spans="1:4" x14ac:dyDescent="0.3">
      <c r="A541" s="1">
        <v>43211</v>
      </c>
      <c r="B541" s="2" t="s">
        <v>2</v>
      </c>
      <c r="C541" s="2" t="s">
        <v>82</v>
      </c>
      <c r="D541" s="2" t="s">
        <v>82</v>
      </c>
    </row>
    <row r="542" spans="1:4" x14ac:dyDescent="0.3">
      <c r="A542" s="1">
        <v>43211</v>
      </c>
      <c r="B542" s="2" t="s">
        <v>1</v>
      </c>
      <c r="C542" s="2" t="s">
        <v>3</v>
      </c>
      <c r="D542" s="2" t="s">
        <v>1</v>
      </c>
    </row>
    <row r="543" spans="1:4" x14ac:dyDescent="0.3">
      <c r="A543" s="1">
        <v>43212</v>
      </c>
      <c r="B543" s="2" t="s">
        <v>5</v>
      </c>
      <c r="C543" s="2" t="s">
        <v>6</v>
      </c>
      <c r="D543" s="2" t="s">
        <v>6</v>
      </c>
    </row>
    <row r="544" spans="1:4" x14ac:dyDescent="0.3">
      <c r="A544" s="1">
        <v>43212</v>
      </c>
      <c r="B544" s="2" t="s">
        <v>4</v>
      </c>
      <c r="C544" s="2" t="s">
        <v>0</v>
      </c>
      <c r="D544" s="2" t="s">
        <v>4</v>
      </c>
    </row>
    <row r="545" spans="1:4" x14ac:dyDescent="0.3">
      <c r="A545" s="1">
        <v>43213</v>
      </c>
      <c r="B545" s="2" t="s">
        <v>3</v>
      </c>
      <c r="C545" s="2" t="s">
        <v>82</v>
      </c>
      <c r="D545" s="2" t="s">
        <v>82</v>
      </c>
    </row>
    <row r="546" spans="1:4" x14ac:dyDescent="0.3">
      <c r="A546" s="1">
        <v>43214</v>
      </c>
      <c r="B546" s="2" t="s">
        <v>0</v>
      </c>
      <c r="C546" s="2" t="s">
        <v>5</v>
      </c>
      <c r="D546" s="2" t="s">
        <v>5</v>
      </c>
    </row>
    <row r="547" spans="1:4" x14ac:dyDescent="0.3">
      <c r="A547" s="1">
        <v>43215</v>
      </c>
      <c r="B547" s="2" t="s">
        <v>1</v>
      </c>
      <c r="C547" s="2" t="s">
        <v>6</v>
      </c>
      <c r="D547" s="2" t="s">
        <v>6</v>
      </c>
    </row>
    <row r="548" spans="1:4" x14ac:dyDescent="0.3">
      <c r="A548" s="1">
        <v>43216</v>
      </c>
      <c r="B548" s="2" t="s">
        <v>5</v>
      </c>
      <c r="C548" s="2" t="s">
        <v>82</v>
      </c>
      <c r="D548" s="2" t="s">
        <v>5</v>
      </c>
    </row>
    <row r="549" spans="1:4" x14ac:dyDescent="0.3">
      <c r="A549" s="1">
        <v>43217</v>
      </c>
      <c r="B549" s="2" t="s">
        <v>3</v>
      </c>
      <c r="C549" s="2" t="s">
        <v>2</v>
      </c>
      <c r="D549" s="2" t="s">
        <v>3</v>
      </c>
    </row>
    <row r="550" spans="1:4" x14ac:dyDescent="0.3">
      <c r="A550" s="1">
        <v>43218</v>
      </c>
      <c r="B550" s="2" t="s">
        <v>6</v>
      </c>
      <c r="C550" s="2" t="s">
        <v>0</v>
      </c>
      <c r="D550" s="2" t="s">
        <v>0</v>
      </c>
    </row>
    <row r="551" spans="1:4" x14ac:dyDescent="0.3">
      <c r="A551" s="1">
        <v>43219</v>
      </c>
      <c r="B551" s="2" t="s">
        <v>4</v>
      </c>
      <c r="C551" s="2" t="s">
        <v>5</v>
      </c>
      <c r="D551" s="2" t="s">
        <v>5</v>
      </c>
    </row>
    <row r="552" spans="1:4" x14ac:dyDescent="0.3">
      <c r="A552" s="1">
        <v>43219</v>
      </c>
      <c r="B552" s="2" t="s">
        <v>1</v>
      </c>
      <c r="C552" s="2" t="s">
        <v>2</v>
      </c>
      <c r="D552" s="2" t="s">
        <v>2</v>
      </c>
    </row>
    <row r="553" spans="1:4" x14ac:dyDescent="0.3">
      <c r="A553" s="1">
        <v>43220</v>
      </c>
      <c r="B553" s="2" t="s">
        <v>6</v>
      </c>
      <c r="C553" s="2" t="s">
        <v>3</v>
      </c>
      <c r="D553" s="2" t="s">
        <v>6</v>
      </c>
    </row>
    <row r="554" spans="1:4" x14ac:dyDescent="0.3">
      <c r="A554" s="1">
        <v>43221</v>
      </c>
      <c r="B554" s="2" t="s">
        <v>1</v>
      </c>
      <c r="C554" s="2" t="s">
        <v>0</v>
      </c>
      <c r="D554" s="2" t="s">
        <v>1</v>
      </c>
    </row>
    <row r="555" spans="1:4" x14ac:dyDescent="0.3">
      <c r="A555" s="1">
        <v>43222</v>
      </c>
      <c r="B555" s="2" t="s">
        <v>3</v>
      </c>
      <c r="C555" s="2" t="s">
        <v>4</v>
      </c>
      <c r="D555" s="2" t="s">
        <v>3</v>
      </c>
    </row>
    <row r="556" spans="1:4" x14ac:dyDescent="0.3">
      <c r="A556" s="1">
        <v>43223</v>
      </c>
      <c r="B556" s="2" t="s">
        <v>2</v>
      </c>
      <c r="C556" s="2" t="s">
        <v>6</v>
      </c>
      <c r="D556" s="2" t="s">
        <v>2</v>
      </c>
    </row>
    <row r="557" spans="1:4" x14ac:dyDescent="0.3">
      <c r="A557" s="1">
        <v>43224</v>
      </c>
      <c r="B557" s="2" t="s">
        <v>82</v>
      </c>
      <c r="C557" s="2" t="s">
        <v>0</v>
      </c>
      <c r="D557" s="2" t="s">
        <v>0</v>
      </c>
    </row>
    <row r="558" spans="1:4" x14ac:dyDescent="0.3">
      <c r="A558" s="1">
        <v>43225</v>
      </c>
      <c r="B558" s="2" t="s">
        <v>6</v>
      </c>
      <c r="C558" s="2" t="s">
        <v>1</v>
      </c>
      <c r="D558" s="2" t="s">
        <v>6</v>
      </c>
    </row>
    <row r="559" spans="1:4" x14ac:dyDescent="0.3">
      <c r="A559" s="1">
        <v>43225</v>
      </c>
      <c r="B559" s="2" t="s">
        <v>5</v>
      </c>
      <c r="C559" s="2" t="s">
        <v>3</v>
      </c>
      <c r="D559" s="2" t="s">
        <v>5</v>
      </c>
    </row>
    <row r="560" spans="1:4" x14ac:dyDescent="0.3">
      <c r="A560" s="1">
        <v>43226</v>
      </c>
      <c r="B560" s="2" t="s">
        <v>0</v>
      </c>
      <c r="C560" s="2" t="s">
        <v>2</v>
      </c>
      <c r="D560" s="2" t="s">
        <v>0</v>
      </c>
    </row>
    <row r="561" spans="1:4" x14ac:dyDescent="0.3">
      <c r="A561" s="1">
        <v>43226</v>
      </c>
      <c r="B561" s="2" t="s">
        <v>82</v>
      </c>
      <c r="C561" s="2" t="s">
        <v>4</v>
      </c>
      <c r="D561" s="2" t="s">
        <v>82</v>
      </c>
    </row>
    <row r="562" spans="1:4" x14ac:dyDescent="0.3">
      <c r="A562" s="1">
        <v>43227</v>
      </c>
      <c r="B562" s="2" t="s">
        <v>5</v>
      </c>
      <c r="C562" s="2" t="s">
        <v>1</v>
      </c>
      <c r="D562" s="2" t="s">
        <v>5</v>
      </c>
    </row>
    <row r="563" spans="1:4" x14ac:dyDescent="0.3">
      <c r="A563" s="1">
        <v>43228</v>
      </c>
      <c r="B563" s="2" t="s">
        <v>4</v>
      </c>
      <c r="C563" s="2" t="s">
        <v>82</v>
      </c>
      <c r="D563" s="2" t="s">
        <v>4</v>
      </c>
    </row>
    <row r="564" spans="1:4" x14ac:dyDescent="0.3">
      <c r="A564" s="1">
        <v>43229</v>
      </c>
      <c r="B564" s="2" t="s">
        <v>2</v>
      </c>
      <c r="C564" s="2" t="s">
        <v>0</v>
      </c>
      <c r="D564" s="2" t="s">
        <v>0</v>
      </c>
    </row>
    <row r="565" spans="1:4" x14ac:dyDescent="0.3">
      <c r="A565" s="1">
        <v>43230</v>
      </c>
      <c r="B565" s="2" t="s">
        <v>3</v>
      </c>
      <c r="C565" s="2" t="s">
        <v>5</v>
      </c>
      <c r="D565" s="2" t="s">
        <v>5</v>
      </c>
    </row>
    <row r="566" spans="1:4" x14ac:dyDescent="0.3">
      <c r="A566" s="1">
        <v>43231</v>
      </c>
      <c r="B566" s="2" t="s">
        <v>4</v>
      </c>
      <c r="C566" s="2" t="s">
        <v>6</v>
      </c>
      <c r="D566" s="2" t="s">
        <v>4</v>
      </c>
    </row>
    <row r="567" spans="1:4" x14ac:dyDescent="0.3">
      <c r="A567" s="1">
        <v>43232</v>
      </c>
      <c r="B567" s="2" t="s">
        <v>82</v>
      </c>
      <c r="C567" s="2" t="s">
        <v>2</v>
      </c>
      <c r="D567" s="2" t="s">
        <v>2</v>
      </c>
    </row>
    <row r="568" spans="1:4" x14ac:dyDescent="0.3">
      <c r="A568" s="1">
        <v>43232</v>
      </c>
      <c r="B568" s="2" t="s">
        <v>3</v>
      </c>
      <c r="C568" s="2" t="s">
        <v>1</v>
      </c>
      <c r="D568" s="2" t="s">
        <v>1</v>
      </c>
    </row>
    <row r="569" spans="1:4" x14ac:dyDescent="0.3">
      <c r="A569" s="1">
        <v>43233</v>
      </c>
      <c r="B569" s="2" t="s">
        <v>6</v>
      </c>
      <c r="C569" s="2" t="s">
        <v>5</v>
      </c>
      <c r="D569" s="2" t="s">
        <v>6</v>
      </c>
    </row>
    <row r="570" spans="1:4" x14ac:dyDescent="0.3">
      <c r="A570" s="1">
        <v>43233</v>
      </c>
      <c r="B570" s="2" t="s">
        <v>0</v>
      </c>
      <c r="C570" s="2" t="s">
        <v>4</v>
      </c>
      <c r="D570" s="2" t="s">
        <v>4</v>
      </c>
    </row>
    <row r="571" spans="1:4" x14ac:dyDescent="0.3">
      <c r="A571" s="1">
        <v>43234</v>
      </c>
      <c r="B571" s="2" t="s">
        <v>82</v>
      </c>
      <c r="C571" s="2" t="s">
        <v>1</v>
      </c>
      <c r="D571" s="2" t="s">
        <v>1</v>
      </c>
    </row>
    <row r="572" spans="1:4" x14ac:dyDescent="0.3">
      <c r="A572" s="1">
        <v>43235</v>
      </c>
      <c r="B572" s="2" t="s">
        <v>2</v>
      </c>
      <c r="C572" s="2" t="s">
        <v>4</v>
      </c>
      <c r="D572" s="2" t="s">
        <v>2</v>
      </c>
    </row>
    <row r="573" spans="1:4" x14ac:dyDescent="0.3">
      <c r="A573" s="1">
        <v>43236</v>
      </c>
      <c r="B573" s="2" t="s">
        <v>0</v>
      </c>
      <c r="C573" s="2" t="s">
        <v>82</v>
      </c>
      <c r="D573" s="2" t="s">
        <v>0</v>
      </c>
    </row>
    <row r="574" spans="1:4" x14ac:dyDescent="0.3">
      <c r="A574" s="1">
        <v>43237</v>
      </c>
      <c r="B574" s="2" t="s">
        <v>1</v>
      </c>
      <c r="C574" s="2" t="s">
        <v>5</v>
      </c>
      <c r="D574" s="2" t="s">
        <v>1</v>
      </c>
    </row>
    <row r="575" spans="1:4" x14ac:dyDescent="0.3">
      <c r="A575" s="1">
        <v>43238</v>
      </c>
      <c r="B575" s="2" t="s">
        <v>3</v>
      </c>
      <c r="C575" s="2" t="s">
        <v>6</v>
      </c>
      <c r="D575" s="2" t="s">
        <v>3</v>
      </c>
    </row>
    <row r="576" spans="1:4" x14ac:dyDescent="0.3">
      <c r="A576" s="1">
        <v>43239</v>
      </c>
      <c r="B576" s="2" t="s">
        <v>4</v>
      </c>
      <c r="C576" s="2" t="s">
        <v>1</v>
      </c>
      <c r="D576" s="2" t="s">
        <v>4</v>
      </c>
    </row>
    <row r="577" spans="1:4" x14ac:dyDescent="0.3">
      <c r="A577" s="1">
        <v>43239</v>
      </c>
      <c r="B577" s="2" t="s">
        <v>5</v>
      </c>
      <c r="C577" s="2" t="s">
        <v>2</v>
      </c>
      <c r="D577" s="2" t="s">
        <v>2</v>
      </c>
    </row>
    <row r="578" spans="1:4" x14ac:dyDescent="0.3">
      <c r="A578" s="1">
        <v>43240</v>
      </c>
      <c r="B578" s="2" t="s">
        <v>3</v>
      </c>
      <c r="C578" s="2" t="s">
        <v>0</v>
      </c>
      <c r="D578" s="2" t="s">
        <v>3</v>
      </c>
    </row>
    <row r="579" spans="1:4" x14ac:dyDescent="0.3">
      <c r="A579" s="1">
        <v>43240</v>
      </c>
      <c r="B579" s="2" t="s">
        <v>6</v>
      </c>
      <c r="C579" s="2" t="s">
        <v>82</v>
      </c>
      <c r="D579" s="2" t="s">
        <v>6</v>
      </c>
    </row>
    <row r="580" spans="1:4" x14ac:dyDescent="0.3">
      <c r="A580" s="1">
        <v>43242</v>
      </c>
      <c r="B580" s="2" t="s">
        <v>5</v>
      </c>
      <c r="C580" s="2" t="s">
        <v>6</v>
      </c>
      <c r="D580" s="2" t="s">
        <v>6</v>
      </c>
    </row>
    <row r="581" spans="1:4" x14ac:dyDescent="0.3">
      <c r="A581" s="1">
        <v>43243</v>
      </c>
      <c r="B581" s="2" t="s">
        <v>2</v>
      </c>
      <c r="C581" s="2" t="s">
        <v>4</v>
      </c>
      <c r="D581" s="2" t="s">
        <v>2</v>
      </c>
    </row>
    <row r="582" spans="1:4" x14ac:dyDescent="0.3">
      <c r="A582" s="1">
        <v>43245</v>
      </c>
      <c r="B582" s="2" t="s">
        <v>2</v>
      </c>
      <c r="C582" s="2" t="s">
        <v>5</v>
      </c>
      <c r="D582" s="2" t="s">
        <v>5</v>
      </c>
    </row>
    <row r="583" spans="1:4" x14ac:dyDescent="0.3">
      <c r="A583" s="1">
        <v>43247</v>
      </c>
      <c r="B583" s="2" t="s">
        <v>6</v>
      </c>
      <c r="C583" s="2" t="s">
        <v>5</v>
      </c>
      <c r="D583" s="2" t="s">
        <v>6</v>
      </c>
    </row>
    <row r="584" spans="1:4" x14ac:dyDescent="0.3">
      <c r="A584" s="1">
        <v>43547</v>
      </c>
      <c r="B584" s="2" t="s">
        <v>6</v>
      </c>
      <c r="C584" s="2" t="s">
        <v>1</v>
      </c>
      <c r="D584" s="2" t="s">
        <v>6</v>
      </c>
    </row>
    <row r="585" spans="1:4" x14ac:dyDescent="0.3">
      <c r="A585" s="1">
        <v>43548</v>
      </c>
      <c r="B585" s="2" t="s">
        <v>2</v>
      </c>
      <c r="C585" s="2" t="s">
        <v>5</v>
      </c>
      <c r="D585" s="2" t="s">
        <v>2</v>
      </c>
    </row>
    <row r="586" spans="1:4" x14ac:dyDescent="0.3">
      <c r="A586" s="1">
        <v>43548</v>
      </c>
      <c r="B586" s="2" t="s">
        <v>0</v>
      </c>
      <c r="C586" s="2" t="s">
        <v>3</v>
      </c>
      <c r="D586" s="2" t="s">
        <v>3</v>
      </c>
    </row>
    <row r="587" spans="1:4" x14ac:dyDescent="0.3">
      <c r="A587" s="1">
        <v>43549</v>
      </c>
      <c r="B587" s="2" t="s">
        <v>4</v>
      </c>
      <c r="C587" s="2" t="s">
        <v>82</v>
      </c>
      <c r="D587" s="2" t="s">
        <v>82</v>
      </c>
    </row>
    <row r="588" spans="1:4" x14ac:dyDescent="0.3">
      <c r="A588" s="1">
        <v>43550</v>
      </c>
      <c r="B588" s="2" t="s">
        <v>3</v>
      </c>
      <c r="C588" s="2" t="s">
        <v>6</v>
      </c>
      <c r="D588" s="2" t="s">
        <v>6</v>
      </c>
    </row>
    <row r="589" spans="1:4" x14ac:dyDescent="0.3">
      <c r="A589" s="1">
        <v>43551</v>
      </c>
      <c r="B589" s="2" t="s">
        <v>2</v>
      </c>
      <c r="C589" s="2" t="s">
        <v>82</v>
      </c>
      <c r="D589" s="2" t="s">
        <v>2</v>
      </c>
    </row>
    <row r="590" spans="1:4" x14ac:dyDescent="0.3">
      <c r="A590" s="1">
        <v>43552</v>
      </c>
      <c r="B590" s="2" t="s">
        <v>1</v>
      </c>
      <c r="C590" s="2" t="s">
        <v>0</v>
      </c>
      <c r="D590" s="2" t="s">
        <v>0</v>
      </c>
    </row>
    <row r="591" spans="1:4" x14ac:dyDescent="0.3">
      <c r="A591" s="1">
        <v>43553</v>
      </c>
      <c r="B591" s="2" t="s">
        <v>5</v>
      </c>
      <c r="C591" s="2" t="s">
        <v>4</v>
      </c>
      <c r="D591" s="2" t="s">
        <v>5</v>
      </c>
    </row>
    <row r="592" spans="1:4" x14ac:dyDescent="0.3">
      <c r="A592" s="1">
        <v>43554</v>
      </c>
      <c r="B592" s="2" t="s">
        <v>82</v>
      </c>
      <c r="C592" s="2" t="s">
        <v>0</v>
      </c>
      <c r="D592" s="2" t="s">
        <v>82</v>
      </c>
    </row>
    <row r="593" spans="1:4" x14ac:dyDescent="0.3">
      <c r="A593" s="1">
        <v>43554</v>
      </c>
      <c r="B593" s="2" t="s">
        <v>3</v>
      </c>
      <c r="C593" s="2" t="s">
        <v>2</v>
      </c>
      <c r="D593" s="2" t="s">
        <v>3</v>
      </c>
    </row>
    <row r="594" spans="1:4" x14ac:dyDescent="0.3">
      <c r="A594" s="1">
        <v>43555</v>
      </c>
      <c r="B594" s="2" t="s">
        <v>5</v>
      </c>
      <c r="C594" s="2" t="s">
        <v>1</v>
      </c>
      <c r="D594" s="2" t="s">
        <v>5</v>
      </c>
    </row>
    <row r="595" spans="1:4" x14ac:dyDescent="0.3">
      <c r="A595" s="1">
        <v>43555</v>
      </c>
      <c r="B595" s="2" t="s">
        <v>6</v>
      </c>
      <c r="C595" s="2" t="s">
        <v>4</v>
      </c>
      <c r="D595" s="2" t="s">
        <v>6</v>
      </c>
    </row>
    <row r="596" spans="1:4" x14ac:dyDescent="0.3">
      <c r="A596" s="1">
        <v>43556</v>
      </c>
      <c r="B596" s="2" t="s">
        <v>82</v>
      </c>
      <c r="C596" s="2" t="s">
        <v>3</v>
      </c>
      <c r="D596" s="2" t="s">
        <v>82</v>
      </c>
    </row>
    <row r="597" spans="1:4" x14ac:dyDescent="0.3">
      <c r="A597" s="1">
        <v>43557</v>
      </c>
      <c r="B597" s="2" t="s">
        <v>4</v>
      </c>
      <c r="C597" s="2" t="s">
        <v>1</v>
      </c>
      <c r="D597" s="2" t="s">
        <v>4</v>
      </c>
    </row>
    <row r="598" spans="1:4" x14ac:dyDescent="0.3">
      <c r="A598" s="1">
        <v>43558</v>
      </c>
      <c r="B598" s="2" t="s">
        <v>0</v>
      </c>
      <c r="C598" s="2" t="s">
        <v>6</v>
      </c>
      <c r="D598" s="2" t="s">
        <v>0</v>
      </c>
    </row>
    <row r="599" spans="1:4" x14ac:dyDescent="0.3">
      <c r="A599" s="1">
        <v>43559</v>
      </c>
      <c r="B599" s="2" t="s">
        <v>3</v>
      </c>
      <c r="C599" s="2" t="s">
        <v>5</v>
      </c>
      <c r="D599" s="2" t="s">
        <v>5</v>
      </c>
    </row>
    <row r="600" spans="1:4" x14ac:dyDescent="0.3">
      <c r="A600" s="1">
        <v>43560</v>
      </c>
      <c r="B600" s="2" t="s">
        <v>1</v>
      </c>
      <c r="C600" s="2" t="s">
        <v>2</v>
      </c>
      <c r="D600" s="2" t="s">
        <v>2</v>
      </c>
    </row>
    <row r="601" spans="1:4" x14ac:dyDescent="0.3">
      <c r="A601" s="1">
        <v>43561</v>
      </c>
      <c r="B601" s="2" t="s">
        <v>6</v>
      </c>
      <c r="C601" s="2" t="s">
        <v>82</v>
      </c>
      <c r="D601" s="2" t="s">
        <v>6</v>
      </c>
    </row>
    <row r="602" spans="1:4" x14ac:dyDescent="0.3">
      <c r="A602" s="1">
        <v>43561</v>
      </c>
      <c r="B602" s="2" t="s">
        <v>5</v>
      </c>
      <c r="C602" s="2" t="s">
        <v>0</v>
      </c>
      <c r="D602" s="2" t="s">
        <v>0</v>
      </c>
    </row>
    <row r="603" spans="1:4" x14ac:dyDescent="0.3">
      <c r="A603" s="1">
        <v>43562</v>
      </c>
      <c r="B603" s="2" t="s">
        <v>1</v>
      </c>
      <c r="C603" s="2" t="s">
        <v>3</v>
      </c>
      <c r="D603" s="2" t="s">
        <v>3</v>
      </c>
    </row>
    <row r="604" spans="1:4" x14ac:dyDescent="0.3">
      <c r="A604" s="1">
        <v>43562</v>
      </c>
      <c r="B604" s="2" t="s">
        <v>4</v>
      </c>
      <c r="C604" s="2" t="s">
        <v>2</v>
      </c>
      <c r="D604" s="2" t="s">
        <v>2</v>
      </c>
    </row>
    <row r="605" spans="1:4" x14ac:dyDescent="0.3">
      <c r="A605" s="1">
        <v>43563</v>
      </c>
      <c r="B605" s="2" t="s">
        <v>82</v>
      </c>
      <c r="C605" s="2" t="s">
        <v>5</v>
      </c>
      <c r="D605" s="2" t="s">
        <v>82</v>
      </c>
    </row>
    <row r="606" spans="1:4" x14ac:dyDescent="0.3">
      <c r="A606" s="1">
        <v>43564</v>
      </c>
      <c r="B606" s="2" t="s">
        <v>6</v>
      </c>
      <c r="C606" s="2" t="s">
        <v>2</v>
      </c>
      <c r="D606" s="2" t="s">
        <v>6</v>
      </c>
    </row>
    <row r="607" spans="1:4" x14ac:dyDescent="0.3">
      <c r="A607" s="1">
        <v>43565</v>
      </c>
      <c r="B607" s="2" t="s">
        <v>0</v>
      </c>
      <c r="C607" s="2" t="s">
        <v>82</v>
      </c>
      <c r="D607" s="2" t="s">
        <v>0</v>
      </c>
    </row>
    <row r="608" spans="1:4" x14ac:dyDescent="0.3">
      <c r="A608" s="1">
        <v>43566</v>
      </c>
      <c r="B608" s="2" t="s">
        <v>4</v>
      </c>
      <c r="C608" s="2" t="s">
        <v>6</v>
      </c>
      <c r="D608" s="2" t="s">
        <v>6</v>
      </c>
    </row>
    <row r="609" spans="1:4" x14ac:dyDescent="0.3">
      <c r="A609" s="1">
        <v>43567</v>
      </c>
      <c r="B609" s="2" t="s">
        <v>2</v>
      </c>
      <c r="C609" s="2" t="s">
        <v>3</v>
      </c>
      <c r="D609" s="2" t="s">
        <v>3</v>
      </c>
    </row>
    <row r="610" spans="1:4" x14ac:dyDescent="0.3">
      <c r="A610" s="1">
        <v>43568</v>
      </c>
      <c r="B610" s="2" t="s">
        <v>0</v>
      </c>
      <c r="C610" s="2" t="s">
        <v>4</v>
      </c>
      <c r="D610" s="2" t="s">
        <v>4</v>
      </c>
    </row>
    <row r="611" spans="1:4" x14ac:dyDescent="0.3">
      <c r="A611" s="1">
        <v>43568</v>
      </c>
      <c r="B611" s="2" t="s">
        <v>82</v>
      </c>
      <c r="C611" s="2" t="s">
        <v>1</v>
      </c>
      <c r="D611" s="2" t="s">
        <v>1</v>
      </c>
    </row>
    <row r="612" spans="1:4" x14ac:dyDescent="0.3">
      <c r="A612" s="1">
        <v>43569</v>
      </c>
      <c r="B612" s="2" t="s">
        <v>2</v>
      </c>
      <c r="C612" s="2" t="s">
        <v>6</v>
      </c>
      <c r="D612" s="2" t="s">
        <v>6</v>
      </c>
    </row>
    <row r="613" spans="1:4" x14ac:dyDescent="0.3">
      <c r="A613" s="1">
        <v>43569</v>
      </c>
      <c r="B613" s="2" t="s">
        <v>5</v>
      </c>
      <c r="C613" s="2" t="s">
        <v>3</v>
      </c>
      <c r="D613" s="2" t="s">
        <v>3</v>
      </c>
    </row>
    <row r="614" spans="1:4" x14ac:dyDescent="0.3">
      <c r="A614" s="1">
        <v>43570</v>
      </c>
      <c r="B614" s="2" t="s">
        <v>0</v>
      </c>
      <c r="C614" s="2" t="s">
        <v>1</v>
      </c>
      <c r="D614" s="2" t="s">
        <v>0</v>
      </c>
    </row>
    <row r="615" spans="1:4" x14ac:dyDescent="0.3">
      <c r="A615" s="1">
        <v>43571</v>
      </c>
      <c r="B615" s="2" t="s">
        <v>82</v>
      </c>
      <c r="C615" s="2" t="s">
        <v>4</v>
      </c>
      <c r="D615" s="2" t="s">
        <v>82</v>
      </c>
    </row>
    <row r="616" spans="1:4" x14ac:dyDescent="0.3">
      <c r="A616" s="1">
        <v>43572</v>
      </c>
      <c r="B616" s="2" t="s">
        <v>5</v>
      </c>
      <c r="C616" s="2" t="s">
        <v>6</v>
      </c>
      <c r="D616" s="2" t="s">
        <v>5</v>
      </c>
    </row>
    <row r="617" spans="1:4" x14ac:dyDescent="0.3">
      <c r="A617" s="1">
        <v>43573</v>
      </c>
      <c r="B617" s="2" t="s">
        <v>3</v>
      </c>
      <c r="C617" s="2" t="s">
        <v>0</v>
      </c>
      <c r="D617" s="2" t="s">
        <v>0</v>
      </c>
    </row>
    <row r="618" spans="1:4" x14ac:dyDescent="0.3">
      <c r="A618" s="1">
        <v>43574</v>
      </c>
      <c r="B618" s="2" t="s">
        <v>2</v>
      </c>
      <c r="C618" s="2" t="s">
        <v>1</v>
      </c>
      <c r="D618" s="2" t="s">
        <v>1</v>
      </c>
    </row>
    <row r="619" spans="1:4" x14ac:dyDescent="0.3">
      <c r="A619" s="1">
        <v>43575</v>
      </c>
      <c r="B619" s="2" t="s">
        <v>4</v>
      </c>
      <c r="C619" s="2" t="s">
        <v>0</v>
      </c>
      <c r="D619" s="2" t="s">
        <v>4</v>
      </c>
    </row>
    <row r="620" spans="1:4" x14ac:dyDescent="0.3">
      <c r="A620" s="1">
        <v>43575</v>
      </c>
      <c r="B620" s="2" t="s">
        <v>3</v>
      </c>
      <c r="C620" s="2" t="s">
        <v>82</v>
      </c>
      <c r="D620" s="2" t="s">
        <v>3</v>
      </c>
    </row>
    <row r="621" spans="1:4" x14ac:dyDescent="0.3">
      <c r="A621" s="1">
        <v>43576</v>
      </c>
      <c r="B621" s="2" t="s">
        <v>5</v>
      </c>
      <c r="C621" s="2" t="s">
        <v>2</v>
      </c>
      <c r="D621" s="2" t="s">
        <v>5</v>
      </c>
    </row>
    <row r="622" spans="1:4" x14ac:dyDescent="0.3">
      <c r="A622" s="1">
        <v>43576</v>
      </c>
      <c r="B622" s="2" t="s">
        <v>1</v>
      </c>
      <c r="C622" s="2" t="s">
        <v>6</v>
      </c>
      <c r="D622" s="2" t="s">
        <v>1</v>
      </c>
    </row>
    <row r="623" spans="1:4" x14ac:dyDescent="0.3">
      <c r="A623" s="1">
        <v>43577</v>
      </c>
      <c r="B623" s="2" t="s">
        <v>4</v>
      </c>
      <c r="C623" s="2" t="s">
        <v>3</v>
      </c>
      <c r="D623" s="2" t="s">
        <v>3</v>
      </c>
    </row>
    <row r="624" spans="1:4" x14ac:dyDescent="0.3">
      <c r="A624" s="1">
        <v>43578</v>
      </c>
      <c r="B624" s="2" t="s">
        <v>6</v>
      </c>
      <c r="C624" s="2" t="s">
        <v>5</v>
      </c>
      <c r="D624" s="2" t="s">
        <v>6</v>
      </c>
    </row>
    <row r="625" spans="1:4" x14ac:dyDescent="0.3">
      <c r="A625" s="1">
        <v>43579</v>
      </c>
      <c r="B625" s="2" t="s">
        <v>1</v>
      </c>
      <c r="C625" s="2" t="s">
        <v>82</v>
      </c>
      <c r="D625" s="2" t="s">
        <v>1</v>
      </c>
    </row>
    <row r="626" spans="1:4" x14ac:dyDescent="0.3">
      <c r="A626" s="1">
        <v>43580</v>
      </c>
      <c r="B626" s="2" t="s">
        <v>2</v>
      </c>
      <c r="C626" s="2" t="s">
        <v>4</v>
      </c>
      <c r="D626" s="2" t="s">
        <v>4</v>
      </c>
    </row>
    <row r="627" spans="1:4" x14ac:dyDescent="0.3">
      <c r="A627" s="1">
        <v>43581</v>
      </c>
      <c r="B627" s="2" t="s">
        <v>6</v>
      </c>
      <c r="C627" s="2" t="s">
        <v>0</v>
      </c>
      <c r="D627" s="2" t="s">
        <v>0</v>
      </c>
    </row>
    <row r="628" spans="1:4" x14ac:dyDescent="0.3">
      <c r="A628" s="1">
        <v>43582</v>
      </c>
      <c r="B628" s="2" t="s">
        <v>4</v>
      </c>
      <c r="C628" s="2" t="s">
        <v>5</v>
      </c>
      <c r="D628" s="2" t="s">
        <v>4</v>
      </c>
    </row>
    <row r="629" spans="1:4" x14ac:dyDescent="0.3">
      <c r="A629" s="1">
        <v>43583</v>
      </c>
      <c r="B629" s="2" t="s">
        <v>3</v>
      </c>
      <c r="C629" s="2" t="s">
        <v>1</v>
      </c>
      <c r="D629" s="2" t="s">
        <v>3</v>
      </c>
    </row>
    <row r="630" spans="1:4" x14ac:dyDescent="0.3">
      <c r="A630" s="1">
        <v>43583</v>
      </c>
      <c r="B630" s="2" t="s">
        <v>2</v>
      </c>
      <c r="C630" s="2" t="s">
        <v>0</v>
      </c>
      <c r="D630" s="2" t="s">
        <v>2</v>
      </c>
    </row>
    <row r="631" spans="1:4" x14ac:dyDescent="0.3">
      <c r="A631" s="1">
        <v>43584</v>
      </c>
      <c r="B631" s="2" t="s">
        <v>5</v>
      </c>
      <c r="C631" s="2" t="s">
        <v>82</v>
      </c>
      <c r="D631" s="2" t="s">
        <v>5</v>
      </c>
    </row>
    <row r="632" spans="1:4" x14ac:dyDescent="0.3">
      <c r="A632" s="1">
        <v>43585</v>
      </c>
      <c r="B632" s="2" t="s">
        <v>1</v>
      </c>
      <c r="C632" s="2" t="s">
        <v>4</v>
      </c>
      <c r="D632" s="2" t="s">
        <v>7</v>
      </c>
    </row>
    <row r="633" spans="1:4" x14ac:dyDescent="0.3">
      <c r="A633" s="1">
        <v>43586</v>
      </c>
      <c r="B633" s="2" t="s">
        <v>6</v>
      </c>
      <c r="C633" s="2" t="s">
        <v>3</v>
      </c>
      <c r="D633" s="2" t="s">
        <v>6</v>
      </c>
    </row>
    <row r="634" spans="1:4" x14ac:dyDescent="0.3">
      <c r="A634" s="1">
        <v>43587</v>
      </c>
      <c r="B634" s="2" t="s">
        <v>0</v>
      </c>
      <c r="C634" s="2" t="s">
        <v>5</v>
      </c>
      <c r="D634" s="2" t="s">
        <v>0</v>
      </c>
    </row>
    <row r="635" spans="1:4" x14ac:dyDescent="0.3">
      <c r="A635" s="1">
        <v>43588</v>
      </c>
      <c r="B635" s="2" t="s">
        <v>82</v>
      </c>
      <c r="C635" s="2" t="s">
        <v>2</v>
      </c>
      <c r="D635" s="2" t="s">
        <v>2</v>
      </c>
    </row>
    <row r="636" spans="1:4" x14ac:dyDescent="0.3">
      <c r="A636" s="1">
        <v>43589</v>
      </c>
      <c r="B636" s="2" t="s">
        <v>3</v>
      </c>
      <c r="C636" s="2" t="s">
        <v>4</v>
      </c>
      <c r="D636" s="2" t="s">
        <v>3</v>
      </c>
    </row>
    <row r="637" spans="1:4" x14ac:dyDescent="0.3">
      <c r="A637" s="1">
        <v>43589</v>
      </c>
      <c r="B637" s="2" t="s">
        <v>1</v>
      </c>
      <c r="C637" s="2" t="s">
        <v>5</v>
      </c>
      <c r="D637" s="2" t="s">
        <v>1</v>
      </c>
    </row>
    <row r="638" spans="1:4" x14ac:dyDescent="0.3">
      <c r="A638" s="1">
        <v>43590</v>
      </c>
      <c r="B638" s="2" t="s">
        <v>82</v>
      </c>
      <c r="C638" s="2" t="s">
        <v>6</v>
      </c>
      <c r="D638" s="2" t="s">
        <v>82</v>
      </c>
    </row>
    <row r="639" spans="1:4" x14ac:dyDescent="0.3">
      <c r="A639" s="1">
        <v>43590</v>
      </c>
      <c r="B639" s="2" t="s">
        <v>0</v>
      </c>
      <c r="C639" s="2" t="s">
        <v>2</v>
      </c>
      <c r="D639" s="2" t="s">
        <v>0</v>
      </c>
    </row>
    <row r="640" spans="1:4" x14ac:dyDescent="0.3">
      <c r="A640" s="1">
        <v>43592</v>
      </c>
      <c r="B640" s="2" t="s">
        <v>0</v>
      </c>
      <c r="C640" s="2" t="s">
        <v>6</v>
      </c>
      <c r="D640" s="2" t="s">
        <v>0</v>
      </c>
    </row>
    <row r="641" spans="1:4" x14ac:dyDescent="0.3">
      <c r="A641" s="1">
        <v>43593</v>
      </c>
      <c r="B641" s="2" t="s">
        <v>3</v>
      </c>
      <c r="C641" s="2" t="s">
        <v>5</v>
      </c>
      <c r="D641" s="2" t="s">
        <v>3</v>
      </c>
    </row>
    <row r="642" spans="1:4" x14ac:dyDescent="0.3">
      <c r="A642" s="1">
        <v>43595</v>
      </c>
      <c r="B642" s="2" t="s">
        <v>6</v>
      </c>
      <c r="C642" s="2" t="s">
        <v>3</v>
      </c>
      <c r="D642" s="2" t="s">
        <v>6</v>
      </c>
    </row>
    <row r="643" spans="1:4" x14ac:dyDescent="0.3">
      <c r="A643" s="1">
        <v>43597</v>
      </c>
      <c r="B643" s="2" t="s">
        <v>0</v>
      </c>
      <c r="C643" s="2" t="s">
        <v>6</v>
      </c>
      <c r="D643" s="2" t="s">
        <v>0</v>
      </c>
    </row>
    <row r="644" spans="1:4" x14ac:dyDescent="0.3">
      <c r="A644" s="1">
        <v>44093</v>
      </c>
      <c r="B644" s="2" t="s">
        <v>0</v>
      </c>
      <c r="C644" s="2" t="s">
        <v>6</v>
      </c>
      <c r="D644" s="2" t="s">
        <v>6</v>
      </c>
    </row>
    <row r="645" spans="1:4" x14ac:dyDescent="0.3">
      <c r="A645" s="1">
        <v>44094</v>
      </c>
      <c r="B645" s="2" t="s">
        <v>3</v>
      </c>
      <c r="C645" s="2" t="s">
        <v>82</v>
      </c>
      <c r="D645" s="2" t="s">
        <v>3</v>
      </c>
    </row>
    <row r="646" spans="1:4" x14ac:dyDescent="0.3">
      <c r="A646" s="1">
        <v>44095</v>
      </c>
      <c r="B646" s="2" t="s">
        <v>1</v>
      </c>
      <c r="C646" s="2" t="s">
        <v>5</v>
      </c>
      <c r="D646" s="2" t="s">
        <v>1</v>
      </c>
    </row>
    <row r="647" spans="1:4" x14ac:dyDescent="0.3">
      <c r="A647" s="1">
        <v>44096</v>
      </c>
      <c r="B647" s="2" t="s">
        <v>4</v>
      </c>
      <c r="C647" s="2" t="s">
        <v>6</v>
      </c>
      <c r="D647" s="2" t="s">
        <v>4</v>
      </c>
    </row>
    <row r="648" spans="1:4" x14ac:dyDescent="0.3">
      <c r="A648" s="1">
        <v>44097</v>
      </c>
      <c r="B648" s="2" t="s">
        <v>0</v>
      </c>
      <c r="C648" s="2" t="s">
        <v>2</v>
      </c>
      <c r="D648" s="2" t="s">
        <v>0</v>
      </c>
    </row>
    <row r="649" spans="1:4" x14ac:dyDescent="0.3">
      <c r="A649" s="1">
        <v>44098</v>
      </c>
      <c r="B649" s="2" t="s">
        <v>82</v>
      </c>
      <c r="C649" s="2" t="s">
        <v>1</v>
      </c>
      <c r="D649" s="2" t="s">
        <v>82</v>
      </c>
    </row>
    <row r="650" spans="1:4" x14ac:dyDescent="0.3">
      <c r="A650" s="1">
        <v>44099</v>
      </c>
      <c r="B650" s="2" t="s">
        <v>3</v>
      </c>
      <c r="C650" s="2" t="s">
        <v>6</v>
      </c>
      <c r="D650" s="2" t="s">
        <v>3</v>
      </c>
    </row>
    <row r="651" spans="1:4" x14ac:dyDescent="0.3">
      <c r="A651" s="1">
        <v>44100</v>
      </c>
      <c r="B651" s="2" t="s">
        <v>5</v>
      </c>
      <c r="C651" s="2" t="s">
        <v>2</v>
      </c>
      <c r="D651" s="2" t="s">
        <v>2</v>
      </c>
    </row>
    <row r="652" spans="1:4" x14ac:dyDescent="0.3">
      <c r="A652" s="1">
        <v>44101</v>
      </c>
      <c r="B652" s="2" t="s">
        <v>82</v>
      </c>
      <c r="C652" s="2" t="s">
        <v>4</v>
      </c>
      <c r="D652" s="2" t="s">
        <v>4</v>
      </c>
    </row>
    <row r="653" spans="1:4" x14ac:dyDescent="0.3">
      <c r="A653" s="1">
        <v>44102</v>
      </c>
      <c r="B653" s="2" t="s">
        <v>1</v>
      </c>
      <c r="C653" s="2" t="s">
        <v>0</v>
      </c>
      <c r="D653" s="2" t="s">
        <v>1</v>
      </c>
    </row>
    <row r="654" spans="1:4" x14ac:dyDescent="0.3">
      <c r="A654" s="1">
        <v>44103</v>
      </c>
      <c r="B654" s="2" t="s">
        <v>5</v>
      </c>
      <c r="C654" s="2" t="s">
        <v>3</v>
      </c>
      <c r="D654" s="2" t="s">
        <v>5</v>
      </c>
    </row>
    <row r="655" spans="1:4" x14ac:dyDescent="0.3">
      <c r="A655" s="1">
        <v>44104</v>
      </c>
      <c r="B655" s="2" t="s">
        <v>2</v>
      </c>
      <c r="C655" s="2" t="s">
        <v>4</v>
      </c>
      <c r="D655" s="2" t="s">
        <v>2</v>
      </c>
    </row>
    <row r="656" spans="1:4" x14ac:dyDescent="0.3">
      <c r="A656" s="1">
        <v>44105</v>
      </c>
      <c r="B656" s="2" t="s">
        <v>0</v>
      </c>
      <c r="C656" s="2" t="s">
        <v>82</v>
      </c>
      <c r="D656" s="2" t="s">
        <v>0</v>
      </c>
    </row>
    <row r="657" spans="1:4" x14ac:dyDescent="0.3">
      <c r="A657" s="1">
        <v>44106</v>
      </c>
      <c r="B657" s="2" t="s">
        <v>5</v>
      </c>
      <c r="C657" s="2" t="s">
        <v>6</v>
      </c>
      <c r="D657" s="2" t="s">
        <v>5</v>
      </c>
    </row>
    <row r="658" spans="1:4" x14ac:dyDescent="0.3">
      <c r="A658" s="1">
        <v>44107</v>
      </c>
      <c r="B658" s="2" t="s">
        <v>4</v>
      </c>
      <c r="C658" s="2" t="s">
        <v>1</v>
      </c>
      <c r="D658" s="2" t="s">
        <v>1</v>
      </c>
    </row>
    <row r="659" spans="1:4" x14ac:dyDescent="0.3">
      <c r="A659" s="1">
        <v>44107</v>
      </c>
      <c r="B659" s="2" t="s">
        <v>3</v>
      </c>
      <c r="C659" s="2" t="s">
        <v>2</v>
      </c>
      <c r="D659" s="2" t="s">
        <v>3</v>
      </c>
    </row>
    <row r="660" spans="1:4" x14ac:dyDescent="0.3">
      <c r="A660" s="1">
        <v>44108</v>
      </c>
      <c r="B660" s="2" t="s">
        <v>82</v>
      </c>
      <c r="C660" s="2" t="s">
        <v>6</v>
      </c>
      <c r="D660" s="2" t="s">
        <v>6</v>
      </c>
    </row>
    <row r="661" spans="1:4" x14ac:dyDescent="0.3">
      <c r="A661" s="1">
        <v>44108</v>
      </c>
      <c r="B661" s="2" t="s">
        <v>0</v>
      </c>
      <c r="C661" s="2" t="s">
        <v>5</v>
      </c>
      <c r="D661" s="2" t="s">
        <v>0</v>
      </c>
    </row>
    <row r="662" spans="1:4" x14ac:dyDescent="0.3">
      <c r="A662" s="1">
        <v>44109</v>
      </c>
      <c r="B662" s="2" t="s">
        <v>3</v>
      </c>
      <c r="C662" s="2" t="s">
        <v>1</v>
      </c>
      <c r="D662" s="2" t="s">
        <v>3</v>
      </c>
    </row>
    <row r="663" spans="1:4" x14ac:dyDescent="0.3">
      <c r="A663" s="1">
        <v>44110</v>
      </c>
      <c r="B663" s="2" t="s">
        <v>0</v>
      </c>
      <c r="C663" s="2" t="s">
        <v>4</v>
      </c>
      <c r="D663" s="2" t="s">
        <v>0</v>
      </c>
    </row>
    <row r="664" spans="1:4" x14ac:dyDescent="0.3">
      <c r="A664" s="1">
        <v>44111</v>
      </c>
      <c r="B664" s="2" t="s">
        <v>2</v>
      </c>
      <c r="C664" s="2" t="s">
        <v>6</v>
      </c>
      <c r="D664" s="2" t="s">
        <v>2</v>
      </c>
    </row>
    <row r="665" spans="1:4" x14ac:dyDescent="0.3">
      <c r="A665" s="1">
        <v>44112</v>
      </c>
      <c r="B665" s="2" t="s">
        <v>5</v>
      </c>
      <c r="C665" s="2" t="s">
        <v>82</v>
      </c>
      <c r="D665" s="2" t="s">
        <v>5</v>
      </c>
    </row>
    <row r="666" spans="1:4" x14ac:dyDescent="0.3">
      <c r="A666" s="1">
        <v>44113</v>
      </c>
      <c r="B666" s="2" t="s">
        <v>3</v>
      </c>
      <c r="C666" s="2" t="s">
        <v>4</v>
      </c>
      <c r="D666" s="2" t="s">
        <v>3</v>
      </c>
    </row>
    <row r="667" spans="1:4" x14ac:dyDescent="0.3">
      <c r="A667" s="1">
        <v>44114</v>
      </c>
      <c r="B667" s="2" t="s">
        <v>2</v>
      </c>
      <c r="C667" s="2" t="s">
        <v>82</v>
      </c>
      <c r="D667" s="2" t="s">
        <v>2</v>
      </c>
    </row>
    <row r="668" spans="1:4" x14ac:dyDescent="0.3">
      <c r="A668" s="1">
        <v>44114</v>
      </c>
      <c r="B668" s="2" t="s">
        <v>1</v>
      </c>
      <c r="C668" s="2" t="s">
        <v>6</v>
      </c>
      <c r="D668" s="2" t="s">
        <v>1</v>
      </c>
    </row>
    <row r="669" spans="1:4" x14ac:dyDescent="0.3">
      <c r="A669" s="1">
        <v>44115</v>
      </c>
      <c r="B669" s="2" t="s">
        <v>5</v>
      </c>
      <c r="C669" s="2" t="s">
        <v>4</v>
      </c>
      <c r="D669" s="2" t="s">
        <v>4</v>
      </c>
    </row>
    <row r="670" spans="1:4" x14ac:dyDescent="0.3">
      <c r="A670" s="1">
        <v>44115</v>
      </c>
      <c r="B670" s="2" t="s">
        <v>3</v>
      </c>
      <c r="C670" s="2" t="s">
        <v>0</v>
      </c>
      <c r="D670" s="2" t="s">
        <v>0</v>
      </c>
    </row>
    <row r="671" spans="1:4" x14ac:dyDescent="0.3">
      <c r="A671" s="1">
        <v>44116</v>
      </c>
      <c r="B671" s="2" t="s">
        <v>1</v>
      </c>
      <c r="C671" s="2" t="s">
        <v>2</v>
      </c>
      <c r="D671" s="2" t="s">
        <v>1</v>
      </c>
    </row>
    <row r="672" spans="1:4" x14ac:dyDescent="0.3">
      <c r="A672" s="1">
        <v>44117</v>
      </c>
      <c r="B672" s="2" t="s">
        <v>6</v>
      </c>
      <c r="C672" s="2" t="s">
        <v>5</v>
      </c>
      <c r="D672" s="2" t="s">
        <v>6</v>
      </c>
    </row>
    <row r="673" spans="1:4" x14ac:dyDescent="0.3">
      <c r="A673" s="1">
        <v>44118</v>
      </c>
      <c r="B673" s="2" t="s">
        <v>3</v>
      </c>
      <c r="C673" s="2" t="s">
        <v>4</v>
      </c>
      <c r="D673" s="2" t="s">
        <v>3</v>
      </c>
    </row>
    <row r="674" spans="1:4" x14ac:dyDescent="0.3">
      <c r="A674" s="1">
        <v>44119</v>
      </c>
      <c r="B674" s="2" t="s">
        <v>1</v>
      </c>
      <c r="C674" s="2" t="s">
        <v>82</v>
      </c>
      <c r="D674" s="2" t="s">
        <v>82</v>
      </c>
    </row>
    <row r="675" spans="1:4" x14ac:dyDescent="0.3">
      <c r="A675" s="1">
        <v>44120</v>
      </c>
      <c r="B675" s="2" t="s">
        <v>2</v>
      </c>
      <c r="C675" s="2" t="s">
        <v>0</v>
      </c>
      <c r="D675" s="2" t="s">
        <v>0</v>
      </c>
    </row>
    <row r="676" spans="1:4" x14ac:dyDescent="0.3">
      <c r="A676" s="1">
        <v>44121</v>
      </c>
      <c r="B676" s="2" t="s">
        <v>6</v>
      </c>
      <c r="C676" s="2" t="s">
        <v>3</v>
      </c>
      <c r="D676" s="2" t="s">
        <v>3</v>
      </c>
    </row>
    <row r="677" spans="1:4" x14ac:dyDescent="0.3">
      <c r="A677" s="1">
        <v>44121</v>
      </c>
      <c r="B677" s="2" t="s">
        <v>4</v>
      </c>
      <c r="C677" s="2" t="s">
        <v>1</v>
      </c>
      <c r="D677" s="2" t="s">
        <v>1</v>
      </c>
    </row>
    <row r="678" spans="1:4" x14ac:dyDescent="0.3">
      <c r="A678" s="1">
        <v>44122</v>
      </c>
      <c r="B678" s="2" t="s">
        <v>2</v>
      </c>
      <c r="C678" s="2" t="s">
        <v>5</v>
      </c>
      <c r="D678" s="2" t="s">
        <v>2</v>
      </c>
    </row>
    <row r="679" spans="1:4" x14ac:dyDescent="0.3">
      <c r="A679" s="1">
        <v>44122</v>
      </c>
      <c r="B679" s="2" t="s">
        <v>0</v>
      </c>
      <c r="C679" s="2" t="s">
        <v>82</v>
      </c>
      <c r="D679" s="2" t="s">
        <v>82</v>
      </c>
    </row>
    <row r="680" spans="1:4" x14ac:dyDescent="0.3">
      <c r="A680" s="1">
        <v>44123</v>
      </c>
      <c r="B680" s="2" t="s">
        <v>6</v>
      </c>
      <c r="C680" s="2" t="s">
        <v>4</v>
      </c>
      <c r="D680" s="2" t="s">
        <v>4</v>
      </c>
    </row>
    <row r="681" spans="1:4" x14ac:dyDescent="0.3">
      <c r="A681" s="1">
        <v>44124</v>
      </c>
      <c r="B681" s="2" t="s">
        <v>3</v>
      </c>
      <c r="C681" s="2" t="s">
        <v>82</v>
      </c>
      <c r="D681" s="2" t="s">
        <v>82</v>
      </c>
    </row>
    <row r="682" spans="1:4" x14ac:dyDescent="0.3">
      <c r="A682" s="1">
        <v>44125</v>
      </c>
      <c r="B682" s="2" t="s">
        <v>2</v>
      </c>
      <c r="C682" s="2" t="s">
        <v>1</v>
      </c>
      <c r="D682" s="2" t="s">
        <v>1</v>
      </c>
    </row>
    <row r="683" spans="1:4" x14ac:dyDescent="0.3">
      <c r="A683" s="1">
        <v>44126</v>
      </c>
      <c r="B683" s="2" t="s">
        <v>4</v>
      </c>
      <c r="C683" s="2" t="s">
        <v>5</v>
      </c>
      <c r="D683" s="2" t="s">
        <v>5</v>
      </c>
    </row>
    <row r="684" spans="1:4" x14ac:dyDescent="0.3">
      <c r="A684" s="1">
        <v>44127</v>
      </c>
      <c r="B684" s="2" t="s">
        <v>6</v>
      </c>
      <c r="C684" s="2" t="s">
        <v>0</v>
      </c>
      <c r="D684" s="2" t="s">
        <v>0</v>
      </c>
    </row>
    <row r="685" spans="1:4" x14ac:dyDescent="0.3">
      <c r="A685" s="1">
        <v>44128</v>
      </c>
      <c r="B685" s="2" t="s">
        <v>2</v>
      </c>
      <c r="C685" s="2" t="s">
        <v>3</v>
      </c>
      <c r="D685" s="2" t="s">
        <v>2</v>
      </c>
    </row>
    <row r="686" spans="1:4" x14ac:dyDescent="0.3">
      <c r="A686" s="1">
        <v>44128</v>
      </c>
      <c r="B686" s="2" t="s">
        <v>82</v>
      </c>
      <c r="C686" s="2" t="s">
        <v>5</v>
      </c>
      <c r="D686" s="2" t="s">
        <v>82</v>
      </c>
    </row>
    <row r="687" spans="1:4" x14ac:dyDescent="0.3">
      <c r="A687" s="1">
        <v>44129</v>
      </c>
      <c r="B687" s="2" t="s">
        <v>0</v>
      </c>
      <c r="C687" s="2" t="s">
        <v>4</v>
      </c>
      <c r="D687" s="2" t="s">
        <v>4</v>
      </c>
    </row>
    <row r="688" spans="1:4" x14ac:dyDescent="0.3">
      <c r="A688" s="1">
        <v>44129</v>
      </c>
      <c r="B688" s="2" t="s">
        <v>1</v>
      </c>
      <c r="C688" s="2" t="s">
        <v>6</v>
      </c>
      <c r="D688" s="2" t="s">
        <v>6</v>
      </c>
    </row>
    <row r="689" spans="1:4" x14ac:dyDescent="0.3">
      <c r="A689" s="1">
        <v>44130</v>
      </c>
      <c r="B689" s="2" t="s">
        <v>2</v>
      </c>
      <c r="C689" s="2" t="s">
        <v>82</v>
      </c>
      <c r="D689" s="2" t="s">
        <v>82</v>
      </c>
    </row>
    <row r="690" spans="1:4" x14ac:dyDescent="0.3">
      <c r="A690" s="1">
        <v>44131</v>
      </c>
      <c r="B690" s="2" t="s">
        <v>5</v>
      </c>
      <c r="C690" s="2" t="s">
        <v>3</v>
      </c>
      <c r="D690" s="2" t="s">
        <v>5</v>
      </c>
    </row>
    <row r="691" spans="1:4" x14ac:dyDescent="0.3">
      <c r="A691" s="1">
        <v>44132</v>
      </c>
      <c r="B691" s="2" t="s">
        <v>1</v>
      </c>
      <c r="C691" s="2" t="s">
        <v>0</v>
      </c>
      <c r="D691" s="2" t="s">
        <v>0</v>
      </c>
    </row>
    <row r="692" spans="1:4" x14ac:dyDescent="0.3">
      <c r="A692" s="1">
        <v>44133</v>
      </c>
      <c r="B692" s="2" t="s">
        <v>2</v>
      </c>
      <c r="C692" s="2" t="s">
        <v>6</v>
      </c>
      <c r="D692" s="2" t="s">
        <v>6</v>
      </c>
    </row>
    <row r="693" spans="1:4" x14ac:dyDescent="0.3">
      <c r="A693" s="1">
        <v>44134</v>
      </c>
      <c r="B693" s="2" t="s">
        <v>82</v>
      </c>
      <c r="C693" s="2" t="s">
        <v>4</v>
      </c>
      <c r="D693" s="2" t="s">
        <v>4</v>
      </c>
    </row>
    <row r="694" spans="1:4" x14ac:dyDescent="0.3">
      <c r="A694" s="1">
        <v>44135</v>
      </c>
      <c r="B694" s="2" t="s">
        <v>1</v>
      </c>
      <c r="C694" s="2" t="s">
        <v>5</v>
      </c>
      <c r="D694" s="2" t="s">
        <v>5</v>
      </c>
    </row>
    <row r="695" spans="1:4" x14ac:dyDescent="0.3">
      <c r="A695" s="1">
        <v>44135</v>
      </c>
      <c r="B695" s="2" t="s">
        <v>3</v>
      </c>
      <c r="C695" s="2" t="s">
        <v>0</v>
      </c>
      <c r="D695" s="2" t="s">
        <v>0</v>
      </c>
    </row>
    <row r="696" spans="1:4" x14ac:dyDescent="0.3">
      <c r="A696" s="1">
        <v>44136</v>
      </c>
      <c r="B696" s="2" t="s">
        <v>82</v>
      </c>
      <c r="C696" s="2" t="s">
        <v>6</v>
      </c>
      <c r="D696" s="2" t="s">
        <v>6</v>
      </c>
    </row>
    <row r="697" spans="1:4" x14ac:dyDescent="0.3">
      <c r="A697" s="1">
        <v>44136</v>
      </c>
      <c r="B697" s="2" t="s">
        <v>2</v>
      </c>
      <c r="C697" s="2" t="s">
        <v>4</v>
      </c>
      <c r="D697" s="2" t="s">
        <v>2</v>
      </c>
    </row>
    <row r="698" spans="1:4" x14ac:dyDescent="0.3">
      <c r="A698" s="1">
        <v>44137</v>
      </c>
      <c r="B698" s="2" t="s">
        <v>1</v>
      </c>
      <c r="C698" s="2" t="s">
        <v>3</v>
      </c>
      <c r="D698" s="2" t="s">
        <v>3</v>
      </c>
    </row>
    <row r="699" spans="1:4" x14ac:dyDescent="0.3">
      <c r="A699" s="1">
        <v>44138</v>
      </c>
      <c r="B699" s="2" t="s">
        <v>0</v>
      </c>
      <c r="C699" s="2" t="s">
        <v>5</v>
      </c>
      <c r="D699" s="2" t="s">
        <v>5</v>
      </c>
    </row>
    <row r="700" spans="1:4" x14ac:dyDescent="0.3">
      <c r="A700" s="1">
        <v>44140</v>
      </c>
      <c r="B700" s="2" t="s">
        <v>0</v>
      </c>
      <c r="C700" s="2" t="s">
        <v>3</v>
      </c>
      <c r="D700" s="2" t="s">
        <v>0</v>
      </c>
    </row>
    <row r="701" spans="1:4" x14ac:dyDescent="0.3">
      <c r="A701" s="1">
        <v>44141</v>
      </c>
      <c r="B701" s="2" t="s">
        <v>1</v>
      </c>
      <c r="C701" s="2" t="s">
        <v>5</v>
      </c>
      <c r="D701" s="2" t="s">
        <v>5</v>
      </c>
    </row>
    <row r="702" spans="1:4" x14ac:dyDescent="0.3">
      <c r="A702" s="1">
        <v>44143</v>
      </c>
      <c r="B702" s="2" t="s">
        <v>3</v>
      </c>
      <c r="C702" s="2" t="s">
        <v>5</v>
      </c>
      <c r="D702" s="2" t="s">
        <v>3</v>
      </c>
    </row>
    <row r="703" spans="1:4" x14ac:dyDescent="0.3">
      <c r="A703" s="1">
        <v>44145</v>
      </c>
      <c r="B703" s="2" t="s">
        <v>3</v>
      </c>
      <c r="C703" s="2" t="s">
        <v>0</v>
      </c>
      <c r="D703" s="2" t="s">
        <v>0</v>
      </c>
    </row>
    <row r="704" spans="1:4" x14ac:dyDescent="0.3">
      <c r="A704" s="1">
        <v>44295</v>
      </c>
      <c r="B704" s="2" t="s">
        <v>0</v>
      </c>
      <c r="C704" s="2" t="s">
        <v>1</v>
      </c>
      <c r="D704" s="2" t="s">
        <v>1</v>
      </c>
    </row>
    <row r="705" spans="1:5" x14ac:dyDescent="0.3">
      <c r="A705" s="1">
        <v>44296</v>
      </c>
      <c r="B705" s="2" t="s">
        <v>6</v>
      </c>
      <c r="C705" s="2" t="s">
        <v>3</v>
      </c>
      <c r="D705" s="2" t="s">
        <v>3</v>
      </c>
    </row>
    <row r="706" spans="1:5" x14ac:dyDescent="0.3">
      <c r="A706" s="1">
        <v>44297</v>
      </c>
      <c r="B706" s="2" t="s">
        <v>5</v>
      </c>
      <c r="C706" s="2" t="s">
        <v>2</v>
      </c>
      <c r="D706" s="2" t="s">
        <v>2</v>
      </c>
    </row>
    <row r="707" spans="1:5" x14ac:dyDescent="0.3">
      <c r="A707" s="1">
        <v>44298</v>
      </c>
      <c r="B707" s="2" t="s">
        <v>4</v>
      </c>
      <c r="C707" s="2" t="s">
        <v>82</v>
      </c>
      <c r="D707" s="2" t="s">
        <v>82</v>
      </c>
    </row>
    <row r="708" spans="1:5" x14ac:dyDescent="0.3">
      <c r="A708" s="20">
        <v>44299</v>
      </c>
      <c r="B708" s="2" t="s">
        <v>2</v>
      </c>
      <c r="C708" s="2" t="s">
        <v>0</v>
      </c>
      <c r="D708" s="2" t="s">
        <v>0</v>
      </c>
      <c r="E708" s="19"/>
    </row>
    <row r="709" spans="1:5" x14ac:dyDescent="0.3">
      <c r="A709" s="20">
        <v>44300</v>
      </c>
      <c r="B709" s="2" t="s">
        <v>5</v>
      </c>
      <c r="C709" s="2" t="s">
        <v>1</v>
      </c>
      <c r="D709" s="2" t="s">
        <v>1</v>
      </c>
    </row>
    <row r="710" spans="1:5" x14ac:dyDescent="0.3">
      <c r="A710" s="20">
        <v>44301</v>
      </c>
      <c r="B710" s="2" t="s">
        <v>4</v>
      </c>
      <c r="C710" s="2" t="s">
        <v>3</v>
      </c>
      <c r="D710" s="2" t="s">
        <v>4</v>
      </c>
    </row>
    <row r="711" spans="1:5" x14ac:dyDescent="0.3">
      <c r="A711" s="20">
        <v>44302</v>
      </c>
      <c r="B711" s="2" t="s">
        <v>82</v>
      </c>
      <c r="C711" s="2" t="s">
        <v>6</v>
      </c>
      <c r="D711" s="2" t="s">
        <v>6</v>
      </c>
    </row>
    <row r="712" spans="1:5" x14ac:dyDescent="0.3">
      <c r="A712" s="20">
        <v>44303</v>
      </c>
      <c r="B712" s="2" t="s">
        <v>0</v>
      </c>
      <c r="C712" s="2" t="s">
        <v>5</v>
      </c>
      <c r="D712" s="2" t="s">
        <v>0</v>
      </c>
    </row>
    <row r="713" spans="1:5" x14ac:dyDescent="0.3">
      <c r="A713" s="20">
        <v>44304</v>
      </c>
      <c r="B713" s="2" t="s">
        <v>1</v>
      </c>
      <c r="C713" s="2" t="s">
        <v>2</v>
      </c>
      <c r="D713" s="2" t="s">
        <v>1</v>
      </c>
    </row>
    <row r="714" spans="1:5" x14ac:dyDescent="0.3">
      <c r="A714" s="20">
        <v>44304</v>
      </c>
      <c r="B714" s="2" t="s">
        <v>3</v>
      </c>
      <c r="C714" s="2" t="s">
        <v>82</v>
      </c>
      <c r="D714" s="2" t="s">
        <v>3</v>
      </c>
    </row>
    <row r="715" spans="1:5" x14ac:dyDescent="0.3">
      <c r="A715" s="20">
        <v>44305</v>
      </c>
      <c r="B715" s="2" t="s">
        <v>6</v>
      </c>
      <c r="C715" s="2" t="s">
        <v>4</v>
      </c>
      <c r="D715" s="2" t="s">
        <v>6</v>
      </c>
    </row>
    <row r="716" spans="1:5" x14ac:dyDescent="0.3">
      <c r="A716" s="20">
        <v>44306</v>
      </c>
      <c r="B716" s="2" t="s">
        <v>3</v>
      </c>
      <c r="C716" s="2" t="s">
        <v>0</v>
      </c>
      <c r="D716" s="2" t="s">
        <v>3</v>
      </c>
    </row>
    <row r="717" spans="1:5" x14ac:dyDescent="0.3">
      <c r="A717" s="20">
        <v>44307</v>
      </c>
      <c r="B717" s="2" t="s">
        <v>82</v>
      </c>
      <c r="C717" s="2" t="s">
        <v>5</v>
      </c>
      <c r="D717" s="2" t="s">
        <v>5</v>
      </c>
    </row>
    <row r="718" spans="1:5" x14ac:dyDescent="0.3">
      <c r="A718" s="20">
        <v>44307</v>
      </c>
      <c r="B718" s="2" t="s">
        <v>2</v>
      </c>
      <c r="C718" s="2" t="s">
        <v>6</v>
      </c>
      <c r="D718" s="2" t="s">
        <v>6</v>
      </c>
    </row>
    <row r="719" spans="1:5" x14ac:dyDescent="0.3">
      <c r="A719" s="20">
        <v>44308</v>
      </c>
      <c r="B719" s="2" t="s">
        <v>1</v>
      </c>
      <c r="C719" s="2" t="s">
        <v>4</v>
      </c>
      <c r="D719" s="2" t="s">
        <v>1</v>
      </c>
    </row>
    <row r="720" spans="1:5" x14ac:dyDescent="0.3">
      <c r="A720" s="20">
        <v>44309</v>
      </c>
      <c r="B720" s="2" t="s">
        <v>82</v>
      </c>
      <c r="C720" s="2" t="s">
        <v>0</v>
      </c>
      <c r="D720" s="2" t="s">
        <v>82</v>
      </c>
    </row>
    <row r="721" spans="1:4" x14ac:dyDescent="0.3">
      <c r="A721" s="20">
        <v>44310</v>
      </c>
      <c r="B721" s="2" t="s">
        <v>4</v>
      </c>
      <c r="C721" s="2" t="s">
        <v>2</v>
      </c>
      <c r="D721" s="2" t="s">
        <v>4</v>
      </c>
    </row>
    <row r="722" spans="1:4" x14ac:dyDescent="0.3">
      <c r="A722" s="20">
        <v>44311</v>
      </c>
      <c r="B722" s="2" t="s">
        <v>6</v>
      </c>
      <c r="C722" s="2" t="s">
        <v>1</v>
      </c>
      <c r="D722" s="2" t="s">
        <v>6</v>
      </c>
    </row>
    <row r="723" spans="1:4" x14ac:dyDescent="0.3">
      <c r="A723" s="20">
        <v>44311</v>
      </c>
      <c r="B723" s="2" t="s">
        <v>5</v>
      </c>
      <c r="C723" s="2" t="s">
        <v>3</v>
      </c>
      <c r="D723" s="2" t="s">
        <v>3</v>
      </c>
    </row>
    <row r="724" spans="1:4" x14ac:dyDescent="0.3">
      <c r="A724" s="20">
        <v>44312</v>
      </c>
      <c r="B724" s="2" t="s">
        <v>82</v>
      </c>
      <c r="C724" s="2" t="s">
        <v>2</v>
      </c>
      <c r="D724" s="2" t="s">
        <v>2</v>
      </c>
    </row>
    <row r="725" spans="1:4" x14ac:dyDescent="0.3">
      <c r="A725" s="20">
        <v>44313</v>
      </c>
      <c r="B725" s="2" t="s">
        <v>3</v>
      </c>
      <c r="C725" s="2" t="s">
        <v>1</v>
      </c>
      <c r="D725" s="2" t="s">
        <v>1</v>
      </c>
    </row>
    <row r="726" spans="1:4" x14ac:dyDescent="0.3">
      <c r="A726" s="20">
        <v>44314</v>
      </c>
      <c r="B726" s="2" t="s">
        <v>6</v>
      </c>
      <c r="C726" s="2" t="s">
        <v>5</v>
      </c>
      <c r="D726" s="2" t="s">
        <v>6</v>
      </c>
    </row>
    <row r="727" spans="1:4" x14ac:dyDescent="0.3">
      <c r="A727" s="20">
        <v>44315</v>
      </c>
      <c r="B727" s="2" t="s">
        <v>0</v>
      </c>
      <c r="C727" s="2" t="s">
        <v>4</v>
      </c>
      <c r="D727" s="2" t="s">
        <v>0</v>
      </c>
    </row>
    <row r="728" spans="1:4" x14ac:dyDescent="0.3">
      <c r="A728" s="20">
        <v>44315</v>
      </c>
      <c r="B728" s="2" t="s">
        <v>3</v>
      </c>
      <c r="C728" s="2" t="s">
        <v>2</v>
      </c>
      <c r="D728" s="2" t="s">
        <v>3</v>
      </c>
    </row>
    <row r="729" spans="1:4" x14ac:dyDescent="0.3">
      <c r="A729" s="20">
        <v>44316</v>
      </c>
      <c r="B729" s="2" t="s">
        <v>82</v>
      </c>
      <c r="C729" s="2" t="s">
        <v>1</v>
      </c>
      <c r="D729" s="2" t="s">
        <v>82</v>
      </c>
    </row>
    <row r="730" spans="1:4" x14ac:dyDescent="0.3">
      <c r="A730" s="1">
        <v>44317</v>
      </c>
      <c r="B730" s="2" t="s">
        <v>0</v>
      </c>
      <c r="C730" s="2" t="s">
        <v>6</v>
      </c>
      <c r="D730" s="2" t="s">
        <v>0</v>
      </c>
    </row>
    <row r="731" spans="1:4" x14ac:dyDescent="0.3">
      <c r="A731" s="1">
        <v>44318</v>
      </c>
      <c r="B731" s="2" t="s">
        <v>4</v>
      </c>
      <c r="C731" s="2" t="s">
        <v>5</v>
      </c>
      <c r="D731" s="2" t="s">
        <v>4</v>
      </c>
    </row>
    <row r="732" spans="1:4" x14ac:dyDescent="0.3">
      <c r="A732" s="1">
        <v>44318</v>
      </c>
      <c r="B732" s="2" t="s">
        <v>82</v>
      </c>
      <c r="C732" s="2" t="s">
        <v>3</v>
      </c>
      <c r="D732" s="2" t="s">
        <v>3</v>
      </c>
    </row>
    <row r="733" spans="1:4" x14ac:dyDescent="0.3">
      <c r="A733" s="1">
        <v>44458</v>
      </c>
      <c r="B733" s="2" t="s">
        <v>6</v>
      </c>
      <c r="C733" s="2" t="s">
        <v>0</v>
      </c>
      <c r="D733" s="2" t="s">
        <v>6</v>
      </c>
    </row>
    <row r="734" spans="1:4" x14ac:dyDescent="0.3">
      <c r="A734" s="1">
        <v>44459</v>
      </c>
      <c r="B734" s="2" t="s">
        <v>2</v>
      </c>
      <c r="C734" s="2" t="s">
        <v>1</v>
      </c>
      <c r="D734" s="2" t="s">
        <v>2</v>
      </c>
    </row>
    <row r="735" spans="1:4" x14ac:dyDescent="0.3">
      <c r="A735" s="1">
        <v>44460</v>
      </c>
      <c r="B735" s="2" t="s">
        <v>82</v>
      </c>
      <c r="C735" s="2" t="s">
        <v>4</v>
      </c>
      <c r="D735" s="2" t="s">
        <v>4</v>
      </c>
    </row>
    <row r="736" spans="1:4" x14ac:dyDescent="0.3">
      <c r="A736" s="1">
        <v>44461</v>
      </c>
      <c r="B736" s="2" t="s">
        <v>3</v>
      </c>
      <c r="C736" s="2" t="s">
        <v>5</v>
      </c>
      <c r="D736" s="2" t="s">
        <v>3</v>
      </c>
    </row>
    <row r="737" spans="1:4" x14ac:dyDescent="0.3">
      <c r="A737" s="1">
        <v>44462</v>
      </c>
      <c r="B737" s="2" t="s">
        <v>0</v>
      </c>
      <c r="C737" s="2" t="s">
        <v>2</v>
      </c>
      <c r="D737" s="2" t="s">
        <v>2</v>
      </c>
    </row>
    <row r="738" spans="1:4" x14ac:dyDescent="0.3">
      <c r="A738" s="1">
        <v>44463</v>
      </c>
      <c r="B738" s="2" t="s">
        <v>1</v>
      </c>
      <c r="C738" s="2" t="s">
        <v>6</v>
      </c>
      <c r="D738" s="2" t="s">
        <v>6</v>
      </c>
    </row>
    <row r="739" spans="1:4" x14ac:dyDescent="0.3">
      <c r="A739" s="1">
        <v>44464</v>
      </c>
      <c r="B739" s="2" t="s">
        <v>3</v>
      </c>
      <c r="C739" s="2" t="s">
        <v>4</v>
      </c>
      <c r="D739" s="2" t="s">
        <v>3</v>
      </c>
    </row>
    <row r="740" spans="1:4" x14ac:dyDescent="0.3">
      <c r="A740" s="1">
        <v>44464</v>
      </c>
      <c r="B740" s="2" t="s">
        <v>5</v>
      </c>
      <c r="C740" s="2" t="s">
        <v>82</v>
      </c>
      <c r="D740" s="2" t="s">
        <v>82</v>
      </c>
    </row>
    <row r="741" spans="1:4" x14ac:dyDescent="0.3">
      <c r="A741" s="1">
        <v>44465</v>
      </c>
      <c r="B741" s="2" t="s">
        <v>6</v>
      </c>
      <c r="C741" s="2" t="s">
        <v>2</v>
      </c>
      <c r="D741" s="2" t="s">
        <v>6</v>
      </c>
    </row>
    <row r="742" spans="1:4" x14ac:dyDescent="0.3">
      <c r="A742" s="1">
        <v>44465</v>
      </c>
      <c r="B742" s="2" t="s">
        <v>1</v>
      </c>
      <c r="C742" s="2" t="s">
        <v>0</v>
      </c>
      <c r="D742" s="2" t="s">
        <v>1</v>
      </c>
    </row>
    <row r="743" spans="1:4" x14ac:dyDescent="0.3">
      <c r="A743" s="1">
        <v>44466</v>
      </c>
      <c r="B743" s="2" t="s">
        <v>5</v>
      </c>
      <c r="C743" s="2" t="s">
        <v>4</v>
      </c>
      <c r="D743" s="2" t="s">
        <v>5</v>
      </c>
    </row>
    <row r="744" spans="1:4" x14ac:dyDescent="0.3">
      <c r="A744" s="1">
        <v>44467.645833333336</v>
      </c>
      <c r="B744" s="2" t="s">
        <v>2</v>
      </c>
      <c r="C744" s="2" t="s">
        <v>3</v>
      </c>
      <c r="D744" s="2" t="s">
        <v>2</v>
      </c>
    </row>
    <row r="745" spans="1:4" x14ac:dyDescent="0.3">
      <c r="A745" s="1">
        <v>44467.8125</v>
      </c>
      <c r="B745" s="2" t="s">
        <v>0</v>
      </c>
      <c r="C745" s="2" t="s">
        <v>82</v>
      </c>
      <c r="D745" s="2" t="s">
        <v>0</v>
      </c>
    </row>
    <row r="746" spans="1:4" x14ac:dyDescent="0.3">
      <c r="A746" s="1">
        <v>44468</v>
      </c>
      <c r="B746" s="2" t="s">
        <v>4</v>
      </c>
      <c r="C746" s="2" t="s">
        <v>1</v>
      </c>
      <c r="D746" s="2" t="s">
        <v>1</v>
      </c>
    </row>
    <row r="747" spans="1:4" x14ac:dyDescent="0.3">
      <c r="A747" s="1">
        <v>44469</v>
      </c>
      <c r="B747" s="2" t="s">
        <v>5</v>
      </c>
      <c r="C747" s="2" t="s">
        <v>6</v>
      </c>
      <c r="D747" s="2" t="s">
        <v>6</v>
      </c>
    </row>
    <row r="748" spans="1:4" x14ac:dyDescent="0.3">
      <c r="A748" s="1">
        <v>44470</v>
      </c>
      <c r="B748" s="2" t="s">
        <v>2</v>
      </c>
      <c r="C748" s="2" t="s">
        <v>82</v>
      </c>
      <c r="D748" s="2" t="s">
        <v>82</v>
      </c>
    </row>
    <row r="749" spans="1:4" x14ac:dyDescent="0.3">
      <c r="A749" s="1">
        <v>44471</v>
      </c>
      <c r="B749" s="2" t="s">
        <v>0</v>
      </c>
      <c r="C749" s="2" t="s">
        <v>3</v>
      </c>
      <c r="D749" s="2" t="s">
        <v>3</v>
      </c>
    </row>
    <row r="750" spans="1:4" x14ac:dyDescent="0.3">
      <c r="A750" s="1">
        <v>44471</v>
      </c>
      <c r="B750" s="2" t="s">
        <v>4</v>
      </c>
      <c r="C750" s="2" t="s">
        <v>6</v>
      </c>
      <c r="D750" s="2" t="s">
        <v>4</v>
      </c>
    </row>
    <row r="751" spans="1:4" x14ac:dyDescent="0.3">
      <c r="A751" s="1">
        <v>44472</v>
      </c>
      <c r="B751" s="2" t="s">
        <v>1</v>
      </c>
      <c r="C751" s="2" t="s">
        <v>82</v>
      </c>
      <c r="D751" s="2" t="s">
        <v>1</v>
      </c>
    </row>
    <row r="752" spans="1:4" x14ac:dyDescent="0.3">
      <c r="A752" s="1">
        <v>44472</v>
      </c>
      <c r="B752" s="2" t="s">
        <v>2</v>
      </c>
      <c r="C752" s="2" t="s">
        <v>5</v>
      </c>
      <c r="D752" s="2" t="s">
        <v>2</v>
      </c>
    </row>
    <row r="753" spans="1:4" x14ac:dyDescent="0.3">
      <c r="A753" s="1">
        <v>44473</v>
      </c>
      <c r="B753" s="2" t="s">
        <v>3</v>
      </c>
      <c r="C753" s="2" t="s">
        <v>6</v>
      </c>
      <c r="D753" s="2" t="s">
        <v>3</v>
      </c>
    </row>
    <row r="754" spans="1:4" x14ac:dyDescent="0.3">
      <c r="A754" s="1">
        <v>44474</v>
      </c>
      <c r="B754" s="2" t="s">
        <v>4</v>
      </c>
      <c r="C754" s="2" t="s">
        <v>0</v>
      </c>
      <c r="D754" s="2" t="s">
        <v>0</v>
      </c>
    </row>
    <row r="755" spans="1:4" x14ac:dyDescent="0.3">
      <c r="A755" s="1">
        <v>44475</v>
      </c>
      <c r="B755" s="2" t="s">
        <v>1</v>
      </c>
      <c r="C755" s="2" t="s">
        <v>5</v>
      </c>
      <c r="D755" s="2" t="s">
        <v>5</v>
      </c>
    </row>
    <row r="756" spans="1:4" x14ac:dyDescent="0.3">
      <c r="A756" s="1">
        <v>44476</v>
      </c>
      <c r="B756" s="2" t="s">
        <v>6</v>
      </c>
      <c r="C756" s="2" t="s">
        <v>82</v>
      </c>
      <c r="D756" s="2" t="s">
        <v>82</v>
      </c>
    </row>
    <row r="757" spans="1:4" x14ac:dyDescent="0.3">
      <c r="A757" s="1">
        <v>44476</v>
      </c>
      <c r="B757" s="2" t="s">
        <v>2</v>
      </c>
      <c r="C757" s="2" t="s">
        <v>4</v>
      </c>
      <c r="D757" s="2" t="s">
        <v>2</v>
      </c>
    </row>
    <row r="758" spans="1:4" x14ac:dyDescent="0.3">
      <c r="A758" s="1">
        <v>44477</v>
      </c>
      <c r="B758" s="2" t="s">
        <v>5</v>
      </c>
      <c r="C758" s="2" t="s">
        <v>0</v>
      </c>
      <c r="D758" s="2" t="s">
        <v>0</v>
      </c>
    </row>
    <row r="759" spans="1:4" x14ac:dyDescent="0.3">
      <c r="A759" s="1">
        <v>44477</v>
      </c>
      <c r="B759" s="2" t="s">
        <v>1</v>
      </c>
      <c r="C759" s="2" t="s">
        <v>3</v>
      </c>
      <c r="D759" s="2" t="s">
        <v>1</v>
      </c>
    </row>
    <row r="760" spans="1:4" x14ac:dyDescent="0.3">
      <c r="A760" s="1">
        <v>44479</v>
      </c>
      <c r="B760" s="2" t="s">
        <v>3</v>
      </c>
      <c r="C760" s="2" t="s">
        <v>6</v>
      </c>
      <c r="D760" s="2" t="s">
        <v>6</v>
      </c>
    </row>
    <row r="761" spans="1:4" x14ac:dyDescent="0.3">
      <c r="A761" s="1">
        <v>44480</v>
      </c>
      <c r="B761" s="2" t="s">
        <v>1</v>
      </c>
      <c r="C761" s="2" t="s">
        <v>2</v>
      </c>
      <c r="D761" s="2" t="s">
        <v>2</v>
      </c>
    </row>
    <row r="762" spans="1:4" x14ac:dyDescent="0.3">
      <c r="A762" s="1">
        <v>44482</v>
      </c>
      <c r="B762" s="2" t="s">
        <v>2</v>
      </c>
      <c r="C762" s="2" t="s">
        <v>3</v>
      </c>
      <c r="D762" s="2" t="s">
        <v>2</v>
      </c>
    </row>
    <row r="763" spans="1:4" x14ac:dyDescent="0.3">
      <c r="A763" s="1">
        <v>44484.8125</v>
      </c>
      <c r="B763" s="2" t="s">
        <v>6</v>
      </c>
      <c r="C763" s="2" t="s">
        <v>2</v>
      </c>
      <c r="D763" s="2" t="s">
        <v>6</v>
      </c>
    </row>
  </sheetData>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A496C-3732-4634-883F-647FC3352B55}">
  <dimension ref="A1:BC40"/>
  <sheetViews>
    <sheetView workbookViewId="0">
      <selection sqref="A1:F1"/>
    </sheetView>
  </sheetViews>
  <sheetFormatPr defaultRowHeight="14.4" x14ac:dyDescent="0.3"/>
  <cols>
    <col min="1" max="1" width="72.109375" customWidth="1"/>
    <col min="2" max="3" width="17.33203125" bestFit="1" customWidth="1"/>
    <col min="4" max="4" width="18.109375" bestFit="1" customWidth="1"/>
    <col min="5" max="5" width="18.21875" bestFit="1" customWidth="1"/>
    <col min="6" max="6" width="37.109375" bestFit="1" customWidth="1"/>
    <col min="7" max="7" width="48.109375" bestFit="1" customWidth="1"/>
    <col min="9" max="9" width="19.5546875" bestFit="1" customWidth="1"/>
    <col min="10" max="13" width="18.21875" bestFit="1" customWidth="1"/>
    <col min="14" max="14" width="37.109375" bestFit="1" customWidth="1"/>
    <col min="15" max="15" width="45.5546875" bestFit="1" customWidth="1"/>
    <col min="17" max="17" width="19.5546875" bestFit="1" customWidth="1"/>
    <col min="18" max="19" width="17.6640625" bestFit="1" customWidth="1"/>
    <col min="20" max="20" width="18.109375" bestFit="1" customWidth="1"/>
    <col min="21" max="21" width="18.21875" bestFit="1" customWidth="1"/>
    <col min="22" max="22" width="37.109375" bestFit="1" customWidth="1"/>
    <col min="23" max="23" width="39.109375" bestFit="1" customWidth="1"/>
    <col min="25" max="25" width="19.5546875" bestFit="1" customWidth="1"/>
    <col min="26" max="27" width="14.88671875" bestFit="1" customWidth="1"/>
    <col min="28" max="28" width="18.109375" bestFit="1" customWidth="1"/>
    <col min="29" max="29" width="18.21875" bestFit="1" customWidth="1"/>
    <col min="30" max="30" width="37.109375" bestFit="1" customWidth="1"/>
    <col min="31" max="31" width="35.5546875" bestFit="1" customWidth="1"/>
    <col min="33" max="33" width="19.5546875" bestFit="1" customWidth="1"/>
    <col min="34" max="35" width="14.109375" bestFit="1" customWidth="1"/>
    <col min="36" max="36" width="18.109375" bestFit="1" customWidth="1"/>
    <col min="37" max="37" width="18.21875" bestFit="1" customWidth="1"/>
    <col min="38" max="38" width="37.109375" bestFit="1" customWidth="1"/>
    <col min="39" max="39" width="39.77734375" bestFit="1" customWidth="1"/>
    <col min="41" max="41" width="19.5546875" bestFit="1" customWidth="1"/>
    <col min="42" max="44" width="24.33203125" bestFit="1" customWidth="1"/>
    <col min="45" max="45" width="18.21875" bestFit="1" customWidth="1"/>
    <col min="46" max="46" width="37.109375" bestFit="1" customWidth="1"/>
    <col min="47" max="47" width="43.5546875" bestFit="1" customWidth="1"/>
    <col min="49" max="49" width="19.5546875" bestFit="1" customWidth="1"/>
    <col min="50" max="51" width="14.109375" bestFit="1" customWidth="1"/>
    <col min="52" max="52" width="18.109375" bestFit="1" customWidth="1"/>
    <col min="53" max="53" width="18.21875" bestFit="1" customWidth="1"/>
    <col min="54" max="54" width="37.109375" bestFit="1" customWidth="1"/>
    <col min="55" max="55" width="45.6640625" bestFit="1" customWidth="1"/>
  </cols>
  <sheetData>
    <row r="1" spans="1:55" ht="31.8" customHeight="1" x14ac:dyDescent="0.3">
      <c r="A1" s="43" t="s">
        <v>240</v>
      </c>
      <c r="B1" s="43"/>
      <c r="C1" s="43"/>
      <c r="D1" s="43"/>
      <c r="E1" s="43"/>
      <c r="F1" s="43"/>
    </row>
    <row r="2" spans="1:55" x14ac:dyDescent="0.3">
      <c r="A2" s="47" t="s">
        <v>23</v>
      </c>
      <c r="B2" s="47"/>
      <c r="C2" s="47"/>
      <c r="D2" s="47"/>
      <c r="E2" s="47"/>
      <c r="F2" s="47"/>
      <c r="G2" s="47"/>
      <c r="I2" s="48" t="s">
        <v>24</v>
      </c>
      <c r="J2" s="48"/>
      <c r="K2" s="48"/>
      <c r="L2" s="48"/>
      <c r="M2" s="48"/>
      <c r="N2" s="48"/>
      <c r="O2" s="48"/>
      <c r="Q2" s="46" t="s">
        <v>26</v>
      </c>
      <c r="R2" s="46"/>
      <c r="S2" s="46"/>
      <c r="T2" s="46"/>
      <c r="U2" s="46"/>
      <c r="V2" s="46"/>
      <c r="W2" s="46"/>
      <c r="Y2" s="47" t="s">
        <v>27</v>
      </c>
      <c r="Z2" s="47"/>
      <c r="AA2" s="47"/>
      <c r="AB2" s="47"/>
      <c r="AC2" s="47"/>
      <c r="AD2" s="47"/>
      <c r="AE2" s="47"/>
      <c r="AG2" s="44" t="s">
        <v>83</v>
      </c>
      <c r="AH2" s="44"/>
      <c r="AI2" s="44"/>
      <c r="AJ2" s="44"/>
      <c r="AK2" s="44"/>
      <c r="AL2" s="44"/>
      <c r="AM2" s="44"/>
      <c r="AO2" s="45" t="s">
        <v>28</v>
      </c>
      <c r="AP2" s="45"/>
      <c r="AQ2" s="45"/>
      <c r="AR2" s="45"/>
      <c r="AS2" s="45"/>
      <c r="AT2" s="45"/>
      <c r="AU2" s="45"/>
      <c r="AW2" s="46" t="s">
        <v>29</v>
      </c>
      <c r="AX2" s="46"/>
      <c r="AY2" s="46"/>
      <c r="AZ2" s="46"/>
      <c r="BA2" s="46"/>
      <c r="BB2" s="46"/>
      <c r="BC2" s="46"/>
    </row>
    <row r="3" spans="1:55" x14ac:dyDescent="0.3">
      <c r="A3" s="7" t="s">
        <v>12</v>
      </c>
      <c r="B3" s="8" t="s">
        <v>9</v>
      </c>
      <c r="C3" s="8" t="s">
        <v>10</v>
      </c>
      <c r="D3" s="8" t="s">
        <v>11</v>
      </c>
      <c r="E3" s="8" t="s">
        <v>25</v>
      </c>
      <c r="F3" s="8" t="s">
        <v>70</v>
      </c>
      <c r="G3" s="8" t="s">
        <v>30</v>
      </c>
      <c r="I3" s="7" t="s">
        <v>12</v>
      </c>
      <c r="J3" s="8" t="s">
        <v>9</v>
      </c>
      <c r="K3" s="8" t="s">
        <v>10</v>
      </c>
      <c r="L3" s="8" t="s">
        <v>11</v>
      </c>
      <c r="M3" s="8" t="s">
        <v>25</v>
      </c>
      <c r="N3" s="8" t="s">
        <v>70</v>
      </c>
      <c r="O3" s="8" t="s">
        <v>30</v>
      </c>
      <c r="Q3" s="7" t="s">
        <v>12</v>
      </c>
      <c r="R3" s="8" t="s">
        <v>9</v>
      </c>
      <c r="S3" s="8" t="s">
        <v>10</v>
      </c>
      <c r="T3" s="8" t="s">
        <v>11</v>
      </c>
      <c r="U3" s="8" t="s">
        <v>25</v>
      </c>
      <c r="V3" s="8" t="s">
        <v>70</v>
      </c>
      <c r="W3" s="8" t="s">
        <v>30</v>
      </c>
      <c r="Y3" s="7" t="s">
        <v>12</v>
      </c>
      <c r="Z3" s="8" t="s">
        <v>9</v>
      </c>
      <c r="AA3" s="8" t="s">
        <v>10</v>
      </c>
      <c r="AB3" s="8" t="s">
        <v>11</v>
      </c>
      <c r="AC3" s="8" t="s">
        <v>25</v>
      </c>
      <c r="AD3" s="8" t="s">
        <v>70</v>
      </c>
      <c r="AE3" s="8" t="s">
        <v>30</v>
      </c>
      <c r="AG3" s="7" t="s">
        <v>12</v>
      </c>
      <c r="AH3" s="8" t="s">
        <v>9</v>
      </c>
      <c r="AI3" s="8" t="s">
        <v>10</v>
      </c>
      <c r="AJ3" s="8" t="s">
        <v>11</v>
      </c>
      <c r="AK3" s="8" t="s">
        <v>25</v>
      </c>
      <c r="AL3" s="8" t="s">
        <v>70</v>
      </c>
      <c r="AM3" s="8" t="s">
        <v>30</v>
      </c>
      <c r="AO3" s="7" t="s">
        <v>12</v>
      </c>
      <c r="AP3" s="8" t="s">
        <v>9</v>
      </c>
      <c r="AQ3" s="8" t="s">
        <v>10</v>
      </c>
      <c r="AR3" s="8" t="s">
        <v>11</v>
      </c>
      <c r="AS3" s="8" t="s">
        <v>25</v>
      </c>
      <c r="AT3" s="8" t="s">
        <v>70</v>
      </c>
      <c r="AU3" s="8" t="s">
        <v>30</v>
      </c>
      <c r="AW3" s="7" t="s">
        <v>12</v>
      </c>
      <c r="AX3" s="8" t="s">
        <v>9</v>
      </c>
      <c r="AY3" s="8" t="s">
        <v>10</v>
      </c>
      <c r="AZ3" s="8" t="s">
        <v>11</v>
      </c>
      <c r="BA3" s="8" t="s">
        <v>25</v>
      </c>
      <c r="BB3" s="8" t="s">
        <v>70</v>
      </c>
      <c r="BC3" s="8" t="s">
        <v>30</v>
      </c>
    </row>
    <row r="4" spans="1:55" x14ac:dyDescent="0.3">
      <c r="A4" s="1">
        <v>39561</v>
      </c>
      <c r="B4" s="2" t="s">
        <v>6</v>
      </c>
      <c r="C4" s="2" t="s">
        <v>0</v>
      </c>
      <c r="D4" s="2" t="s">
        <v>6</v>
      </c>
      <c r="E4" s="2" t="str">
        <f>IF(D4=$B$4,"C","M")</f>
        <v>C</v>
      </c>
      <c r="F4" s="2"/>
      <c r="G4" s="2" t="str">
        <f>_xlfn.CONCAT(E4:E35)</f>
        <v>CMMCMCCMMMCMMCMCCCCMMMCMMMMMCMMC</v>
      </c>
      <c r="I4" s="1">
        <v>39567</v>
      </c>
      <c r="J4" s="2" t="s">
        <v>2</v>
      </c>
      <c r="K4" s="2" t="s">
        <v>0</v>
      </c>
      <c r="L4" s="2" t="s">
        <v>0</v>
      </c>
      <c r="M4" s="2" t="str">
        <f>IF(L4=$K$4,"M","K")</f>
        <v>M</v>
      </c>
      <c r="N4" s="2"/>
      <c r="O4" s="2" t="str">
        <f>_xlfn.CONCAT(M4:M32)</f>
        <v>MMMMMKMMMKMMKKKMMMMMMMMKMMMMK</v>
      </c>
      <c r="Q4" s="1">
        <v>39565</v>
      </c>
      <c r="R4" s="2" t="s">
        <v>0</v>
      </c>
      <c r="S4" s="2" t="s">
        <v>5</v>
      </c>
      <c r="T4" s="2" t="s">
        <v>5</v>
      </c>
      <c r="U4" s="2" t="str">
        <f>IF(T4=$S$4,"S","M")</f>
        <v>S</v>
      </c>
      <c r="V4" s="2"/>
      <c r="W4" s="2" t="str">
        <f>_xlfn.CONCAT(U4:U31)</f>
        <v>SMSSMMMSMMSMSMMMSSMSSSMMMSMM</v>
      </c>
      <c r="Y4" s="1">
        <v>39575</v>
      </c>
      <c r="Z4" s="2" t="s">
        <v>0</v>
      </c>
      <c r="AA4" s="2" t="s">
        <v>4</v>
      </c>
      <c r="AB4" s="2" t="s">
        <v>0</v>
      </c>
      <c r="AC4" s="2" t="str">
        <f>IF(AB4=$Z$4,"M","R")</f>
        <v>M</v>
      </c>
      <c r="AD4" s="2"/>
      <c r="AE4" s="2" t="str">
        <f>_xlfn.CONCAT(AC4:AC27)</f>
        <v>MRRMMRRMMRMMMMRMRRRRMRMM</v>
      </c>
      <c r="AG4" s="1">
        <v>39563</v>
      </c>
      <c r="AH4" s="2" t="s">
        <v>82</v>
      </c>
      <c r="AI4" s="2" t="s">
        <v>0</v>
      </c>
      <c r="AJ4" s="2" t="s">
        <v>82</v>
      </c>
      <c r="AK4" s="2" t="str">
        <f>IF(AJ4=$AH$4,"P","M")</f>
        <v>P</v>
      </c>
      <c r="AL4" s="2"/>
      <c r="AM4" s="2" t="str">
        <f>_xlfn.CONCAT(AK4:AK31)</f>
        <v>PPPMMPMPPMMPMMPMMPMPMMPMMPPM</v>
      </c>
      <c r="AO4" s="1">
        <v>39558</v>
      </c>
      <c r="AP4" s="2" t="s">
        <v>0</v>
      </c>
      <c r="AQ4" s="2" t="s">
        <v>1</v>
      </c>
      <c r="AR4" s="2" t="s">
        <v>1</v>
      </c>
      <c r="AS4" s="2" t="str">
        <f>IF(AR4=$AQ$4,"R","M")</f>
        <v>R</v>
      </c>
      <c r="AT4" s="2"/>
      <c r="AU4" s="2" t="str">
        <f>_xlfn.CONCAT(AS4:AS32)</f>
        <v>RMRMRMMMRRMRMRMMRMMMMMRMMRMRR</v>
      </c>
      <c r="AW4" s="1">
        <v>39572</v>
      </c>
      <c r="AX4" s="2" t="s">
        <v>0</v>
      </c>
      <c r="AY4" s="2" t="s">
        <v>3</v>
      </c>
      <c r="AZ4" s="2" t="s">
        <v>0</v>
      </c>
      <c r="BA4" s="2" t="str">
        <f>IF(AZ4=$AX$4,"M","D")</f>
        <v>M</v>
      </c>
      <c r="BB4" s="2"/>
      <c r="BC4" s="2" t="str">
        <f>_xlfn.CONCAT(BA4:BA33)</f>
        <v>MDDDMMMMDDMDDMDMDMMMDDDMMMMMDD</v>
      </c>
    </row>
    <row r="5" spans="1:55" x14ac:dyDescent="0.3">
      <c r="A5" s="1">
        <v>39582</v>
      </c>
      <c r="B5" s="2" t="s">
        <v>0</v>
      </c>
      <c r="C5" s="2" t="s">
        <v>6</v>
      </c>
      <c r="D5" s="2" t="s">
        <v>0</v>
      </c>
      <c r="E5" s="2" t="str">
        <f t="shared" ref="E5:E35" si="0">IF(D5=$B$4,"C","M")</f>
        <v>M</v>
      </c>
      <c r="F5" s="2" t="str">
        <f>_xlfn.CONCAT(E4,E5)</f>
        <v>CM</v>
      </c>
      <c r="G5" s="2"/>
      <c r="I5" s="1">
        <v>39584</v>
      </c>
      <c r="J5" s="2" t="s">
        <v>0</v>
      </c>
      <c r="K5" s="2" t="s">
        <v>2</v>
      </c>
      <c r="L5" s="2" t="s">
        <v>0</v>
      </c>
      <c r="M5" s="2" t="str">
        <f t="shared" ref="M5:M32" si="1">IF(L5=$K$4,"M","K")</f>
        <v>M</v>
      </c>
      <c r="N5" s="2" t="str">
        <f>_xlfn.CONCAT(M4,M5)</f>
        <v>MM</v>
      </c>
      <c r="O5" s="2"/>
      <c r="Q5" s="1">
        <v>39586</v>
      </c>
      <c r="R5" s="2" t="s">
        <v>5</v>
      </c>
      <c r="S5" s="2" t="s">
        <v>0</v>
      </c>
      <c r="T5" s="2" t="s">
        <v>0</v>
      </c>
      <c r="U5" s="2" t="str">
        <f t="shared" ref="U5:U31" si="2">IF(T5=$S$4,"S","M")</f>
        <v>M</v>
      </c>
      <c r="V5" s="2" t="str">
        <f>_xlfn.CONCAT(U4,U5)</f>
        <v>SM</v>
      </c>
      <c r="W5" s="2"/>
      <c r="Y5" s="1">
        <v>39594</v>
      </c>
      <c r="Z5" s="2" t="s">
        <v>4</v>
      </c>
      <c r="AA5" s="2" t="s">
        <v>0</v>
      </c>
      <c r="AB5" s="2" t="s">
        <v>4</v>
      </c>
      <c r="AC5" s="2" t="str">
        <f t="shared" ref="AC5:AC27" si="3">IF(AB5=$Z$4,"M","R")</f>
        <v>R</v>
      </c>
      <c r="AD5" s="2" t="str">
        <f>_xlfn.CONCAT(AC4,AC5)</f>
        <v>MR</v>
      </c>
      <c r="AE5" s="2"/>
      <c r="AG5" s="1">
        <v>39589</v>
      </c>
      <c r="AH5" s="2" t="s">
        <v>0</v>
      </c>
      <c r="AI5" s="2" t="s">
        <v>82</v>
      </c>
      <c r="AJ5" s="2" t="s">
        <v>82</v>
      </c>
      <c r="AK5" s="2" t="str">
        <f t="shared" ref="AK5:AK31" si="4">IF(AJ5=$AH$4,"P","M")</f>
        <v>P</v>
      </c>
      <c r="AL5" s="2" t="str">
        <f>_xlfn.CONCAT(AK4,AK5)</f>
        <v>PP</v>
      </c>
      <c r="AM5" s="2"/>
      <c r="AO5" s="1">
        <v>39596</v>
      </c>
      <c r="AP5" s="2" t="s">
        <v>1</v>
      </c>
      <c r="AQ5" s="2" t="s">
        <v>0</v>
      </c>
      <c r="AR5" s="2" t="s">
        <v>0</v>
      </c>
      <c r="AS5" s="2" t="str">
        <f t="shared" ref="AS5:AS32" si="5">IF(AR5=$AQ$4,"R","M")</f>
        <v>M</v>
      </c>
      <c r="AT5" s="2" t="str">
        <f>_xlfn.CONCAT(AS4,AS5)</f>
        <v>RM</v>
      </c>
      <c r="AU5" s="2"/>
      <c r="AW5" s="1">
        <v>39592</v>
      </c>
      <c r="AX5" s="2" t="s">
        <v>3</v>
      </c>
      <c r="AY5" s="2" t="s">
        <v>0</v>
      </c>
      <c r="AZ5" s="2" t="s">
        <v>3</v>
      </c>
      <c r="BA5" s="2" t="str">
        <f t="shared" ref="BA5:BA33" si="6">IF(AZ5=$AX$4,"M","D")</f>
        <v>D</v>
      </c>
      <c r="BB5" s="2" t="str">
        <f>_xlfn.CONCAT(BA4,BA5)</f>
        <v>MD</v>
      </c>
      <c r="BC5" s="2"/>
    </row>
    <row r="6" spans="1:55" x14ac:dyDescent="0.3">
      <c r="A6" s="1">
        <v>39921</v>
      </c>
      <c r="B6" s="2" t="s">
        <v>6</v>
      </c>
      <c r="C6" s="2" t="s">
        <v>0</v>
      </c>
      <c r="D6" s="2" t="s">
        <v>0</v>
      </c>
      <c r="E6" s="2" t="str">
        <f t="shared" si="0"/>
        <v>M</v>
      </c>
      <c r="F6" s="2" t="str">
        <f t="shared" ref="F6:F35" si="7">_xlfn.CONCAT(E5,E6)</f>
        <v>MM</v>
      </c>
      <c r="G6" s="2"/>
      <c r="I6" s="1">
        <v>39930</v>
      </c>
      <c r="J6" s="2" t="s">
        <v>2</v>
      </c>
      <c r="K6" s="2" t="s">
        <v>0</v>
      </c>
      <c r="L6" s="2" t="s">
        <v>0</v>
      </c>
      <c r="M6" s="2" t="str">
        <f t="shared" si="1"/>
        <v>M</v>
      </c>
      <c r="N6" s="2" t="str">
        <f t="shared" ref="N6:N32" si="8">_xlfn.CONCAT(M5,M6)</f>
        <v>MM</v>
      </c>
      <c r="O6" s="2"/>
      <c r="Q6" s="1">
        <v>39928</v>
      </c>
      <c r="R6" s="2" t="s">
        <v>5</v>
      </c>
      <c r="S6" s="2" t="s">
        <v>0</v>
      </c>
      <c r="T6" s="2" t="s">
        <v>5</v>
      </c>
      <c r="U6" s="2" t="str">
        <f t="shared" si="2"/>
        <v>S</v>
      </c>
      <c r="V6" s="2" t="str">
        <f t="shared" ref="V6:V31" si="9">_xlfn.CONCAT(U5,U6)</f>
        <v>MS</v>
      </c>
      <c r="W6" s="2"/>
      <c r="Y6" s="1">
        <v>39947</v>
      </c>
      <c r="Z6" s="2" t="s">
        <v>0</v>
      </c>
      <c r="AA6" s="2" t="s">
        <v>4</v>
      </c>
      <c r="AB6" s="2" t="s">
        <v>4</v>
      </c>
      <c r="AC6" s="2" t="str">
        <f t="shared" si="3"/>
        <v>R</v>
      </c>
      <c r="AD6" s="2" t="str">
        <f t="shared" ref="AD6:AD27" si="10">_xlfn.CONCAT(AC5,AC6)</f>
        <v>RR</v>
      </c>
      <c r="AE6" s="2"/>
      <c r="AG6" s="1">
        <v>39932</v>
      </c>
      <c r="AH6" s="2" t="s">
        <v>82</v>
      </c>
      <c r="AI6" s="2" t="s">
        <v>0</v>
      </c>
      <c r="AJ6" s="2" t="s">
        <v>82</v>
      </c>
      <c r="AK6" s="2" t="str">
        <f t="shared" si="4"/>
        <v>P</v>
      </c>
      <c r="AL6" s="2" t="str">
        <f t="shared" ref="AL6:AL31" si="11">_xlfn.CONCAT(AK5,AK6)</f>
        <v>PP</v>
      </c>
      <c r="AM6" s="2"/>
      <c r="AO6" s="1">
        <v>39936</v>
      </c>
      <c r="AP6" s="2" t="s">
        <v>1</v>
      </c>
      <c r="AQ6" s="2" t="s">
        <v>0</v>
      </c>
      <c r="AR6" s="2" t="s">
        <v>1</v>
      </c>
      <c r="AS6" s="2" t="str">
        <f t="shared" si="5"/>
        <v>R</v>
      </c>
      <c r="AT6" s="2" t="str">
        <f t="shared" ref="AT6:AT32" si="12">_xlfn.CONCAT(AS5,AS6)</f>
        <v>MR</v>
      </c>
      <c r="AU6" s="2"/>
      <c r="AW6" s="1">
        <v>39941</v>
      </c>
      <c r="AX6" s="2" t="s">
        <v>3</v>
      </c>
      <c r="AY6" s="2" t="s">
        <v>0</v>
      </c>
      <c r="AZ6" s="2" t="s">
        <v>3</v>
      </c>
      <c r="BA6" s="2" t="str">
        <f t="shared" si="6"/>
        <v>D</v>
      </c>
      <c r="BB6" s="2" t="str">
        <f t="shared" ref="BB6:BB33" si="13">_xlfn.CONCAT(BA5,BA6)</f>
        <v>DD</v>
      </c>
      <c r="BC6" s="2"/>
    </row>
    <row r="7" spans="1:55" x14ac:dyDescent="0.3">
      <c r="A7" s="1">
        <v>39949</v>
      </c>
      <c r="B7" s="2" t="s">
        <v>6</v>
      </c>
      <c r="C7" s="2" t="s">
        <v>0</v>
      </c>
      <c r="D7" s="2" t="s">
        <v>6</v>
      </c>
      <c r="E7" s="2" t="str">
        <f t="shared" si="0"/>
        <v>C</v>
      </c>
      <c r="F7" s="2" t="str">
        <f t="shared" si="7"/>
        <v>MC</v>
      </c>
      <c r="G7" s="2"/>
      <c r="I7" s="1">
        <v>39934</v>
      </c>
      <c r="J7" s="2" t="s">
        <v>2</v>
      </c>
      <c r="K7" s="2" t="s">
        <v>0</v>
      </c>
      <c r="L7" s="2" t="s">
        <v>0</v>
      </c>
      <c r="M7" s="2" t="str">
        <f t="shared" si="1"/>
        <v>M</v>
      </c>
      <c r="N7" s="2" t="str">
        <f t="shared" si="8"/>
        <v>MM</v>
      </c>
      <c r="O7" s="2"/>
      <c r="Q7" s="1">
        <v>39939</v>
      </c>
      <c r="R7" s="2" t="s">
        <v>5</v>
      </c>
      <c r="S7" s="2" t="s">
        <v>0</v>
      </c>
      <c r="T7" s="2" t="s">
        <v>5</v>
      </c>
      <c r="U7" s="2" t="str">
        <f t="shared" si="2"/>
        <v>S</v>
      </c>
      <c r="V7" s="2" t="str">
        <f t="shared" si="9"/>
        <v>SS</v>
      </c>
      <c r="W7" s="2"/>
      <c r="Y7" s="1">
        <v>40250</v>
      </c>
      <c r="Z7" s="2" t="s">
        <v>0</v>
      </c>
      <c r="AA7" s="2" t="s">
        <v>4</v>
      </c>
      <c r="AB7" s="2" t="s">
        <v>0</v>
      </c>
      <c r="AC7" s="2" t="str">
        <f t="shared" si="3"/>
        <v>M</v>
      </c>
      <c r="AD7" s="2" t="str">
        <f t="shared" si="10"/>
        <v>RM</v>
      </c>
      <c r="AE7" s="2"/>
      <c r="AG7" s="1">
        <v>39945</v>
      </c>
      <c r="AH7" s="2" t="s">
        <v>82</v>
      </c>
      <c r="AI7" s="2" t="s">
        <v>0</v>
      </c>
      <c r="AJ7" s="2" t="s">
        <v>0</v>
      </c>
      <c r="AK7" s="2" t="str">
        <f t="shared" si="4"/>
        <v>M</v>
      </c>
      <c r="AL7" s="2" t="str">
        <f t="shared" si="11"/>
        <v>PM</v>
      </c>
      <c r="AM7" s="2"/>
      <c r="AO7" s="1">
        <v>39943</v>
      </c>
      <c r="AP7" s="2" t="s">
        <v>1</v>
      </c>
      <c r="AQ7" s="2" t="s">
        <v>0</v>
      </c>
      <c r="AR7" s="2" t="s">
        <v>0</v>
      </c>
      <c r="AS7" s="2" t="str">
        <f t="shared" si="5"/>
        <v>M</v>
      </c>
      <c r="AT7" s="2" t="str">
        <f t="shared" si="12"/>
        <v>RM</v>
      </c>
      <c r="AU7" s="2"/>
      <c r="AW7" s="1">
        <v>39954</v>
      </c>
      <c r="AX7" s="2" t="s">
        <v>3</v>
      </c>
      <c r="AY7" s="2" t="s">
        <v>0</v>
      </c>
      <c r="AZ7" s="2" t="s">
        <v>3</v>
      </c>
      <c r="BA7" s="2" t="str">
        <f t="shared" si="6"/>
        <v>D</v>
      </c>
      <c r="BB7" s="2" t="str">
        <f t="shared" si="13"/>
        <v>DD</v>
      </c>
      <c r="BC7" s="2"/>
    </row>
    <row r="8" spans="1:55" x14ac:dyDescent="0.3">
      <c r="A8" s="1">
        <v>40262</v>
      </c>
      <c r="B8" s="2" t="s">
        <v>0</v>
      </c>
      <c r="C8" s="2" t="s">
        <v>6</v>
      </c>
      <c r="D8" s="2" t="s">
        <v>0</v>
      </c>
      <c r="E8" s="2" t="str">
        <f t="shared" si="0"/>
        <v>M</v>
      </c>
      <c r="F8" s="2" t="str">
        <f t="shared" si="7"/>
        <v>CM</v>
      </c>
      <c r="G8" s="2"/>
      <c r="I8" s="1">
        <v>40259</v>
      </c>
      <c r="J8" s="2" t="s">
        <v>0</v>
      </c>
      <c r="K8" s="2" t="s">
        <v>2</v>
      </c>
      <c r="L8" s="2" t="s">
        <v>0</v>
      </c>
      <c r="M8" s="2" t="str">
        <f t="shared" si="1"/>
        <v>M</v>
      </c>
      <c r="N8" s="2" t="str">
        <f t="shared" si="8"/>
        <v>MM</v>
      </c>
      <c r="O8" s="2"/>
      <c r="Q8" s="1">
        <v>40265</v>
      </c>
      <c r="R8" s="2" t="s">
        <v>5</v>
      </c>
      <c r="S8" s="2" t="s">
        <v>0</v>
      </c>
      <c r="T8" s="2" t="s">
        <v>0</v>
      </c>
      <c r="U8" s="2" t="str">
        <f t="shared" si="2"/>
        <v>M</v>
      </c>
      <c r="V8" s="2" t="str">
        <f t="shared" si="9"/>
        <v>SM</v>
      </c>
      <c r="W8" s="2"/>
      <c r="Y8" s="1">
        <v>40279</v>
      </c>
      <c r="Z8" s="2" t="s">
        <v>4</v>
      </c>
      <c r="AA8" s="2" t="s">
        <v>0</v>
      </c>
      <c r="AB8" s="2" t="s">
        <v>0</v>
      </c>
      <c r="AC8" s="2" t="str">
        <f t="shared" si="3"/>
        <v>M</v>
      </c>
      <c r="AD8" s="2" t="str">
        <f t="shared" si="10"/>
        <v>MM</v>
      </c>
      <c r="AE8" s="2"/>
      <c r="AG8" s="1">
        <v>40267</v>
      </c>
      <c r="AH8" s="2" t="s">
        <v>0</v>
      </c>
      <c r="AI8" s="2" t="s">
        <v>82</v>
      </c>
      <c r="AJ8" s="2" t="s">
        <v>0</v>
      </c>
      <c r="AK8" s="2" t="str">
        <f t="shared" si="4"/>
        <v>M</v>
      </c>
      <c r="AL8" s="2" t="str">
        <f t="shared" si="11"/>
        <v>MM</v>
      </c>
      <c r="AM8" s="2"/>
      <c r="AO8" s="1">
        <v>40257</v>
      </c>
      <c r="AP8" s="2" t="s">
        <v>0</v>
      </c>
      <c r="AQ8" s="2" t="s">
        <v>1</v>
      </c>
      <c r="AR8" s="2" t="s">
        <v>1</v>
      </c>
      <c r="AS8" s="2" t="str">
        <f t="shared" si="5"/>
        <v>R</v>
      </c>
      <c r="AT8" s="2" t="str">
        <f t="shared" si="12"/>
        <v>MR</v>
      </c>
      <c r="AU8" s="2"/>
      <c r="AW8" s="1">
        <v>40254</v>
      </c>
      <c r="AX8" s="2" t="s">
        <v>3</v>
      </c>
      <c r="AY8" s="2" t="s">
        <v>0</v>
      </c>
      <c r="AZ8" s="2" t="s">
        <v>0</v>
      </c>
      <c r="BA8" s="2" t="str">
        <f t="shared" si="6"/>
        <v>M</v>
      </c>
      <c r="BB8" s="2" t="str">
        <f t="shared" si="13"/>
        <v>DM</v>
      </c>
      <c r="BC8" s="2"/>
    </row>
    <row r="9" spans="1:55" x14ac:dyDescent="0.3">
      <c r="A9" s="1">
        <v>40274</v>
      </c>
      <c r="B9" s="2" t="s">
        <v>6</v>
      </c>
      <c r="C9" s="2" t="s">
        <v>0</v>
      </c>
      <c r="D9" s="2" t="s">
        <v>6</v>
      </c>
      <c r="E9" s="2" t="str">
        <f t="shared" si="0"/>
        <v>C</v>
      </c>
      <c r="F9" s="2" t="str">
        <f t="shared" si="7"/>
        <v>MC</v>
      </c>
      <c r="G9" s="2"/>
      <c r="I9" s="1">
        <v>40287</v>
      </c>
      <c r="J9" s="2" t="s">
        <v>2</v>
      </c>
      <c r="K9" s="2" t="s">
        <v>0</v>
      </c>
      <c r="L9" s="2" t="s">
        <v>2</v>
      </c>
      <c r="M9" s="2" t="str">
        <f t="shared" si="1"/>
        <v>K</v>
      </c>
      <c r="N9" s="2" t="str">
        <f t="shared" si="8"/>
        <v>MK</v>
      </c>
      <c r="O9" s="2"/>
      <c r="Q9" s="1">
        <v>40271</v>
      </c>
      <c r="R9" s="2" t="s">
        <v>0</v>
      </c>
      <c r="S9" s="2" t="s">
        <v>5</v>
      </c>
      <c r="T9" s="2" t="s">
        <v>0</v>
      </c>
      <c r="U9" s="2" t="str">
        <f t="shared" si="2"/>
        <v>M</v>
      </c>
      <c r="V9" s="2" t="str">
        <f t="shared" si="9"/>
        <v>MM</v>
      </c>
      <c r="W9" s="2"/>
      <c r="Y9" s="1">
        <v>40662</v>
      </c>
      <c r="Z9" s="2" t="s">
        <v>4</v>
      </c>
      <c r="AA9" s="2" t="s">
        <v>0</v>
      </c>
      <c r="AB9" s="2" t="s">
        <v>4</v>
      </c>
      <c r="AC9" s="2" t="str">
        <f t="shared" si="3"/>
        <v>R</v>
      </c>
      <c r="AD9" s="2" t="str">
        <f t="shared" si="10"/>
        <v>MR</v>
      </c>
      <c r="AE9" s="2"/>
      <c r="AG9" s="1">
        <v>40277</v>
      </c>
      <c r="AH9" s="2" t="s">
        <v>82</v>
      </c>
      <c r="AI9" s="2" t="s">
        <v>0</v>
      </c>
      <c r="AJ9" s="2" t="s">
        <v>82</v>
      </c>
      <c r="AK9" s="2" t="str">
        <f t="shared" si="4"/>
        <v>P</v>
      </c>
      <c r="AL9" s="2" t="str">
        <f t="shared" si="11"/>
        <v>MP</v>
      </c>
      <c r="AM9" s="2"/>
      <c r="AO9" s="1">
        <v>40285</v>
      </c>
      <c r="AP9" s="2" t="s">
        <v>1</v>
      </c>
      <c r="AQ9" s="2" t="s">
        <v>0</v>
      </c>
      <c r="AR9" s="2" t="s">
        <v>0</v>
      </c>
      <c r="AS9" s="2" t="str">
        <f t="shared" si="5"/>
        <v>M</v>
      </c>
      <c r="AT9" s="2" t="str">
        <f t="shared" si="12"/>
        <v>RM</v>
      </c>
      <c r="AU9" s="2"/>
      <c r="AW9" s="1">
        <v>40281</v>
      </c>
      <c r="AX9" s="2" t="s">
        <v>0</v>
      </c>
      <c r="AY9" s="2" t="s">
        <v>3</v>
      </c>
      <c r="AZ9" s="2" t="s">
        <v>0</v>
      </c>
      <c r="BA9" s="2" t="str">
        <f t="shared" si="6"/>
        <v>M</v>
      </c>
      <c r="BB9" s="2" t="str">
        <f t="shared" si="13"/>
        <v>MM</v>
      </c>
      <c r="BC9" s="2"/>
    </row>
    <row r="10" spans="1:55" x14ac:dyDescent="0.3">
      <c r="A10" s="1">
        <v>40293</v>
      </c>
      <c r="B10" s="2" t="s">
        <v>6</v>
      </c>
      <c r="C10" s="2" t="s">
        <v>0</v>
      </c>
      <c r="D10" s="2" t="s">
        <v>6</v>
      </c>
      <c r="E10" s="2" t="str">
        <f t="shared" si="0"/>
        <v>C</v>
      </c>
      <c r="F10" s="2" t="str">
        <f t="shared" si="7"/>
        <v>CC</v>
      </c>
      <c r="G10" s="2"/>
      <c r="I10" s="1">
        <v>40685</v>
      </c>
      <c r="J10" s="2" t="s">
        <v>2</v>
      </c>
      <c r="K10" s="2" t="s">
        <v>0</v>
      </c>
      <c r="L10" s="2" t="s">
        <v>0</v>
      </c>
      <c r="M10" s="2" t="str">
        <f t="shared" si="1"/>
        <v>M</v>
      </c>
      <c r="N10" s="2" t="str">
        <f t="shared" si="8"/>
        <v>KM</v>
      </c>
      <c r="O10" s="2"/>
      <c r="Q10" s="1">
        <v>40657</v>
      </c>
      <c r="R10" s="2" t="s">
        <v>5</v>
      </c>
      <c r="S10" s="2" t="s">
        <v>0</v>
      </c>
      <c r="T10" s="2" t="s">
        <v>0</v>
      </c>
      <c r="U10" s="2" t="str">
        <f t="shared" si="2"/>
        <v>M</v>
      </c>
      <c r="V10" s="2" t="str">
        <f t="shared" si="9"/>
        <v>MM</v>
      </c>
      <c r="W10" s="2"/>
      <c r="Y10" s="1">
        <v>40683</v>
      </c>
      <c r="Z10" s="2" t="s">
        <v>0</v>
      </c>
      <c r="AA10" s="2" t="s">
        <v>4</v>
      </c>
      <c r="AB10" s="2" t="s">
        <v>4</v>
      </c>
      <c r="AC10" s="2" t="str">
        <f t="shared" si="3"/>
        <v>R</v>
      </c>
      <c r="AD10" s="2" t="str">
        <f t="shared" si="10"/>
        <v>RR</v>
      </c>
      <c r="AE10" s="2"/>
      <c r="AG10" s="1">
        <v>40665</v>
      </c>
      <c r="AH10" s="2" t="s">
        <v>0</v>
      </c>
      <c r="AI10" s="2" t="s">
        <v>82</v>
      </c>
      <c r="AJ10" s="2" t="s">
        <v>0</v>
      </c>
      <c r="AK10" s="2" t="str">
        <f t="shared" si="4"/>
        <v>M</v>
      </c>
      <c r="AL10" s="2" t="str">
        <f t="shared" si="11"/>
        <v>PM</v>
      </c>
      <c r="AM10" s="2"/>
      <c r="AO10" s="1">
        <v>40289</v>
      </c>
      <c r="AP10" s="2" t="s">
        <v>1</v>
      </c>
      <c r="AQ10" s="2" t="s">
        <v>0</v>
      </c>
      <c r="AR10" s="2" t="s">
        <v>0</v>
      </c>
      <c r="AS10" s="2" t="str">
        <f t="shared" si="5"/>
        <v>M</v>
      </c>
      <c r="AT10" s="2" t="str">
        <f t="shared" si="12"/>
        <v>MM</v>
      </c>
      <c r="AU10" s="2"/>
      <c r="AW10" s="1">
        <v>40643</v>
      </c>
      <c r="AX10" s="2" t="s">
        <v>3</v>
      </c>
      <c r="AY10" s="2" t="s">
        <v>0</v>
      </c>
      <c r="AZ10" s="2" t="s">
        <v>0</v>
      </c>
      <c r="BA10" s="2" t="str">
        <f t="shared" si="6"/>
        <v>M</v>
      </c>
      <c r="BB10" s="2" t="str">
        <f t="shared" si="13"/>
        <v>MM</v>
      </c>
      <c r="BC10" s="2"/>
    </row>
    <row r="11" spans="1:55" x14ac:dyDescent="0.3">
      <c r="A11" s="1">
        <v>40655</v>
      </c>
      <c r="B11" s="2" t="s">
        <v>0</v>
      </c>
      <c r="C11" s="2" t="s">
        <v>6</v>
      </c>
      <c r="D11" s="2" t="s">
        <v>0</v>
      </c>
      <c r="E11" s="2" t="str">
        <f t="shared" si="0"/>
        <v>M</v>
      </c>
      <c r="F11" s="2" t="str">
        <f t="shared" si="7"/>
        <v>CM</v>
      </c>
      <c r="G11" s="2"/>
      <c r="I11" s="1">
        <v>40688</v>
      </c>
      <c r="J11" s="2" t="s">
        <v>0</v>
      </c>
      <c r="K11" s="2" t="s">
        <v>2</v>
      </c>
      <c r="L11" s="2" t="s">
        <v>0</v>
      </c>
      <c r="M11" s="2" t="str">
        <f t="shared" si="1"/>
        <v>M</v>
      </c>
      <c r="N11" s="2" t="str">
        <f t="shared" si="8"/>
        <v>MM</v>
      </c>
      <c r="O11" s="2"/>
      <c r="Q11" s="1">
        <v>40677</v>
      </c>
      <c r="R11" s="2" t="s">
        <v>0</v>
      </c>
      <c r="S11" s="2" t="s">
        <v>5</v>
      </c>
      <c r="T11" s="2" t="s">
        <v>5</v>
      </c>
      <c r="U11" s="2" t="str">
        <f t="shared" si="2"/>
        <v>S</v>
      </c>
      <c r="V11" s="2" t="str">
        <f t="shared" si="9"/>
        <v>MS</v>
      </c>
      <c r="W11" s="2"/>
      <c r="Y11" s="1">
        <v>41010</v>
      </c>
      <c r="Z11" s="2" t="s">
        <v>0</v>
      </c>
      <c r="AA11" s="2" t="s">
        <v>4</v>
      </c>
      <c r="AB11" s="2" t="s">
        <v>0</v>
      </c>
      <c r="AC11" s="2" t="str">
        <f t="shared" si="3"/>
        <v>M</v>
      </c>
      <c r="AD11" s="2" t="str">
        <f t="shared" si="10"/>
        <v>RM</v>
      </c>
      <c r="AE11" s="2"/>
      <c r="AG11" s="1">
        <v>40673</v>
      </c>
      <c r="AH11" s="2" t="s">
        <v>82</v>
      </c>
      <c r="AI11" s="2" t="s">
        <v>0</v>
      </c>
      <c r="AJ11" s="2" t="s">
        <v>82</v>
      </c>
      <c r="AK11" s="2" t="str">
        <f t="shared" si="4"/>
        <v>P</v>
      </c>
      <c r="AL11" s="2" t="str">
        <f t="shared" si="11"/>
        <v>MP</v>
      </c>
      <c r="AM11" s="2"/>
      <c r="AO11" s="1">
        <v>40645</v>
      </c>
      <c r="AP11" s="2" t="s">
        <v>1</v>
      </c>
      <c r="AQ11" s="2" t="s">
        <v>0</v>
      </c>
      <c r="AR11" s="2" t="s">
        <v>0</v>
      </c>
      <c r="AS11" s="2" t="str">
        <f t="shared" si="5"/>
        <v>M</v>
      </c>
      <c r="AT11" s="2" t="str">
        <f t="shared" si="12"/>
        <v>MM</v>
      </c>
      <c r="AU11" s="2"/>
      <c r="AW11" s="1">
        <v>40670</v>
      </c>
      <c r="AX11" s="2" t="s">
        <v>0</v>
      </c>
      <c r="AY11" s="2" t="s">
        <v>3</v>
      </c>
      <c r="AZ11" s="2" t="s">
        <v>0</v>
      </c>
      <c r="BA11" s="2" t="str">
        <f t="shared" si="6"/>
        <v>M</v>
      </c>
      <c r="BB11" s="2" t="str">
        <f t="shared" si="13"/>
        <v>MM</v>
      </c>
      <c r="BC11" s="2"/>
    </row>
    <row r="12" spans="1:55" x14ac:dyDescent="0.3">
      <c r="A12" s="1">
        <v>41003</v>
      </c>
      <c r="B12" s="2" t="s">
        <v>6</v>
      </c>
      <c r="C12" s="2" t="s">
        <v>0</v>
      </c>
      <c r="D12" s="2" t="s">
        <v>0</v>
      </c>
      <c r="E12" s="2" t="str">
        <f t="shared" si="0"/>
        <v>M</v>
      </c>
      <c r="F12" s="2" t="str">
        <f t="shared" si="7"/>
        <v>MM</v>
      </c>
      <c r="G12" s="2"/>
      <c r="I12" s="1">
        <v>41041</v>
      </c>
      <c r="J12" s="2" t="s">
        <v>2</v>
      </c>
      <c r="K12" s="2" t="s">
        <v>0</v>
      </c>
      <c r="L12" s="2" t="s">
        <v>0</v>
      </c>
      <c r="M12" s="2" t="str">
        <f t="shared" si="1"/>
        <v>M</v>
      </c>
      <c r="N12" s="2" t="str">
        <f t="shared" si="8"/>
        <v>MM</v>
      </c>
      <c r="O12" s="2"/>
      <c r="Q12" s="1">
        <v>41008</v>
      </c>
      <c r="R12" s="2" t="s">
        <v>5</v>
      </c>
      <c r="S12" s="2" t="s">
        <v>0</v>
      </c>
      <c r="T12" s="2" t="s">
        <v>0</v>
      </c>
      <c r="U12" s="2" t="str">
        <f t="shared" si="2"/>
        <v>M</v>
      </c>
      <c r="V12" s="2" t="str">
        <f t="shared" si="9"/>
        <v>SM</v>
      </c>
      <c r="W12" s="2"/>
      <c r="Y12" s="1">
        <v>41049</v>
      </c>
      <c r="Z12" s="2" t="s">
        <v>4</v>
      </c>
      <c r="AA12" s="2" t="s">
        <v>0</v>
      </c>
      <c r="AB12" s="2" t="s">
        <v>0</v>
      </c>
      <c r="AC12" s="2" t="str">
        <f t="shared" si="3"/>
        <v>M</v>
      </c>
      <c r="AD12" s="2" t="str">
        <f t="shared" si="10"/>
        <v>MM</v>
      </c>
      <c r="AE12" s="2"/>
      <c r="AG12" s="1">
        <v>41021</v>
      </c>
      <c r="AH12" s="2" t="s">
        <v>0</v>
      </c>
      <c r="AI12" s="2" t="s">
        <v>82</v>
      </c>
      <c r="AJ12" s="2" t="s">
        <v>82</v>
      </c>
      <c r="AK12" s="2" t="str">
        <f t="shared" si="4"/>
        <v>P</v>
      </c>
      <c r="AL12" s="2" t="str">
        <f t="shared" si="11"/>
        <v>PP</v>
      </c>
      <c r="AM12" s="2"/>
      <c r="AO12" s="1">
        <v>40690</v>
      </c>
      <c r="AP12" s="2" t="s">
        <v>1</v>
      </c>
      <c r="AQ12" s="2" t="s">
        <v>0</v>
      </c>
      <c r="AR12" s="2" t="s">
        <v>1</v>
      </c>
      <c r="AS12" s="2" t="str">
        <f t="shared" si="5"/>
        <v>R</v>
      </c>
      <c r="AT12" s="2" t="str">
        <f t="shared" si="12"/>
        <v>MR</v>
      </c>
      <c r="AU12" s="2"/>
      <c r="AW12" s="1">
        <v>41015</v>
      </c>
      <c r="AX12" s="2" t="s">
        <v>0</v>
      </c>
      <c r="AY12" s="2" t="s">
        <v>3</v>
      </c>
      <c r="AZ12" s="2" t="s">
        <v>3</v>
      </c>
      <c r="BA12" s="2" t="str">
        <f t="shared" si="6"/>
        <v>D</v>
      </c>
      <c r="BB12" s="2" t="str">
        <f t="shared" si="13"/>
        <v>MD</v>
      </c>
      <c r="BC12" s="2"/>
    </row>
    <row r="13" spans="1:55" x14ac:dyDescent="0.3">
      <c r="A13" s="1">
        <v>41035</v>
      </c>
      <c r="B13" s="2" t="s">
        <v>0</v>
      </c>
      <c r="C13" s="2" t="s">
        <v>6</v>
      </c>
      <c r="D13" s="2" t="s">
        <v>0</v>
      </c>
      <c r="E13" s="2" t="str">
        <f t="shared" si="0"/>
        <v>M</v>
      </c>
      <c r="F13" s="2" t="str">
        <f t="shared" si="7"/>
        <v>MM</v>
      </c>
      <c r="G13" s="2"/>
      <c r="I13" s="1">
        <v>41045</v>
      </c>
      <c r="J13" s="2" t="s">
        <v>0</v>
      </c>
      <c r="K13" s="2" t="s">
        <v>2</v>
      </c>
      <c r="L13" s="2" t="s">
        <v>2</v>
      </c>
      <c r="M13" s="2" t="str">
        <f t="shared" si="1"/>
        <v>K</v>
      </c>
      <c r="N13" s="2" t="str">
        <f t="shared" si="8"/>
        <v>MK</v>
      </c>
      <c r="O13" s="2"/>
      <c r="Q13" s="1">
        <v>41028</v>
      </c>
      <c r="R13" s="2" t="s">
        <v>0</v>
      </c>
      <c r="S13" s="2" t="s">
        <v>5</v>
      </c>
      <c r="T13" s="2" t="s">
        <v>0</v>
      </c>
      <c r="U13" s="2" t="str">
        <f t="shared" si="2"/>
        <v>M</v>
      </c>
      <c r="V13" s="2" t="str">
        <f t="shared" si="9"/>
        <v>MM</v>
      </c>
      <c r="W13" s="2"/>
      <c r="Y13" s="1">
        <v>41381</v>
      </c>
      <c r="Z13" s="2" t="s">
        <v>4</v>
      </c>
      <c r="AA13" s="2" t="s">
        <v>0</v>
      </c>
      <c r="AB13" s="2" t="s">
        <v>4</v>
      </c>
      <c r="AC13" s="2" t="str">
        <f t="shared" si="3"/>
        <v>R</v>
      </c>
      <c r="AD13" s="2" t="str">
        <f t="shared" si="10"/>
        <v>MR</v>
      </c>
      <c r="AE13" s="2"/>
      <c r="AG13" s="1">
        <v>41024</v>
      </c>
      <c r="AH13" s="2" t="s">
        <v>82</v>
      </c>
      <c r="AI13" s="2" t="s">
        <v>0</v>
      </c>
      <c r="AJ13" s="2" t="s">
        <v>0</v>
      </c>
      <c r="AK13" s="2" t="str">
        <f t="shared" si="4"/>
        <v>M</v>
      </c>
      <c r="AL13" s="2" t="str">
        <f t="shared" si="11"/>
        <v>PM</v>
      </c>
      <c r="AM13" s="2"/>
      <c r="AO13" s="1">
        <v>41038</v>
      </c>
      <c r="AP13" s="2" t="s">
        <v>0</v>
      </c>
      <c r="AQ13" s="2" t="s">
        <v>1</v>
      </c>
      <c r="AR13" s="2" t="s">
        <v>1</v>
      </c>
      <c r="AS13" s="2" t="str">
        <f t="shared" si="5"/>
        <v>R</v>
      </c>
      <c r="AT13" s="2" t="str">
        <f t="shared" si="12"/>
        <v>RR</v>
      </c>
      <c r="AU13" s="2"/>
      <c r="AW13" s="1">
        <v>41026</v>
      </c>
      <c r="AX13" s="2" t="s">
        <v>3</v>
      </c>
      <c r="AY13" s="2" t="s">
        <v>0</v>
      </c>
      <c r="AZ13" s="2" t="s">
        <v>3</v>
      </c>
      <c r="BA13" s="2" t="str">
        <f t="shared" si="6"/>
        <v>D</v>
      </c>
      <c r="BB13" s="2" t="str">
        <f t="shared" si="13"/>
        <v>DD</v>
      </c>
      <c r="BC13" s="2"/>
    </row>
    <row r="14" spans="1:55" x14ac:dyDescent="0.3">
      <c r="A14" s="1">
        <v>41052</v>
      </c>
      <c r="B14" s="2" t="s">
        <v>6</v>
      </c>
      <c r="C14" s="2" t="s">
        <v>0</v>
      </c>
      <c r="D14" s="2" t="s">
        <v>6</v>
      </c>
      <c r="E14" s="2" t="str">
        <f t="shared" si="0"/>
        <v>C</v>
      </c>
      <c r="F14" s="2" t="str">
        <f t="shared" si="7"/>
        <v>MC</v>
      </c>
      <c r="G14" s="2"/>
      <c r="I14" s="1">
        <v>41388</v>
      </c>
      <c r="J14" s="2" t="s">
        <v>2</v>
      </c>
      <c r="K14" s="2" t="s">
        <v>0</v>
      </c>
      <c r="L14" s="2" t="s">
        <v>0</v>
      </c>
      <c r="M14" s="2" t="str">
        <f t="shared" si="1"/>
        <v>M</v>
      </c>
      <c r="N14" s="2" t="str">
        <f t="shared" si="8"/>
        <v>KM</v>
      </c>
      <c r="O14" s="2"/>
      <c r="Q14" s="1">
        <v>41395</v>
      </c>
      <c r="R14" s="2" t="s">
        <v>5</v>
      </c>
      <c r="S14" s="2" t="s">
        <v>0</v>
      </c>
      <c r="T14" s="2" t="s">
        <v>5</v>
      </c>
      <c r="U14" s="2" t="str">
        <f t="shared" si="2"/>
        <v>S</v>
      </c>
      <c r="V14" s="2" t="str">
        <f t="shared" si="9"/>
        <v>MS</v>
      </c>
      <c r="W14" s="2"/>
      <c r="Y14" s="1">
        <v>41409</v>
      </c>
      <c r="Z14" s="2" t="s">
        <v>0</v>
      </c>
      <c r="AA14" s="2" t="s">
        <v>4</v>
      </c>
      <c r="AB14" s="2" t="s">
        <v>0</v>
      </c>
      <c r="AC14" s="2" t="str">
        <f t="shared" si="3"/>
        <v>M</v>
      </c>
      <c r="AD14" s="2" t="str">
        <f t="shared" si="10"/>
        <v>RM</v>
      </c>
      <c r="AE14" s="2"/>
      <c r="AG14" s="1">
        <v>41393</v>
      </c>
      <c r="AH14" s="2" t="s">
        <v>0</v>
      </c>
      <c r="AI14" s="2" t="s">
        <v>82</v>
      </c>
      <c r="AJ14" s="2" t="s">
        <v>0</v>
      </c>
      <c r="AK14" s="2" t="str">
        <f t="shared" si="4"/>
        <v>M</v>
      </c>
      <c r="AL14" s="2" t="str">
        <f t="shared" si="11"/>
        <v>MM</v>
      </c>
      <c r="AM14" s="2"/>
      <c r="AO14" s="1">
        <v>41043</v>
      </c>
      <c r="AP14" s="2" t="s">
        <v>1</v>
      </c>
      <c r="AQ14" s="2" t="s">
        <v>0</v>
      </c>
      <c r="AR14" s="2" t="s">
        <v>0</v>
      </c>
      <c r="AS14" s="2" t="str">
        <f t="shared" si="5"/>
        <v>M</v>
      </c>
      <c r="AT14" s="2" t="str">
        <f t="shared" si="12"/>
        <v>RM</v>
      </c>
      <c r="AU14" s="2"/>
      <c r="AW14" s="1">
        <v>41373</v>
      </c>
      <c r="AX14" s="2" t="s">
        <v>0</v>
      </c>
      <c r="AY14" s="2" t="s">
        <v>3</v>
      </c>
      <c r="AZ14" s="2" t="s">
        <v>0</v>
      </c>
      <c r="BA14" s="2" t="str">
        <f t="shared" si="6"/>
        <v>M</v>
      </c>
      <c r="BB14" s="2" t="str">
        <f t="shared" si="13"/>
        <v>DM</v>
      </c>
      <c r="BC14" s="2"/>
    </row>
    <row r="15" spans="1:55" x14ac:dyDescent="0.3">
      <c r="A15" s="1">
        <v>41370</v>
      </c>
      <c r="B15" s="2" t="s">
        <v>6</v>
      </c>
      <c r="C15" s="2" t="s">
        <v>0</v>
      </c>
      <c r="D15" s="2" t="s">
        <v>0</v>
      </c>
      <c r="E15" s="2" t="str">
        <f t="shared" si="0"/>
        <v>M</v>
      </c>
      <c r="F15" s="2" t="str">
        <f t="shared" si="7"/>
        <v>CM</v>
      </c>
      <c r="G15" s="2"/>
      <c r="I15" s="1">
        <v>41401</v>
      </c>
      <c r="J15" s="2" t="s">
        <v>0</v>
      </c>
      <c r="K15" s="2" t="s">
        <v>2</v>
      </c>
      <c r="L15" s="2" t="s">
        <v>0</v>
      </c>
      <c r="M15" s="2" t="str">
        <f t="shared" si="1"/>
        <v>M</v>
      </c>
      <c r="N15" s="2" t="str">
        <f t="shared" si="8"/>
        <v>MM</v>
      </c>
      <c r="O15" s="2"/>
      <c r="Q15" s="1">
        <v>41407</v>
      </c>
      <c r="R15" s="2" t="s">
        <v>0</v>
      </c>
      <c r="S15" s="2" t="s">
        <v>5</v>
      </c>
      <c r="T15" s="2" t="s">
        <v>0</v>
      </c>
      <c r="U15" s="2" t="str">
        <f t="shared" si="2"/>
        <v>M</v>
      </c>
      <c r="V15" s="2" t="str">
        <f t="shared" si="9"/>
        <v>SM</v>
      </c>
      <c r="W15" s="2"/>
      <c r="Y15" s="1">
        <v>41418</v>
      </c>
      <c r="Z15" s="2" t="s">
        <v>0</v>
      </c>
      <c r="AA15" s="2" t="s">
        <v>4</v>
      </c>
      <c r="AB15" s="2" t="s">
        <v>0</v>
      </c>
      <c r="AC15" s="2" t="str">
        <f t="shared" si="3"/>
        <v>M</v>
      </c>
      <c r="AD15" s="2" t="str">
        <f t="shared" si="10"/>
        <v>MM</v>
      </c>
      <c r="AE15" s="2"/>
      <c r="AG15" s="1">
        <v>41412</v>
      </c>
      <c r="AH15" s="2" t="s">
        <v>82</v>
      </c>
      <c r="AI15" s="2" t="s">
        <v>0</v>
      </c>
      <c r="AJ15" s="2" t="s">
        <v>82</v>
      </c>
      <c r="AK15" s="2" t="str">
        <f t="shared" si="4"/>
        <v>P</v>
      </c>
      <c r="AL15" s="2" t="str">
        <f t="shared" si="11"/>
        <v>MP</v>
      </c>
      <c r="AM15" s="2"/>
      <c r="AO15" s="1">
        <v>41368</v>
      </c>
      <c r="AP15" s="2" t="s">
        <v>1</v>
      </c>
      <c r="AQ15" s="2" t="s">
        <v>0</v>
      </c>
      <c r="AR15" s="2" t="s">
        <v>1</v>
      </c>
      <c r="AS15" s="2" t="str">
        <f t="shared" si="5"/>
        <v>R</v>
      </c>
      <c r="AT15" s="2" t="str">
        <f t="shared" si="12"/>
        <v>MR</v>
      </c>
      <c r="AU15" s="2"/>
      <c r="AW15" s="1">
        <v>41385</v>
      </c>
      <c r="AX15" s="2" t="s">
        <v>3</v>
      </c>
      <c r="AY15" s="2" t="s">
        <v>0</v>
      </c>
      <c r="AZ15" s="2" t="s">
        <v>3</v>
      </c>
      <c r="BA15" s="2" t="str">
        <f t="shared" si="6"/>
        <v>D</v>
      </c>
      <c r="BB15" s="2" t="str">
        <f t="shared" si="13"/>
        <v>MD</v>
      </c>
      <c r="BC15" s="2"/>
    </row>
    <row r="16" spans="1:55" x14ac:dyDescent="0.3">
      <c r="A16" s="1">
        <v>41399</v>
      </c>
      <c r="B16" s="2" t="s">
        <v>0</v>
      </c>
      <c r="C16" s="2" t="s">
        <v>6</v>
      </c>
      <c r="D16" s="2" t="s">
        <v>0</v>
      </c>
      <c r="E16" s="2" t="str">
        <f t="shared" si="0"/>
        <v>M</v>
      </c>
      <c r="F16" s="2" t="str">
        <f t="shared" si="7"/>
        <v>MM</v>
      </c>
      <c r="G16" s="2"/>
      <c r="I16" s="1">
        <v>41745</v>
      </c>
      <c r="J16" s="2" t="s">
        <v>0</v>
      </c>
      <c r="K16" s="2" t="s">
        <v>2</v>
      </c>
      <c r="L16" s="2" t="s">
        <v>2</v>
      </c>
      <c r="M16" s="2" t="str">
        <f t="shared" si="1"/>
        <v>K</v>
      </c>
      <c r="N16" s="2" t="str">
        <f t="shared" si="8"/>
        <v>MK</v>
      </c>
      <c r="O16" s="2"/>
      <c r="Q16" s="1">
        <v>41759</v>
      </c>
      <c r="R16" s="2" t="s">
        <v>0</v>
      </c>
      <c r="S16" s="2" t="s">
        <v>5</v>
      </c>
      <c r="T16" s="2" t="s">
        <v>5</v>
      </c>
      <c r="U16" s="2" t="str">
        <f t="shared" si="2"/>
        <v>S</v>
      </c>
      <c r="V16" s="2" t="str">
        <f t="shared" si="9"/>
        <v>MS</v>
      </c>
      <c r="W16" s="2"/>
      <c r="Y16" s="1">
        <v>41778</v>
      </c>
      <c r="Z16" s="2" t="s">
        <v>4</v>
      </c>
      <c r="AA16" s="2" t="s">
        <v>0</v>
      </c>
      <c r="AB16" s="2" t="s">
        <v>0</v>
      </c>
      <c r="AC16" s="2" t="str">
        <f t="shared" si="3"/>
        <v>M</v>
      </c>
      <c r="AD16" s="2" t="str">
        <f t="shared" si="10"/>
        <v>MM</v>
      </c>
      <c r="AE16" s="2"/>
      <c r="AG16" s="1">
        <v>41762</v>
      </c>
      <c r="AH16" s="2" t="s">
        <v>0</v>
      </c>
      <c r="AI16" s="2" t="s">
        <v>82</v>
      </c>
      <c r="AJ16" s="2" t="s">
        <v>0</v>
      </c>
      <c r="AK16" s="2" t="str">
        <f t="shared" si="4"/>
        <v>M</v>
      </c>
      <c r="AL16" s="2" t="str">
        <f t="shared" si="11"/>
        <v>PM</v>
      </c>
      <c r="AM16" s="2"/>
      <c r="AO16" s="1">
        <v>41391</v>
      </c>
      <c r="AP16" s="2" t="s">
        <v>0</v>
      </c>
      <c r="AQ16" s="2" t="s">
        <v>1</v>
      </c>
      <c r="AR16" s="2" t="s">
        <v>0</v>
      </c>
      <c r="AS16" s="2" t="str">
        <f t="shared" si="5"/>
        <v>M</v>
      </c>
      <c r="AT16" s="2" t="str">
        <f t="shared" si="12"/>
        <v>RM</v>
      </c>
      <c r="AU16" s="2"/>
      <c r="AW16" s="1">
        <v>41756</v>
      </c>
      <c r="AX16" s="2" t="s">
        <v>3</v>
      </c>
      <c r="AY16" s="2" t="s">
        <v>0</v>
      </c>
      <c r="AZ16" s="2" t="s">
        <v>3</v>
      </c>
      <c r="BA16" s="2" t="str">
        <f t="shared" si="6"/>
        <v>D</v>
      </c>
      <c r="BB16" s="2" t="str">
        <f t="shared" si="13"/>
        <v>DD</v>
      </c>
      <c r="BC16" s="2"/>
    </row>
    <row r="17" spans="1:55" x14ac:dyDescent="0.3">
      <c r="A17" s="1">
        <v>41415</v>
      </c>
      <c r="B17" s="2" t="s">
        <v>6</v>
      </c>
      <c r="C17" s="2" t="s">
        <v>0</v>
      </c>
      <c r="D17" s="2" t="s">
        <v>6</v>
      </c>
      <c r="E17" s="2" t="str">
        <f t="shared" si="0"/>
        <v>C</v>
      </c>
      <c r="F17" s="2" t="str">
        <f t="shared" si="7"/>
        <v>MC</v>
      </c>
      <c r="G17" s="2"/>
      <c r="I17" s="1">
        <v>41773</v>
      </c>
      <c r="J17" s="2" t="s">
        <v>2</v>
      </c>
      <c r="K17" s="2" t="s">
        <v>0</v>
      </c>
      <c r="L17" s="2" t="s">
        <v>2</v>
      </c>
      <c r="M17" s="2" t="str">
        <f t="shared" si="1"/>
        <v>K</v>
      </c>
      <c r="N17" s="2" t="str">
        <f t="shared" si="8"/>
        <v>KK</v>
      </c>
      <c r="O17" s="2"/>
      <c r="Q17" s="1">
        <v>41771</v>
      </c>
      <c r="R17" s="2" t="s">
        <v>5</v>
      </c>
      <c r="S17" s="2" t="s">
        <v>0</v>
      </c>
      <c r="T17" s="2" t="s">
        <v>0</v>
      </c>
      <c r="U17" s="2" t="str">
        <f t="shared" si="2"/>
        <v>M</v>
      </c>
      <c r="V17" s="2" t="str">
        <f t="shared" si="9"/>
        <v>SM</v>
      </c>
      <c r="W17" s="2"/>
      <c r="Y17" s="1">
        <v>41784</v>
      </c>
      <c r="Z17" s="2" t="s">
        <v>0</v>
      </c>
      <c r="AA17" s="2" t="s">
        <v>4</v>
      </c>
      <c r="AB17" s="2" t="s">
        <v>0</v>
      </c>
      <c r="AC17" s="2" t="str">
        <f t="shared" si="3"/>
        <v>M</v>
      </c>
      <c r="AD17" s="2" t="str">
        <f t="shared" si="10"/>
        <v>MM</v>
      </c>
      <c r="AE17" s="2"/>
      <c r="AG17" s="1">
        <v>41780</v>
      </c>
      <c r="AH17" s="2" t="s">
        <v>82</v>
      </c>
      <c r="AI17" s="2" t="s">
        <v>0</v>
      </c>
      <c r="AJ17" s="2" t="s">
        <v>0</v>
      </c>
      <c r="AK17" s="2" t="str">
        <f t="shared" si="4"/>
        <v>M</v>
      </c>
      <c r="AL17" s="2" t="str">
        <f t="shared" si="11"/>
        <v>MM</v>
      </c>
      <c r="AM17" s="2"/>
      <c r="AO17" s="1">
        <v>41748</v>
      </c>
      <c r="AP17" s="2" t="s">
        <v>1</v>
      </c>
      <c r="AQ17" s="2" t="s">
        <v>0</v>
      </c>
      <c r="AR17" s="2" t="s">
        <v>1</v>
      </c>
      <c r="AS17" s="2" t="str">
        <f t="shared" si="5"/>
        <v>R</v>
      </c>
      <c r="AT17" s="2" t="str">
        <f t="shared" si="12"/>
        <v>MR</v>
      </c>
      <c r="AU17" s="2"/>
      <c r="AW17" s="1">
        <v>41782</v>
      </c>
      <c r="AX17" s="2" t="s">
        <v>0</v>
      </c>
      <c r="AY17" s="2" t="s">
        <v>3</v>
      </c>
      <c r="AZ17" s="2" t="s">
        <v>0</v>
      </c>
      <c r="BA17" s="2" t="str">
        <f t="shared" si="6"/>
        <v>M</v>
      </c>
      <c r="BB17" s="2" t="str">
        <f t="shared" si="13"/>
        <v>DM</v>
      </c>
      <c r="BC17" s="2"/>
    </row>
    <row r="18" spans="1:55" x14ac:dyDescent="0.3">
      <c r="A18" s="1">
        <v>41420</v>
      </c>
      <c r="B18" s="2" t="s">
        <v>6</v>
      </c>
      <c r="C18" s="2" t="s">
        <v>0</v>
      </c>
      <c r="D18" s="2" t="s">
        <v>0</v>
      </c>
      <c r="E18" s="2" t="str">
        <f t="shared" si="0"/>
        <v>M</v>
      </c>
      <c r="F18" s="2" t="str">
        <f t="shared" si="7"/>
        <v>CM</v>
      </c>
      <c r="G18" s="2"/>
      <c r="I18" s="1">
        <v>42102</v>
      </c>
      <c r="J18" s="2" t="s">
        <v>2</v>
      </c>
      <c r="K18" s="2" t="s">
        <v>0</v>
      </c>
      <c r="L18" s="2" t="s">
        <v>2</v>
      </c>
      <c r="M18" s="2" t="str">
        <f t="shared" si="1"/>
        <v>K</v>
      </c>
      <c r="N18" s="2" t="str">
        <f t="shared" si="8"/>
        <v>KK</v>
      </c>
      <c r="O18" s="2"/>
      <c r="Q18" s="1">
        <v>42119</v>
      </c>
      <c r="R18" s="2" t="s">
        <v>0</v>
      </c>
      <c r="S18" s="2" t="s">
        <v>5</v>
      </c>
      <c r="T18" s="2" t="s">
        <v>0</v>
      </c>
      <c r="U18" s="2" t="str">
        <f t="shared" si="2"/>
        <v>M</v>
      </c>
      <c r="V18" s="2" t="str">
        <f t="shared" si="9"/>
        <v>MM</v>
      </c>
      <c r="W18" s="2"/>
      <c r="Y18" s="1">
        <v>42108</v>
      </c>
      <c r="Z18" s="2" t="s">
        <v>4</v>
      </c>
      <c r="AA18" s="2" t="s">
        <v>0</v>
      </c>
      <c r="AB18" s="2" t="s">
        <v>4</v>
      </c>
      <c r="AC18" s="2" t="str">
        <f t="shared" si="3"/>
        <v>R</v>
      </c>
      <c r="AD18" s="2" t="str">
        <f t="shared" si="10"/>
        <v>MR</v>
      </c>
      <c r="AE18" s="2"/>
      <c r="AG18" s="1">
        <v>42106</v>
      </c>
      <c r="AH18" s="2" t="s">
        <v>0</v>
      </c>
      <c r="AI18" s="2" t="s">
        <v>82</v>
      </c>
      <c r="AJ18" s="2" t="s">
        <v>82</v>
      </c>
      <c r="AK18" s="2" t="str">
        <f t="shared" si="4"/>
        <v>P</v>
      </c>
      <c r="AL18" s="2" t="str">
        <f t="shared" si="11"/>
        <v>MP</v>
      </c>
      <c r="AM18" s="2"/>
      <c r="AO18" s="1">
        <v>41765</v>
      </c>
      <c r="AP18" s="2" t="s">
        <v>0</v>
      </c>
      <c r="AQ18" s="2" t="s">
        <v>1</v>
      </c>
      <c r="AR18" s="2" t="s">
        <v>0</v>
      </c>
      <c r="AS18" s="2" t="str">
        <f t="shared" si="5"/>
        <v>M</v>
      </c>
      <c r="AT18" s="2" t="str">
        <f t="shared" si="12"/>
        <v>RM</v>
      </c>
      <c r="AU18" s="2"/>
      <c r="AW18" s="1">
        <v>42117</v>
      </c>
      <c r="AX18" s="2" t="s">
        <v>3</v>
      </c>
      <c r="AY18" s="2" t="s">
        <v>0</v>
      </c>
      <c r="AZ18" s="2" t="s">
        <v>3</v>
      </c>
      <c r="BA18" s="2" t="str">
        <f t="shared" si="6"/>
        <v>D</v>
      </c>
      <c r="BB18" s="2" t="str">
        <f t="shared" si="13"/>
        <v>MD</v>
      </c>
      <c r="BC18" s="2"/>
    </row>
    <row r="19" spans="1:55" x14ac:dyDescent="0.3">
      <c r="A19" s="1">
        <v>41754</v>
      </c>
      <c r="B19" s="2" t="s">
        <v>6</v>
      </c>
      <c r="C19" s="2" t="s">
        <v>0</v>
      </c>
      <c r="D19" s="2" t="s">
        <v>6</v>
      </c>
      <c r="E19" s="2" t="str">
        <f t="shared" si="0"/>
        <v>C</v>
      </c>
      <c r="F19" s="2" t="str">
        <f t="shared" si="7"/>
        <v>MC</v>
      </c>
      <c r="G19" s="2"/>
      <c r="I19" s="1">
        <v>42138</v>
      </c>
      <c r="J19" s="2" t="s">
        <v>0</v>
      </c>
      <c r="K19" s="2" t="s">
        <v>2</v>
      </c>
      <c r="L19" s="2" t="s">
        <v>0</v>
      </c>
      <c r="M19" s="2" t="str">
        <f t="shared" si="1"/>
        <v>M</v>
      </c>
      <c r="N19" s="2" t="str">
        <f t="shared" si="8"/>
        <v>KM</v>
      </c>
      <c r="O19" s="2"/>
      <c r="Q19" s="1">
        <v>42141</v>
      </c>
      <c r="R19" s="2" t="s">
        <v>5</v>
      </c>
      <c r="S19" s="2" t="s">
        <v>0</v>
      </c>
      <c r="T19" s="2" t="s">
        <v>0</v>
      </c>
      <c r="U19" s="2" t="str">
        <f t="shared" si="2"/>
        <v>M</v>
      </c>
      <c r="V19" s="2" t="str">
        <f t="shared" si="9"/>
        <v>MM</v>
      </c>
      <c r="W19" s="2"/>
      <c r="Y19" s="1">
        <v>42125</v>
      </c>
      <c r="Z19" s="2" t="s">
        <v>0</v>
      </c>
      <c r="AA19" s="2" t="s">
        <v>4</v>
      </c>
      <c r="AB19" s="2" t="s">
        <v>0</v>
      </c>
      <c r="AC19" s="2" t="str">
        <f t="shared" si="3"/>
        <v>M</v>
      </c>
      <c r="AD19" s="2" t="str">
        <f t="shared" si="10"/>
        <v>RM</v>
      </c>
      <c r="AE19" s="2"/>
      <c r="AG19" s="1">
        <v>42127</v>
      </c>
      <c r="AH19" s="2" t="s">
        <v>82</v>
      </c>
      <c r="AI19" s="2" t="s">
        <v>0</v>
      </c>
      <c r="AJ19" s="2" t="s">
        <v>0</v>
      </c>
      <c r="AK19" s="2" t="str">
        <f t="shared" si="4"/>
        <v>M</v>
      </c>
      <c r="AL19" s="2" t="str">
        <f t="shared" si="11"/>
        <v>PM</v>
      </c>
      <c r="AM19" s="2"/>
      <c r="AO19" s="1">
        <v>42113</v>
      </c>
      <c r="AP19" s="2" t="s">
        <v>1</v>
      </c>
      <c r="AQ19" s="2" t="s">
        <v>0</v>
      </c>
      <c r="AR19" s="2" t="s">
        <v>0</v>
      </c>
      <c r="AS19" s="2" t="str">
        <f t="shared" si="5"/>
        <v>M</v>
      </c>
      <c r="AT19" s="2" t="str">
        <f t="shared" si="12"/>
        <v>MM</v>
      </c>
      <c r="AU19" s="2"/>
      <c r="AW19" s="1">
        <v>42129</v>
      </c>
      <c r="AX19" s="2" t="s">
        <v>0</v>
      </c>
      <c r="AY19" s="2" t="s">
        <v>3</v>
      </c>
      <c r="AZ19" s="2" t="s">
        <v>0</v>
      </c>
      <c r="BA19" s="2" t="str">
        <f t="shared" si="6"/>
        <v>M</v>
      </c>
      <c r="BB19" s="2" t="str">
        <f t="shared" si="13"/>
        <v>DM</v>
      </c>
      <c r="BC19" s="2"/>
    </row>
    <row r="20" spans="1:55" x14ac:dyDescent="0.3">
      <c r="A20" s="1">
        <v>41769</v>
      </c>
      <c r="B20" s="2" t="s">
        <v>0</v>
      </c>
      <c r="C20" s="2" t="s">
        <v>6</v>
      </c>
      <c r="D20" s="2" t="s">
        <v>6</v>
      </c>
      <c r="E20" s="2" t="str">
        <f t="shared" si="0"/>
        <v>C</v>
      </c>
      <c r="F20" s="2" t="str">
        <f t="shared" si="7"/>
        <v>CC</v>
      </c>
      <c r="G20" s="2"/>
      <c r="I20" s="1">
        <v>42473</v>
      </c>
      <c r="J20" s="2" t="s">
        <v>2</v>
      </c>
      <c r="K20" s="2" t="s">
        <v>0</v>
      </c>
      <c r="L20" s="2" t="s">
        <v>0</v>
      </c>
      <c r="M20" s="2" t="str">
        <f t="shared" si="1"/>
        <v>M</v>
      </c>
      <c r="N20" s="2" t="str">
        <f t="shared" si="8"/>
        <v>MM</v>
      </c>
      <c r="O20" s="2"/>
      <c r="Q20" s="1">
        <v>42478</v>
      </c>
      <c r="R20" s="2" t="s">
        <v>5</v>
      </c>
      <c r="S20" s="2" t="s">
        <v>0</v>
      </c>
      <c r="T20" s="2" t="s">
        <v>5</v>
      </c>
      <c r="U20" s="2" t="str">
        <f t="shared" si="2"/>
        <v>S</v>
      </c>
      <c r="V20" s="2" t="str">
        <f t="shared" si="9"/>
        <v>MS</v>
      </c>
      <c r="W20" s="2"/>
      <c r="Y20" s="1">
        <v>43212</v>
      </c>
      <c r="Z20" s="2" t="s">
        <v>4</v>
      </c>
      <c r="AA20" s="2" t="s">
        <v>0</v>
      </c>
      <c r="AB20" s="2" t="s">
        <v>4</v>
      </c>
      <c r="AC20" s="2" t="str">
        <f t="shared" si="3"/>
        <v>R</v>
      </c>
      <c r="AD20" s="2" t="str">
        <f t="shared" si="10"/>
        <v>MR</v>
      </c>
      <c r="AE20" s="2"/>
      <c r="AG20" s="1">
        <v>42485</v>
      </c>
      <c r="AH20" s="2" t="s">
        <v>82</v>
      </c>
      <c r="AI20" s="2" t="s">
        <v>0</v>
      </c>
      <c r="AJ20" s="2" t="s">
        <v>0</v>
      </c>
      <c r="AK20" s="2" t="str">
        <f t="shared" si="4"/>
        <v>M</v>
      </c>
      <c r="AL20" s="2" t="str">
        <f t="shared" si="11"/>
        <v>MM</v>
      </c>
      <c r="AM20" s="2"/>
      <c r="AO20" s="1">
        <v>42134</v>
      </c>
      <c r="AP20" s="2" t="s">
        <v>0</v>
      </c>
      <c r="AQ20" s="2" t="s">
        <v>1</v>
      </c>
      <c r="AR20" s="2" t="s">
        <v>1</v>
      </c>
      <c r="AS20" s="2" t="str">
        <f t="shared" si="5"/>
        <v>R</v>
      </c>
      <c r="AT20" s="2" t="str">
        <f t="shared" si="12"/>
        <v>MR</v>
      </c>
      <c r="AU20" s="2"/>
      <c r="AW20" s="1">
        <v>42483</v>
      </c>
      <c r="AX20" s="2" t="s">
        <v>3</v>
      </c>
      <c r="AY20" s="2" t="s">
        <v>0</v>
      </c>
      <c r="AZ20" s="2" t="s">
        <v>3</v>
      </c>
      <c r="BA20" s="2" t="str">
        <f t="shared" si="6"/>
        <v>D</v>
      </c>
      <c r="BB20" s="2" t="str">
        <f t="shared" si="13"/>
        <v>MD</v>
      </c>
      <c r="BC20" s="2"/>
    </row>
    <row r="21" spans="1:55" x14ac:dyDescent="0.3">
      <c r="A21" s="1">
        <v>41787</v>
      </c>
      <c r="B21" s="2" t="s">
        <v>6</v>
      </c>
      <c r="C21" s="2" t="s">
        <v>0</v>
      </c>
      <c r="D21" s="2" t="s">
        <v>6</v>
      </c>
      <c r="E21" s="2" t="str">
        <f t="shared" si="0"/>
        <v>C</v>
      </c>
      <c r="F21" s="2" t="str">
        <f t="shared" si="7"/>
        <v>CC</v>
      </c>
      <c r="G21" s="2"/>
      <c r="I21" s="1">
        <v>42488</v>
      </c>
      <c r="J21" s="2" t="s">
        <v>0</v>
      </c>
      <c r="K21" s="2" t="s">
        <v>2</v>
      </c>
      <c r="L21" s="2" t="s">
        <v>0</v>
      </c>
      <c r="M21" s="2" t="str">
        <f t="shared" si="1"/>
        <v>M</v>
      </c>
      <c r="N21" s="2" t="str">
        <f t="shared" si="8"/>
        <v>MM</v>
      </c>
      <c r="O21" s="2"/>
      <c r="Q21" s="1">
        <v>42498</v>
      </c>
      <c r="R21" s="2" t="s">
        <v>0</v>
      </c>
      <c r="S21" s="2" t="s">
        <v>5</v>
      </c>
      <c r="T21" s="2" t="s">
        <v>5</v>
      </c>
      <c r="U21" s="2" t="str">
        <f t="shared" si="2"/>
        <v>S</v>
      </c>
      <c r="V21" s="2" t="str">
        <f t="shared" si="9"/>
        <v>SS</v>
      </c>
      <c r="W21" s="2"/>
      <c r="Y21" s="1">
        <v>43233</v>
      </c>
      <c r="Z21" s="2" t="s">
        <v>0</v>
      </c>
      <c r="AA21" s="2" t="s">
        <v>4</v>
      </c>
      <c r="AB21" s="2" t="s">
        <v>4</v>
      </c>
      <c r="AC21" s="2" t="str">
        <f t="shared" si="3"/>
        <v>R</v>
      </c>
      <c r="AD21" s="2" t="str">
        <f t="shared" si="10"/>
        <v>RR</v>
      </c>
      <c r="AE21" s="2"/>
      <c r="AG21" s="1">
        <v>42503</v>
      </c>
      <c r="AH21" s="2" t="s">
        <v>0</v>
      </c>
      <c r="AI21" s="2" t="s">
        <v>82</v>
      </c>
      <c r="AJ21" s="2" t="s">
        <v>82</v>
      </c>
      <c r="AK21" s="2" t="str">
        <f t="shared" si="4"/>
        <v>P</v>
      </c>
      <c r="AL21" s="2" t="str">
        <f t="shared" si="11"/>
        <v>MP</v>
      </c>
      <c r="AM21" s="2"/>
      <c r="AO21" s="1">
        <v>42480</v>
      </c>
      <c r="AP21" s="2" t="s">
        <v>0</v>
      </c>
      <c r="AQ21" s="2" t="s">
        <v>1</v>
      </c>
      <c r="AR21" s="2" t="s">
        <v>0</v>
      </c>
      <c r="AS21" s="2" t="str">
        <f t="shared" si="5"/>
        <v>M</v>
      </c>
      <c r="AT21" s="2" t="str">
        <f t="shared" si="12"/>
        <v>RM</v>
      </c>
      <c r="AU21" s="2"/>
      <c r="AW21" s="1">
        <v>42505</v>
      </c>
      <c r="AX21" s="2" t="s">
        <v>0</v>
      </c>
      <c r="AY21" s="2" t="s">
        <v>3</v>
      </c>
      <c r="AZ21" s="2" t="s">
        <v>0</v>
      </c>
      <c r="BA21" s="2" t="str">
        <f t="shared" si="6"/>
        <v>M</v>
      </c>
      <c r="BB21" s="2" t="str">
        <f t="shared" si="13"/>
        <v>DM</v>
      </c>
      <c r="BC21" s="2"/>
    </row>
    <row r="22" spans="1:55" x14ac:dyDescent="0.3">
      <c r="A22" s="1">
        <v>42111</v>
      </c>
      <c r="B22" s="2" t="s">
        <v>0</v>
      </c>
      <c r="C22" s="2" t="s">
        <v>6</v>
      </c>
      <c r="D22" s="2" t="s">
        <v>6</v>
      </c>
      <c r="E22" s="2" t="str">
        <f t="shared" si="0"/>
        <v>C</v>
      </c>
      <c r="F22" s="2" t="str">
        <f t="shared" si="7"/>
        <v>CC</v>
      </c>
      <c r="G22" s="2"/>
      <c r="I22" s="1">
        <v>42834</v>
      </c>
      <c r="J22" s="2" t="s">
        <v>0</v>
      </c>
      <c r="K22" s="2" t="s">
        <v>2</v>
      </c>
      <c r="L22" s="2" t="s">
        <v>0</v>
      </c>
      <c r="M22" s="2" t="str">
        <f t="shared" si="1"/>
        <v>M</v>
      </c>
      <c r="N22" s="2" t="str">
        <f t="shared" si="8"/>
        <v>MM</v>
      </c>
      <c r="O22" s="2"/>
      <c r="Q22" s="1">
        <v>42837</v>
      </c>
      <c r="R22" s="2" t="s">
        <v>0</v>
      </c>
      <c r="S22" s="2" t="s">
        <v>5</v>
      </c>
      <c r="T22" s="2" t="s">
        <v>0</v>
      </c>
      <c r="U22" s="2" t="str">
        <f t="shared" si="2"/>
        <v>M</v>
      </c>
      <c r="V22" s="2" t="str">
        <f t="shared" si="9"/>
        <v>SM</v>
      </c>
      <c r="W22" s="2"/>
      <c r="Y22" s="1">
        <v>43568</v>
      </c>
      <c r="Z22" s="2" t="s">
        <v>0</v>
      </c>
      <c r="AA22" s="2" t="s">
        <v>4</v>
      </c>
      <c r="AB22" s="2" t="s">
        <v>4</v>
      </c>
      <c r="AC22" s="2" t="str">
        <f t="shared" si="3"/>
        <v>R</v>
      </c>
      <c r="AD22" s="2" t="str">
        <f t="shared" si="10"/>
        <v>RR</v>
      </c>
      <c r="AE22" s="2"/>
      <c r="AG22" s="1">
        <v>42845</v>
      </c>
      <c r="AH22" s="2" t="s">
        <v>82</v>
      </c>
      <c r="AI22" s="2" t="s">
        <v>0</v>
      </c>
      <c r="AJ22" s="2" t="s">
        <v>0</v>
      </c>
      <c r="AK22" s="2" t="str">
        <f t="shared" si="4"/>
        <v>M</v>
      </c>
      <c r="AL22" s="2" t="str">
        <f t="shared" si="11"/>
        <v>PM</v>
      </c>
      <c r="AM22" s="2"/>
      <c r="AO22" s="1">
        <v>42501</v>
      </c>
      <c r="AP22" s="2" t="s">
        <v>1</v>
      </c>
      <c r="AQ22" s="2" t="s">
        <v>0</v>
      </c>
      <c r="AR22" s="2" t="s">
        <v>0</v>
      </c>
      <c r="AS22" s="2" t="str">
        <f t="shared" si="5"/>
        <v>M</v>
      </c>
      <c r="AT22" s="2" t="str">
        <f t="shared" si="12"/>
        <v>MM</v>
      </c>
      <c r="AU22" s="2"/>
      <c r="AW22" s="1">
        <v>42847</v>
      </c>
      <c r="AX22" s="2" t="s">
        <v>0</v>
      </c>
      <c r="AY22" s="2" t="s">
        <v>3</v>
      </c>
      <c r="AZ22" s="2" t="s">
        <v>0</v>
      </c>
      <c r="BA22" s="2" t="str">
        <f t="shared" si="6"/>
        <v>M</v>
      </c>
      <c r="BB22" s="2" t="str">
        <f t="shared" si="13"/>
        <v>MM</v>
      </c>
      <c r="BC22" s="2"/>
    </row>
    <row r="23" spans="1:55" x14ac:dyDescent="0.3">
      <c r="A23" s="1">
        <v>42132</v>
      </c>
      <c r="B23" s="2" t="s">
        <v>6</v>
      </c>
      <c r="C23" s="2" t="s">
        <v>0</v>
      </c>
      <c r="D23" s="2" t="s">
        <v>0</v>
      </c>
      <c r="E23" s="2" t="str">
        <f t="shared" si="0"/>
        <v>M</v>
      </c>
      <c r="F23" s="2" t="str">
        <f t="shared" si="7"/>
        <v>CM</v>
      </c>
      <c r="G23" s="2"/>
      <c r="I23" s="1">
        <v>42868</v>
      </c>
      <c r="J23" s="2" t="s">
        <v>2</v>
      </c>
      <c r="K23" s="2" t="s">
        <v>0</v>
      </c>
      <c r="L23" s="2" t="s">
        <v>0</v>
      </c>
      <c r="M23" s="2" t="str">
        <f t="shared" si="1"/>
        <v>M</v>
      </c>
      <c r="N23" s="2" t="str">
        <f t="shared" si="8"/>
        <v>MM</v>
      </c>
      <c r="O23" s="2"/>
      <c r="Q23" s="1">
        <v>42863</v>
      </c>
      <c r="R23" s="2" t="s">
        <v>5</v>
      </c>
      <c r="S23" s="2" t="s">
        <v>0</v>
      </c>
      <c r="T23" s="2" t="s">
        <v>5</v>
      </c>
      <c r="U23" s="2" t="str">
        <f t="shared" si="2"/>
        <v>S</v>
      </c>
      <c r="V23" s="2" t="str">
        <f t="shared" si="9"/>
        <v>MS</v>
      </c>
      <c r="W23" s="2"/>
      <c r="Y23" s="1">
        <v>43575</v>
      </c>
      <c r="Z23" s="2" t="s">
        <v>4</v>
      </c>
      <c r="AA23" s="2" t="s">
        <v>0</v>
      </c>
      <c r="AB23" s="2" t="s">
        <v>4</v>
      </c>
      <c r="AC23" s="2" t="str">
        <f t="shared" si="3"/>
        <v>R</v>
      </c>
      <c r="AD23" s="2" t="str">
        <f t="shared" si="10"/>
        <v>RR</v>
      </c>
      <c r="AE23" s="2"/>
      <c r="AG23" s="1">
        <v>42866</v>
      </c>
      <c r="AH23" s="2" t="s">
        <v>0</v>
      </c>
      <c r="AI23" s="2" t="s">
        <v>82</v>
      </c>
      <c r="AJ23" s="2" t="s">
        <v>82</v>
      </c>
      <c r="AK23" s="2" t="str">
        <f t="shared" si="4"/>
        <v>P</v>
      </c>
      <c r="AL23" s="2" t="str">
        <f t="shared" si="11"/>
        <v>MP</v>
      </c>
      <c r="AM23" s="2"/>
      <c r="AO23" s="1">
        <v>42839</v>
      </c>
      <c r="AP23" s="2" t="s">
        <v>1</v>
      </c>
      <c r="AQ23" s="2" t="s">
        <v>0</v>
      </c>
      <c r="AR23" s="2" t="s">
        <v>0</v>
      </c>
      <c r="AS23" s="2" t="str">
        <f t="shared" si="5"/>
        <v>M</v>
      </c>
      <c r="AT23" s="2" t="str">
        <f t="shared" si="12"/>
        <v>MM</v>
      </c>
      <c r="AU23" s="2"/>
      <c r="AW23" s="1">
        <v>42861</v>
      </c>
      <c r="AX23" s="2" t="s">
        <v>3</v>
      </c>
      <c r="AY23" s="2" t="s">
        <v>0</v>
      </c>
      <c r="AZ23" s="2" t="s">
        <v>0</v>
      </c>
      <c r="BA23" s="2" t="str">
        <f t="shared" si="6"/>
        <v>M</v>
      </c>
      <c r="BB23" s="2" t="str">
        <f t="shared" si="13"/>
        <v>MM</v>
      </c>
      <c r="BC23" s="2"/>
    </row>
    <row r="24" spans="1:55" x14ac:dyDescent="0.3">
      <c r="A24" s="1">
        <v>42143</v>
      </c>
      <c r="B24" s="2" t="s">
        <v>6</v>
      </c>
      <c r="C24" s="2" t="s">
        <v>0</v>
      </c>
      <c r="D24" s="2" t="s">
        <v>0</v>
      </c>
      <c r="E24" s="2" t="str">
        <f t="shared" si="0"/>
        <v>M</v>
      </c>
      <c r="F24" s="2" t="str">
        <f t="shared" si="7"/>
        <v>MM</v>
      </c>
      <c r="G24" s="2"/>
      <c r="I24" s="1">
        <v>42874</v>
      </c>
      <c r="J24" s="2" t="s">
        <v>0</v>
      </c>
      <c r="K24" s="2" t="s">
        <v>2</v>
      </c>
      <c r="L24" s="2" t="s">
        <v>0</v>
      </c>
      <c r="M24" s="2" t="str">
        <f t="shared" si="1"/>
        <v>M</v>
      </c>
      <c r="N24" s="2" t="str">
        <f t="shared" si="8"/>
        <v>MM</v>
      </c>
      <c r="O24" s="2"/>
      <c r="Q24" s="1">
        <v>43202</v>
      </c>
      <c r="R24" s="2" t="s">
        <v>5</v>
      </c>
      <c r="S24" s="2" t="s">
        <v>0</v>
      </c>
      <c r="T24" s="2" t="s">
        <v>5</v>
      </c>
      <c r="U24" s="2" t="str">
        <f t="shared" si="2"/>
        <v>S</v>
      </c>
      <c r="V24" s="2" t="str">
        <f t="shared" si="9"/>
        <v>SS</v>
      </c>
      <c r="W24" s="2"/>
      <c r="Y24" s="1">
        <v>44110</v>
      </c>
      <c r="Z24" s="2" t="s">
        <v>0</v>
      </c>
      <c r="AA24" s="2" t="s">
        <v>4</v>
      </c>
      <c r="AB24" s="2" t="s">
        <v>0</v>
      </c>
      <c r="AC24" s="2" t="str">
        <f t="shared" si="3"/>
        <v>M</v>
      </c>
      <c r="AD24" s="2" t="str">
        <f t="shared" si="10"/>
        <v>RM</v>
      </c>
      <c r="AE24" s="2"/>
      <c r="AG24" s="1">
        <v>43224</v>
      </c>
      <c r="AH24" s="2" t="s">
        <v>82</v>
      </c>
      <c r="AI24" s="2" t="s">
        <v>0</v>
      </c>
      <c r="AJ24" s="2" t="s">
        <v>0</v>
      </c>
      <c r="AK24" s="2" t="str">
        <f t="shared" si="4"/>
        <v>M</v>
      </c>
      <c r="AL24" s="2" t="str">
        <f t="shared" si="11"/>
        <v>PM</v>
      </c>
      <c r="AM24" s="2"/>
      <c r="AO24" s="1">
        <v>42856</v>
      </c>
      <c r="AP24" s="2" t="s">
        <v>0</v>
      </c>
      <c r="AQ24" s="2" t="s">
        <v>1</v>
      </c>
      <c r="AR24" s="2" t="s">
        <v>0</v>
      </c>
      <c r="AS24" s="2" t="str">
        <f t="shared" si="5"/>
        <v>M</v>
      </c>
      <c r="AT24" s="2" t="str">
        <f t="shared" si="12"/>
        <v>MM</v>
      </c>
      <c r="AU24" s="2"/>
      <c r="AW24" s="1">
        <v>43204</v>
      </c>
      <c r="AX24" s="2" t="s">
        <v>0</v>
      </c>
      <c r="AY24" s="2" t="s">
        <v>3</v>
      </c>
      <c r="AZ24" s="2" t="s">
        <v>3</v>
      </c>
      <c r="BA24" s="2" t="str">
        <f t="shared" si="6"/>
        <v>D</v>
      </c>
      <c r="BB24" s="2" t="str">
        <f t="shared" si="13"/>
        <v>MD</v>
      </c>
      <c r="BC24" s="2"/>
    </row>
    <row r="25" spans="1:55" x14ac:dyDescent="0.3">
      <c r="A25" s="1">
        <v>42148</v>
      </c>
      <c r="B25" s="2" t="s">
        <v>0</v>
      </c>
      <c r="C25" s="2" t="s">
        <v>6</v>
      </c>
      <c r="D25" s="2" t="s">
        <v>0</v>
      </c>
      <c r="E25" s="2" t="str">
        <f t="shared" si="0"/>
        <v>M</v>
      </c>
      <c r="F25" s="2" t="str">
        <f t="shared" si="7"/>
        <v>MM</v>
      </c>
      <c r="G25" s="2"/>
      <c r="I25" s="1">
        <v>43226</v>
      </c>
      <c r="J25" s="2" t="s">
        <v>0</v>
      </c>
      <c r="K25" s="2" t="s">
        <v>2</v>
      </c>
      <c r="L25" s="2" t="s">
        <v>0</v>
      </c>
      <c r="M25" s="2" t="str">
        <f t="shared" si="1"/>
        <v>M</v>
      </c>
      <c r="N25" s="2" t="str">
        <f t="shared" si="8"/>
        <v>MM</v>
      </c>
      <c r="O25" s="2"/>
      <c r="Q25" s="1">
        <v>43214</v>
      </c>
      <c r="R25" s="2" t="s">
        <v>0</v>
      </c>
      <c r="S25" s="2" t="s">
        <v>5</v>
      </c>
      <c r="T25" s="2" t="s">
        <v>5</v>
      </c>
      <c r="U25" s="2" t="str">
        <f t="shared" si="2"/>
        <v>S</v>
      </c>
      <c r="V25" s="2" t="str">
        <f t="shared" si="9"/>
        <v>SS</v>
      </c>
      <c r="W25" s="2"/>
      <c r="Y25" s="1">
        <v>44129</v>
      </c>
      <c r="Z25" s="2" t="s">
        <v>0</v>
      </c>
      <c r="AA25" s="2" t="s">
        <v>4</v>
      </c>
      <c r="AB25" s="2" t="s">
        <v>4</v>
      </c>
      <c r="AC25" s="2" t="str">
        <f t="shared" si="3"/>
        <v>R</v>
      </c>
      <c r="AD25" s="2" t="str">
        <f t="shared" si="10"/>
        <v>MR</v>
      </c>
      <c r="AE25" s="2"/>
      <c r="AG25" s="1">
        <v>43236</v>
      </c>
      <c r="AH25" s="2" t="s">
        <v>0</v>
      </c>
      <c r="AI25" s="2" t="s">
        <v>82</v>
      </c>
      <c r="AJ25" s="2" t="s">
        <v>0</v>
      </c>
      <c r="AK25" s="2" t="str">
        <f t="shared" si="4"/>
        <v>M</v>
      </c>
      <c r="AL25" s="2" t="str">
        <f t="shared" si="11"/>
        <v>MM</v>
      </c>
      <c r="AM25" s="2"/>
      <c r="AO25" s="1">
        <v>43207</v>
      </c>
      <c r="AP25" s="2" t="s">
        <v>0</v>
      </c>
      <c r="AQ25" s="2" t="s">
        <v>1</v>
      </c>
      <c r="AR25" s="2" t="s">
        <v>0</v>
      </c>
      <c r="AS25" s="2" t="str">
        <f t="shared" si="5"/>
        <v>M</v>
      </c>
      <c r="AT25" s="2" t="str">
        <f t="shared" si="12"/>
        <v>MM</v>
      </c>
      <c r="AU25" s="2"/>
      <c r="AW25" s="1">
        <v>43240</v>
      </c>
      <c r="AX25" s="2" t="s">
        <v>3</v>
      </c>
      <c r="AY25" s="2" t="s">
        <v>0</v>
      </c>
      <c r="AZ25" s="2" t="s">
        <v>3</v>
      </c>
      <c r="BA25" s="2" t="str">
        <f t="shared" si="6"/>
        <v>D</v>
      </c>
      <c r="BB25" s="2" t="str">
        <f t="shared" si="13"/>
        <v>DD</v>
      </c>
      <c r="BC25" s="2"/>
    </row>
    <row r="26" spans="1:55" x14ac:dyDescent="0.3">
      <c r="A26" s="1">
        <v>43197</v>
      </c>
      <c r="B26" s="2" t="s">
        <v>0</v>
      </c>
      <c r="C26" s="2" t="s">
        <v>6</v>
      </c>
      <c r="D26" s="2" t="s">
        <v>6</v>
      </c>
      <c r="E26" s="2" t="str">
        <f t="shared" si="0"/>
        <v>C</v>
      </c>
      <c r="F26" s="2" t="str">
        <f t="shared" si="7"/>
        <v>MC</v>
      </c>
      <c r="G26" s="2"/>
      <c r="I26" s="1">
        <v>43229</v>
      </c>
      <c r="J26" s="2" t="s">
        <v>2</v>
      </c>
      <c r="K26" s="2" t="s">
        <v>0</v>
      </c>
      <c r="L26" s="2" t="s">
        <v>0</v>
      </c>
      <c r="M26" s="2" t="str">
        <f t="shared" si="1"/>
        <v>M</v>
      </c>
      <c r="N26" s="2" t="str">
        <f t="shared" si="8"/>
        <v>MM</v>
      </c>
      <c r="O26" s="2"/>
      <c r="Q26" s="1">
        <v>43561</v>
      </c>
      <c r="R26" s="2" t="s">
        <v>5</v>
      </c>
      <c r="S26" s="2" t="s">
        <v>0</v>
      </c>
      <c r="T26" s="2" t="s">
        <v>0</v>
      </c>
      <c r="U26" s="2" t="str">
        <f t="shared" si="2"/>
        <v>M</v>
      </c>
      <c r="V26" s="2" t="str">
        <f t="shared" si="9"/>
        <v>SM</v>
      </c>
      <c r="W26" s="2"/>
      <c r="Y26" s="20">
        <v>44315</v>
      </c>
      <c r="Z26" s="2" t="s">
        <v>0</v>
      </c>
      <c r="AA26" s="2" t="s">
        <v>4</v>
      </c>
      <c r="AB26" s="2" t="s">
        <v>0</v>
      </c>
      <c r="AC26" s="2" t="str">
        <f t="shared" si="3"/>
        <v>M</v>
      </c>
      <c r="AD26" s="2" t="str">
        <f t="shared" si="10"/>
        <v>RM</v>
      </c>
      <c r="AE26" s="2"/>
      <c r="AG26" s="1">
        <v>43554</v>
      </c>
      <c r="AH26" s="2" t="s">
        <v>82</v>
      </c>
      <c r="AI26" s="2" t="s">
        <v>0</v>
      </c>
      <c r="AJ26" s="2" t="s">
        <v>82</v>
      </c>
      <c r="AK26" s="2" t="str">
        <f t="shared" si="4"/>
        <v>P</v>
      </c>
      <c r="AL26" s="2" t="str">
        <f t="shared" si="11"/>
        <v>MP</v>
      </c>
      <c r="AM26" s="2"/>
      <c r="AO26" s="1">
        <v>43221</v>
      </c>
      <c r="AP26" s="2" t="s">
        <v>1</v>
      </c>
      <c r="AQ26" s="2" t="s">
        <v>0</v>
      </c>
      <c r="AR26" s="2" t="s">
        <v>1</v>
      </c>
      <c r="AS26" s="2" t="str">
        <f t="shared" si="5"/>
        <v>R</v>
      </c>
      <c r="AT26" s="2" t="str">
        <f t="shared" si="12"/>
        <v>MR</v>
      </c>
      <c r="AU26" s="2"/>
      <c r="AW26" s="1">
        <v>43548</v>
      </c>
      <c r="AX26" s="2" t="s">
        <v>0</v>
      </c>
      <c r="AY26" s="2" t="s">
        <v>3</v>
      </c>
      <c r="AZ26" s="2" t="s">
        <v>3</v>
      </c>
      <c r="BA26" s="2" t="str">
        <f t="shared" si="6"/>
        <v>D</v>
      </c>
      <c r="BB26" s="2" t="str">
        <f t="shared" si="13"/>
        <v>DD</v>
      </c>
      <c r="BC26" s="2"/>
    </row>
    <row r="27" spans="1:55" x14ac:dyDescent="0.3">
      <c r="A27" s="1">
        <v>43218</v>
      </c>
      <c r="B27" s="2" t="s">
        <v>6</v>
      </c>
      <c r="C27" s="2" t="s">
        <v>0</v>
      </c>
      <c r="D27" s="2" t="s">
        <v>0</v>
      </c>
      <c r="E27" s="2" t="str">
        <f t="shared" si="0"/>
        <v>M</v>
      </c>
      <c r="F27" s="2" t="str">
        <f t="shared" si="7"/>
        <v>CM</v>
      </c>
      <c r="G27" s="2"/>
      <c r="I27" s="1">
        <v>43583</v>
      </c>
      <c r="J27" s="2" t="s">
        <v>2</v>
      </c>
      <c r="K27" s="2" t="s">
        <v>0</v>
      </c>
      <c r="L27" s="2" t="s">
        <v>2</v>
      </c>
      <c r="M27" s="2" t="str">
        <f t="shared" si="1"/>
        <v>K</v>
      </c>
      <c r="N27" s="2" t="str">
        <f t="shared" si="8"/>
        <v>MK</v>
      </c>
      <c r="O27" s="2"/>
      <c r="Q27" s="1">
        <v>43587</v>
      </c>
      <c r="R27" s="2" t="s">
        <v>0</v>
      </c>
      <c r="S27" s="2" t="s">
        <v>5</v>
      </c>
      <c r="T27" s="2" t="s">
        <v>0</v>
      </c>
      <c r="U27" s="2" t="str">
        <f t="shared" si="2"/>
        <v>M</v>
      </c>
      <c r="V27" s="2" t="str">
        <f t="shared" si="9"/>
        <v>MM</v>
      </c>
      <c r="W27" s="2"/>
      <c r="Y27" s="1">
        <v>44474</v>
      </c>
      <c r="Z27" s="2" t="s">
        <v>4</v>
      </c>
      <c r="AA27" s="2" t="s">
        <v>0</v>
      </c>
      <c r="AB27" s="2" t="s">
        <v>0</v>
      </c>
      <c r="AC27" s="2" t="str">
        <f t="shared" si="3"/>
        <v>M</v>
      </c>
      <c r="AD27" s="2" t="str">
        <f t="shared" si="10"/>
        <v>MM</v>
      </c>
      <c r="AE27" s="2"/>
      <c r="AG27" s="1">
        <v>43565</v>
      </c>
      <c r="AH27" s="2" t="s">
        <v>0</v>
      </c>
      <c r="AI27" s="2" t="s">
        <v>82</v>
      </c>
      <c r="AJ27" s="2" t="s">
        <v>0</v>
      </c>
      <c r="AK27" s="2" t="str">
        <f t="shared" si="4"/>
        <v>M</v>
      </c>
      <c r="AL27" s="2" t="str">
        <f t="shared" si="11"/>
        <v>PM</v>
      </c>
      <c r="AM27" s="2"/>
      <c r="AO27" s="1">
        <v>43552</v>
      </c>
      <c r="AP27" s="2" t="s">
        <v>1</v>
      </c>
      <c r="AQ27" s="2" t="s">
        <v>0</v>
      </c>
      <c r="AR27" s="2" t="s">
        <v>0</v>
      </c>
      <c r="AS27" s="2" t="str">
        <f t="shared" si="5"/>
        <v>M</v>
      </c>
      <c r="AT27" s="2" t="str">
        <f t="shared" si="12"/>
        <v>RM</v>
      </c>
      <c r="AU27" s="2"/>
      <c r="AW27" s="1">
        <v>43573</v>
      </c>
      <c r="AX27" s="2" t="s">
        <v>3</v>
      </c>
      <c r="AY27" s="2" t="s">
        <v>0</v>
      </c>
      <c r="AZ27" s="2" t="s">
        <v>0</v>
      </c>
      <c r="BA27" s="2" t="str">
        <f t="shared" si="6"/>
        <v>M</v>
      </c>
      <c r="BB27" s="2" t="str">
        <f t="shared" si="13"/>
        <v>DM</v>
      </c>
      <c r="BC27" s="2"/>
    </row>
    <row r="28" spans="1:55" x14ac:dyDescent="0.3">
      <c r="A28" s="1">
        <v>43558</v>
      </c>
      <c r="B28" s="2" t="s">
        <v>0</v>
      </c>
      <c r="C28" s="2" t="s">
        <v>6</v>
      </c>
      <c r="D28" s="2" t="s">
        <v>0</v>
      </c>
      <c r="E28" s="2" t="str">
        <f t="shared" si="0"/>
        <v>M</v>
      </c>
      <c r="F28" s="2" t="str">
        <f t="shared" si="7"/>
        <v>MM</v>
      </c>
      <c r="G28" s="2"/>
      <c r="I28" s="1">
        <v>43590</v>
      </c>
      <c r="J28" s="2" t="s">
        <v>0</v>
      </c>
      <c r="K28" s="2" t="s">
        <v>2</v>
      </c>
      <c r="L28" s="2" t="s">
        <v>0</v>
      </c>
      <c r="M28" s="2" t="str">
        <f t="shared" si="1"/>
        <v>M</v>
      </c>
      <c r="N28" s="2" t="str">
        <f t="shared" si="8"/>
        <v>KM</v>
      </c>
      <c r="O28" s="2"/>
      <c r="Q28" s="1">
        <v>44108</v>
      </c>
      <c r="R28" s="2" t="s">
        <v>0</v>
      </c>
      <c r="S28" s="2" t="s">
        <v>5</v>
      </c>
      <c r="T28" s="2" t="s">
        <v>0</v>
      </c>
      <c r="U28" s="2" t="str">
        <f t="shared" si="2"/>
        <v>M</v>
      </c>
      <c r="V28" s="2" t="str">
        <f t="shared" si="9"/>
        <v>MM</v>
      </c>
      <c r="W28" s="2"/>
      <c r="AG28" s="1">
        <v>44105</v>
      </c>
      <c r="AH28" s="2" t="s">
        <v>0</v>
      </c>
      <c r="AI28" s="2" t="s">
        <v>82</v>
      </c>
      <c r="AJ28" s="2" t="s">
        <v>0</v>
      </c>
      <c r="AK28" s="2" t="str">
        <f t="shared" si="4"/>
        <v>M</v>
      </c>
      <c r="AL28" s="2" t="str">
        <f t="shared" si="11"/>
        <v>MM</v>
      </c>
      <c r="AM28" s="2"/>
      <c r="AO28" s="1">
        <v>43570</v>
      </c>
      <c r="AP28" s="2" t="s">
        <v>0</v>
      </c>
      <c r="AQ28" s="2" t="s">
        <v>1</v>
      </c>
      <c r="AR28" s="2" t="s">
        <v>0</v>
      </c>
      <c r="AS28" s="2" t="str">
        <f t="shared" si="5"/>
        <v>M</v>
      </c>
      <c r="AT28" s="2" t="str">
        <f t="shared" si="12"/>
        <v>MM</v>
      </c>
      <c r="AU28" s="2"/>
      <c r="AW28" s="1">
        <v>44115</v>
      </c>
      <c r="AX28" s="2" t="s">
        <v>3</v>
      </c>
      <c r="AY28" s="2" t="s">
        <v>0</v>
      </c>
      <c r="AZ28" s="2" t="s">
        <v>0</v>
      </c>
      <c r="BA28" s="2" t="str">
        <f t="shared" si="6"/>
        <v>M</v>
      </c>
      <c r="BB28" s="2" t="str">
        <f t="shared" si="13"/>
        <v>MM</v>
      </c>
      <c r="BC28" s="2"/>
    </row>
    <row r="29" spans="1:55" x14ac:dyDescent="0.3">
      <c r="A29" s="1">
        <v>43581</v>
      </c>
      <c r="B29" s="2" t="s">
        <v>6</v>
      </c>
      <c r="C29" s="2" t="s">
        <v>0</v>
      </c>
      <c r="D29" s="2" t="s">
        <v>0</v>
      </c>
      <c r="E29" s="2" t="str">
        <f t="shared" si="0"/>
        <v>M</v>
      </c>
      <c r="F29" s="2" t="str">
        <f t="shared" si="7"/>
        <v>MM</v>
      </c>
      <c r="G29" s="2"/>
      <c r="I29" s="1">
        <v>44097</v>
      </c>
      <c r="J29" s="2" t="s">
        <v>0</v>
      </c>
      <c r="K29" s="2" t="s">
        <v>2</v>
      </c>
      <c r="L29" s="2" t="s">
        <v>0</v>
      </c>
      <c r="M29" s="2" t="str">
        <f t="shared" si="1"/>
        <v>M</v>
      </c>
      <c r="N29" s="2" t="str">
        <f t="shared" si="8"/>
        <v>MM</v>
      </c>
      <c r="O29" s="2"/>
      <c r="Q29" s="1">
        <v>44138</v>
      </c>
      <c r="R29" s="2" t="s">
        <v>0</v>
      </c>
      <c r="S29" s="2" t="s">
        <v>5</v>
      </c>
      <c r="T29" s="2" t="s">
        <v>5</v>
      </c>
      <c r="U29" s="2" t="str">
        <f t="shared" si="2"/>
        <v>S</v>
      </c>
      <c r="V29" s="2" t="str">
        <f t="shared" si="9"/>
        <v>MS</v>
      </c>
      <c r="W29" s="2"/>
      <c r="AG29" s="1">
        <v>44122</v>
      </c>
      <c r="AH29" s="2" t="s">
        <v>0</v>
      </c>
      <c r="AI29" s="2" t="s">
        <v>82</v>
      </c>
      <c r="AJ29" s="2" t="s">
        <v>82</v>
      </c>
      <c r="AK29" s="2" t="str">
        <f t="shared" si="4"/>
        <v>P</v>
      </c>
      <c r="AL29" s="2" t="str">
        <f t="shared" si="11"/>
        <v>MP</v>
      </c>
      <c r="AM29" s="2"/>
      <c r="AO29" s="1">
        <v>44102</v>
      </c>
      <c r="AP29" s="2" t="s">
        <v>1</v>
      </c>
      <c r="AQ29" s="2" t="s">
        <v>0</v>
      </c>
      <c r="AR29" s="2" t="s">
        <v>1</v>
      </c>
      <c r="AS29" s="2" t="str">
        <f t="shared" si="5"/>
        <v>R</v>
      </c>
      <c r="AT29" s="2" t="str">
        <f t="shared" si="12"/>
        <v>MR</v>
      </c>
      <c r="AU29" s="2"/>
      <c r="AW29" s="1">
        <v>44135</v>
      </c>
      <c r="AX29" s="2" t="s">
        <v>3</v>
      </c>
      <c r="AY29" s="2" t="s">
        <v>0</v>
      </c>
      <c r="AZ29" s="2" t="s">
        <v>0</v>
      </c>
      <c r="BA29" s="2" t="str">
        <f t="shared" si="6"/>
        <v>M</v>
      </c>
      <c r="BB29" s="2" t="str">
        <f t="shared" si="13"/>
        <v>MM</v>
      </c>
      <c r="BC29" s="2"/>
    </row>
    <row r="30" spans="1:55" x14ac:dyDescent="0.3">
      <c r="A30" s="1">
        <v>43592</v>
      </c>
      <c r="B30" s="2" t="s">
        <v>0</v>
      </c>
      <c r="C30" s="2" t="s">
        <v>6</v>
      </c>
      <c r="D30" s="2" t="s">
        <v>0</v>
      </c>
      <c r="E30" s="2" t="str">
        <f t="shared" si="0"/>
        <v>M</v>
      </c>
      <c r="F30" s="2" t="str">
        <f t="shared" si="7"/>
        <v>MM</v>
      </c>
      <c r="G30" s="2"/>
      <c r="I30" s="1">
        <v>44120</v>
      </c>
      <c r="J30" s="2" t="s">
        <v>2</v>
      </c>
      <c r="K30" s="2" t="s">
        <v>0</v>
      </c>
      <c r="L30" s="2" t="s">
        <v>0</v>
      </c>
      <c r="M30" s="2" t="str">
        <f t="shared" si="1"/>
        <v>M</v>
      </c>
      <c r="N30" s="2" t="str">
        <f t="shared" si="8"/>
        <v>MM</v>
      </c>
      <c r="O30" s="2"/>
      <c r="Q30" s="20">
        <v>44303</v>
      </c>
      <c r="R30" s="2" t="s">
        <v>0</v>
      </c>
      <c r="S30" s="2" t="s">
        <v>5</v>
      </c>
      <c r="T30" s="2" t="s">
        <v>0</v>
      </c>
      <c r="U30" s="2" t="str">
        <f t="shared" si="2"/>
        <v>M</v>
      </c>
      <c r="V30" s="2" t="str">
        <f t="shared" si="9"/>
        <v>SM</v>
      </c>
      <c r="W30" s="2"/>
      <c r="Y30" s="11" t="s">
        <v>73</v>
      </c>
      <c r="Z30" s="2"/>
      <c r="AA30" s="2"/>
      <c r="AG30" s="20">
        <v>44309</v>
      </c>
      <c r="AH30" s="2" t="s">
        <v>82</v>
      </c>
      <c r="AI30" s="2" t="s">
        <v>0</v>
      </c>
      <c r="AJ30" s="2" t="s">
        <v>82</v>
      </c>
      <c r="AK30" s="2" t="str">
        <f t="shared" si="4"/>
        <v>P</v>
      </c>
      <c r="AL30" s="2" t="str">
        <f t="shared" si="11"/>
        <v>PP</v>
      </c>
      <c r="AM30" s="2"/>
      <c r="AO30" s="1">
        <v>44132</v>
      </c>
      <c r="AP30" s="2" t="s">
        <v>1</v>
      </c>
      <c r="AQ30" s="2" t="s">
        <v>0</v>
      </c>
      <c r="AR30" s="2" t="s">
        <v>0</v>
      </c>
      <c r="AS30" s="2" t="str">
        <f t="shared" si="5"/>
        <v>M</v>
      </c>
      <c r="AT30" s="2" t="str">
        <f t="shared" si="12"/>
        <v>RM</v>
      </c>
      <c r="AU30" s="2"/>
      <c r="AW30" s="1">
        <v>44140</v>
      </c>
      <c r="AX30" s="2" t="s">
        <v>0</v>
      </c>
      <c r="AY30" s="2" t="s">
        <v>3</v>
      </c>
      <c r="AZ30" s="2" t="s">
        <v>0</v>
      </c>
      <c r="BA30" s="2" t="str">
        <f t="shared" si="6"/>
        <v>M</v>
      </c>
      <c r="BB30" s="2" t="str">
        <f t="shared" si="13"/>
        <v>MM</v>
      </c>
      <c r="BC30" s="2"/>
    </row>
    <row r="31" spans="1:55" x14ac:dyDescent="0.3">
      <c r="A31" s="1">
        <v>43597</v>
      </c>
      <c r="B31" s="2" t="s">
        <v>0</v>
      </c>
      <c r="C31" s="2" t="s">
        <v>6</v>
      </c>
      <c r="D31" s="2" t="s">
        <v>0</v>
      </c>
      <c r="E31" s="2" t="str">
        <f t="shared" si="0"/>
        <v>M</v>
      </c>
      <c r="F31" s="2" t="str">
        <f t="shared" si="7"/>
        <v>MM</v>
      </c>
      <c r="G31" s="2"/>
      <c r="I31" s="20">
        <v>44299</v>
      </c>
      <c r="J31" s="2" t="s">
        <v>2</v>
      </c>
      <c r="K31" s="2" t="s">
        <v>0</v>
      </c>
      <c r="L31" s="2" t="s">
        <v>0</v>
      </c>
      <c r="M31" s="2" t="str">
        <f t="shared" si="1"/>
        <v>M</v>
      </c>
      <c r="N31" s="2" t="str">
        <f t="shared" si="8"/>
        <v>MM</v>
      </c>
      <c r="O31" s="2"/>
      <c r="Q31" s="1">
        <v>44477</v>
      </c>
      <c r="R31" s="2" t="s">
        <v>5</v>
      </c>
      <c r="S31" s="2" t="s">
        <v>0</v>
      </c>
      <c r="T31" s="2" t="s">
        <v>0</v>
      </c>
      <c r="U31" s="2" t="str">
        <f t="shared" si="2"/>
        <v>M</v>
      </c>
      <c r="V31" s="2" t="str">
        <f t="shared" si="9"/>
        <v>MM</v>
      </c>
      <c r="W31" s="2"/>
      <c r="Y31" s="2"/>
      <c r="Z31" s="2" t="s">
        <v>71</v>
      </c>
      <c r="AA31" s="2" t="s">
        <v>75</v>
      </c>
      <c r="AG31" s="1">
        <v>44467.8125</v>
      </c>
      <c r="AH31" s="2" t="s">
        <v>0</v>
      </c>
      <c r="AI31" s="2" t="s">
        <v>82</v>
      </c>
      <c r="AJ31" s="2" t="s">
        <v>0</v>
      </c>
      <c r="AK31" s="2" t="str">
        <f t="shared" si="4"/>
        <v>M</v>
      </c>
      <c r="AL31" s="2" t="str">
        <f t="shared" si="11"/>
        <v>PM</v>
      </c>
      <c r="AM31" s="2"/>
      <c r="AO31" s="1">
        <v>44295</v>
      </c>
      <c r="AP31" s="2" t="s">
        <v>0</v>
      </c>
      <c r="AQ31" s="2" t="s">
        <v>1</v>
      </c>
      <c r="AR31" s="2" t="s">
        <v>1</v>
      </c>
      <c r="AS31" s="2" t="str">
        <f t="shared" si="5"/>
        <v>R</v>
      </c>
      <c r="AT31" s="2" t="str">
        <f t="shared" si="12"/>
        <v>MR</v>
      </c>
      <c r="AU31" s="2"/>
      <c r="AW31" s="1">
        <v>44145</v>
      </c>
      <c r="AX31" s="2" t="s">
        <v>3</v>
      </c>
      <c r="AY31" s="2" t="s">
        <v>0</v>
      </c>
      <c r="AZ31" s="2" t="s">
        <v>0</v>
      </c>
      <c r="BA31" s="2" t="str">
        <f t="shared" si="6"/>
        <v>M</v>
      </c>
      <c r="BB31" s="2" t="str">
        <f t="shared" si="13"/>
        <v>MM</v>
      </c>
      <c r="BC31" s="2"/>
    </row>
    <row r="32" spans="1:55" x14ac:dyDescent="0.3">
      <c r="A32" s="1">
        <v>44093</v>
      </c>
      <c r="B32" s="2" t="s">
        <v>0</v>
      </c>
      <c r="C32" s="2" t="s">
        <v>6</v>
      </c>
      <c r="D32" s="2" t="s">
        <v>6</v>
      </c>
      <c r="E32" s="2" t="str">
        <f t="shared" si="0"/>
        <v>C</v>
      </c>
      <c r="F32" s="2" t="str">
        <f t="shared" si="7"/>
        <v>MC</v>
      </c>
      <c r="G32" s="2"/>
      <c r="I32" s="1">
        <v>44462</v>
      </c>
      <c r="J32" s="2" t="s">
        <v>0</v>
      </c>
      <c r="K32" s="2" t="s">
        <v>2</v>
      </c>
      <c r="L32" s="2" t="s">
        <v>2</v>
      </c>
      <c r="M32" s="2" t="str">
        <f t="shared" si="1"/>
        <v>K</v>
      </c>
      <c r="N32" s="2" t="str">
        <f t="shared" si="8"/>
        <v>MK</v>
      </c>
      <c r="O32" s="2"/>
      <c r="Y32" s="2" t="s">
        <v>71</v>
      </c>
      <c r="Z32" s="2">
        <f>COUNTIF($AD$4:$AD$27,"MM")</f>
        <v>6</v>
      </c>
      <c r="AA32" s="2">
        <f>COUNTIF($AD$4:$AD$27,"MR")</f>
        <v>6</v>
      </c>
      <c r="AO32" s="1">
        <v>44465</v>
      </c>
      <c r="AP32" s="2" t="s">
        <v>1</v>
      </c>
      <c r="AQ32" s="2" t="s">
        <v>0</v>
      </c>
      <c r="AR32" s="2" t="s">
        <v>1</v>
      </c>
      <c r="AS32" s="2" t="str">
        <f t="shared" si="5"/>
        <v>R</v>
      </c>
      <c r="AT32" s="2" t="str">
        <f t="shared" si="12"/>
        <v>RR</v>
      </c>
      <c r="AU32" s="2"/>
      <c r="AW32" s="20">
        <v>44306</v>
      </c>
      <c r="AX32" s="2" t="s">
        <v>3</v>
      </c>
      <c r="AY32" s="2" t="s">
        <v>0</v>
      </c>
      <c r="AZ32" s="2" t="s">
        <v>3</v>
      </c>
      <c r="BA32" s="2" t="str">
        <f t="shared" si="6"/>
        <v>D</v>
      </c>
      <c r="BB32" s="2" t="str">
        <f t="shared" si="13"/>
        <v>MD</v>
      </c>
      <c r="BC32" s="2"/>
    </row>
    <row r="33" spans="1:55" x14ac:dyDescent="0.3">
      <c r="A33" s="1">
        <v>44127</v>
      </c>
      <c r="B33" s="2" t="s">
        <v>6</v>
      </c>
      <c r="C33" s="2" t="s">
        <v>0</v>
      </c>
      <c r="D33" s="2" t="s">
        <v>0</v>
      </c>
      <c r="E33" s="2" t="str">
        <f t="shared" si="0"/>
        <v>M</v>
      </c>
      <c r="F33" s="2" t="str">
        <f t="shared" si="7"/>
        <v>CM</v>
      </c>
      <c r="G33" s="2"/>
      <c r="Y33" s="2" t="s">
        <v>75</v>
      </c>
      <c r="Z33" s="2">
        <f>COUNTIF($AD$4:$AD$27,"RM")</f>
        <v>6</v>
      </c>
      <c r="AA33" s="2">
        <f>COUNTIF($AD$4:$AD$27,"RR")</f>
        <v>5</v>
      </c>
      <c r="AG33" s="11" t="s">
        <v>73</v>
      </c>
      <c r="AH33" s="2"/>
      <c r="AI33" s="2"/>
      <c r="AW33" s="1">
        <v>44471</v>
      </c>
      <c r="AX33" s="2" t="s">
        <v>0</v>
      </c>
      <c r="AY33" s="2" t="s">
        <v>3</v>
      </c>
      <c r="AZ33" s="2" t="s">
        <v>3</v>
      </c>
      <c r="BA33" s="2" t="str">
        <f t="shared" si="6"/>
        <v>D</v>
      </c>
      <c r="BB33" s="2" t="str">
        <f t="shared" si="13"/>
        <v>DD</v>
      </c>
      <c r="BC33" s="2"/>
    </row>
    <row r="34" spans="1:55" x14ac:dyDescent="0.3">
      <c r="A34" s="1">
        <v>44317</v>
      </c>
      <c r="B34" s="2" t="s">
        <v>0</v>
      </c>
      <c r="C34" s="2" t="s">
        <v>6</v>
      </c>
      <c r="D34" s="2" t="s">
        <v>0</v>
      </c>
      <c r="E34" s="2" t="str">
        <f t="shared" si="0"/>
        <v>M</v>
      </c>
      <c r="F34" s="2" t="str">
        <f t="shared" si="7"/>
        <v>MM</v>
      </c>
      <c r="G34" s="2"/>
      <c r="I34" s="11" t="s">
        <v>73</v>
      </c>
      <c r="J34" s="2"/>
      <c r="K34" s="2"/>
      <c r="Q34" s="11" t="s">
        <v>73</v>
      </c>
      <c r="R34" s="2"/>
      <c r="S34" s="2"/>
      <c r="AG34" s="2"/>
      <c r="AH34" s="2" t="s">
        <v>71</v>
      </c>
      <c r="AI34" s="2" t="s">
        <v>76</v>
      </c>
      <c r="AO34" s="11" t="s">
        <v>73</v>
      </c>
      <c r="AP34" s="2"/>
      <c r="AQ34" s="2"/>
    </row>
    <row r="35" spans="1:55" x14ac:dyDescent="0.3">
      <c r="A35" s="1">
        <v>44458</v>
      </c>
      <c r="B35" s="2" t="s">
        <v>6</v>
      </c>
      <c r="C35" s="2" t="s">
        <v>0</v>
      </c>
      <c r="D35" s="2" t="s">
        <v>6</v>
      </c>
      <c r="E35" s="2" t="str">
        <f t="shared" si="0"/>
        <v>C</v>
      </c>
      <c r="F35" s="2" t="str">
        <f t="shared" si="7"/>
        <v>MC</v>
      </c>
      <c r="G35" s="2"/>
      <c r="I35" s="2"/>
      <c r="J35" s="2" t="s">
        <v>71</v>
      </c>
      <c r="K35" s="2" t="s">
        <v>74</v>
      </c>
      <c r="Q35" s="2"/>
      <c r="R35" s="2" t="s">
        <v>71</v>
      </c>
      <c r="S35" s="2" t="s">
        <v>78</v>
      </c>
      <c r="AG35" s="2" t="s">
        <v>71</v>
      </c>
      <c r="AH35" s="2">
        <f>COUNTIF($AL$4:$AL$31,"MM")</f>
        <v>6</v>
      </c>
      <c r="AI35" s="2">
        <f>COUNTIF($AL$4:$AL$31,"MP")</f>
        <v>8</v>
      </c>
      <c r="AO35" s="2"/>
      <c r="AP35" s="2" t="s">
        <v>71</v>
      </c>
      <c r="AQ35" s="2" t="s">
        <v>75</v>
      </c>
      <c r="AW35" s="11" t="s">
        <v>73</v>
      </c>
      <c r="AX35" s="2"/>
      <c r="AY35" s="2"/>
    </row>
    <row r="36" spans="1:55" x14ac:dyDescent="0.3">
      <c r="I36" s="2" t="s">
        <v>71</v>
      </c>
      <c r="J36" s="2">
        <f>COUNTIF(N4:N32,"MM")</f>
        <v>17</v>
      </c>
      <c r="K36" s="2">
        <f>COUNTIF(N4:N32,"MK")</f>
        <v>5</v>
      </c>
      <c r="Q36" s="2" t="s">
        <v>71</v>
      </c>
      <c r="R36" s="2">
        <f>COUNTIF($V$4:$V$31,"MM")</f>
        <v>8</v>
      </c>
      <c r="S36" s="2">
        <f>COUNTIF($V$4:$V$31,"MS")</f>
        <v>7</v>
      </c>
      <c r="AG36" s="2" t="s">
        <v>76</v>
      </c>
      <c r="AH36" s="2">
        <f>COUNTIF($AL$4:$AL$31,"PM")</f>
        <v>9</v>
      </c>
      <c r="AI36" s="2">
        <f>COUNTIF($AL$4:$AL$31,"PP")</f>
        <v>4</v>
      </c>
      <c r="AO36" s="2" t="s">
        <v>71</v>
      </c>
      <c r="AP36" s="2">
        <f>COUNTIF($AT$4:$AT$32,"MM")</f>
        <v>8</v>
      </c>
      <c r="AQ36" s="2">
        <f>COUNTIF($AT$4:$AT$32,"MR")</f>
        <v>9</v>
      </c>
      <c r="AW36" s="2"/>
      <c r="AX36" s="2" t="s">
        <v>71</v>
      </c>
      <c r="AY36" s="2" t="s">
        <v>77</v>
      </c>
    </row>
    <row r="37" spans="1:55" x14ac:dyDescent="0.3">
      <c r="A37" s="11" t="s">
        <v>73</v>
      </c>
      <c r="B37" s="2"/>
      <c r="C37" s="2"/>
      <c r="I37" s="2" t="s">
        <v>74</v>
      </c>
      <c r="J37" s="2">
        <f>COUNTIF(N4:N32,"KM")</f>
        <v>4</v>
      </c>
      <c r="K37" s="2">
        <f>COUNTIF(N4:N32,"KK")</f>
        <v>2</v>
      </c>
      <c r="Q37" s="2" t="s">
        <v>78</v>
      </c>
      <c r="R37" s="2">
        <f>COUNTIF($V$4:$V$31,"SM")</f>
        <v>8</v>
      </c>
      <c r="S37" s="2">
        <f>COUNTIF($V$4:$V$31,"SS")</f>
        <v>4</v>
      </c>
      <c r="AO37" s="2" t="s">
        <v>75</v>
      </c>
      <c r="AP37" s="2">
        <f>COUNTIF($AT$4:$AT$32,"RM")</f>
        <v>9</v>
      </c>
      <c r="AQ37" s="2">
        <f>COUNTIF($AT$4:$AT$32,"RR")</f>
        <v>2</v>
      </c>
      <c r="AW37" s="2" t="s">
        <v>71</v>
      </c>
      <c r="AX37" s="2">
        <f>COUNTIF($BB$4:$BB$33,"MM")</f>
        <v>9</v>
      </c>
      <c r="AY37" s="2">
        <f>COUNTIF($BB$4:$BB$33,"MD")</f>
        <v>7</v>
      </c>
    </row>
    <row r="38" spans="1:55" x14ac:dyDescent="0.3">
      <c r="A38" s="2"/>
      <c r="B38" s="2" t="s">
        <v>71</v>
      </c>
      <c r="C38" s="2" t="s">
        <v>72</v>
      </c>
      <c r="AW38" s="2" t="s">
        <v>77</v>
      </c>
      <c r="AX38" s="2">
        <f>COUNTIF($BB$4:$BB$33,"DM")</f>
        <v>6</v>
      </c>
      <c r="AY38" s="2">
        <f>COUNTIF($BB$4:$BB$33,"DD")</f>
        <v>7</v>
      </c>
    </row>
    <row r="39" spans="1:55" x14ac:dyDescent="0.3">
      <c r="A39" s="2" t="s">
        <v>71</v>
      </c>
      <c r="B39" s="2">
        <f>COUNTIF(F5:F35,"MM")</f>
        <v>11</v>
      </c>
      <c r="C39" s="2">
        <f>COUNTIF(F5:F35,"MC")</f>
        <v>8</v>
      </c>
    </row>
    <row r="40" spans="1:55" x14ac:dyDescent="0.3">
      <c r="A40" s="2" t="s">
        <v>72</v>
      </c>
      <c r="B40" s="2">
        <f>COUNTIF(F5:F35,"CM")</f>
        <v>8</v>
      </c>
      <c r="C40" s="2">
        <f>COUNTIF(F5:F35,"CC")</f>
        <v>4</v>
      </c>
    </row>
  </sheetData>
  <mergeCells count="8">
    <mergeCell ref="A1:F1"/>
    <mergeCell ref="AG2:AM2"/>
    <mergeCell ref="AO2:AU2"/>
    <mergeCell ref="AW2:BC2"/>
    <mergeCell ref="A2:G2"/>
    <mergeCell ref="I2:O2"/>
    <mergeCell ref="Q2:W2"/>
    <mergeCell ref="Y2:A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769AB-C8C5-4770-810B-941AD3BBA84F}">
  <dimension ref="A1:BC40"/>
  <sheetViews>
    <sheetView workbookViewId="0">
      <selection sqref="A1:F1"/>
    </sheetView>
  </sheetViews>
  <sheetFormatPr defaultRowHeight="14.4" x14ac:dyDescent="0.3"/>
  <cols>
    <col min="1" max="1" width="19.5546875" bestFit="1" customWidth="1"/>
    <col min="2" max="3" width="17.33203125" bestFit="1" customWidth="1"/>
    <col min="4" max="4" width="18.109375" bestFit="1" customWidth="1"/>
    <col min="5" max="5" width="18.21875" bestFit="1" customWidth="1"/>
    <col min="6" max="6" width="37.109375" bestFit="1" customWidth="1"/>
    <col min="7" max="7" width="48.109375" bestFit="1" customWidth="1"/>
    <col min="9" max="9" width="19.5546875" bestFit="1" customWidth="1"/>
    <col min="10" max="13" width="18.21875" bestFit="1" customWidth="1"/>
    <col min="14" max="14" width="37.109375" bestFit="1" customWidth="1"/>
    <col min="15" max="15" width="28.33203125" bestFit="1" customWidth="1"/>
    <col min="17" max="17" width="19.5546875" bestFit="1" customWidth="1"/>
    <col min="18" max="19" width="17.6640625" bestFit="1" customWidth="1"/>
    <col min="20" max="20" width="18.109375" bestFit="1" customWidth="1"/>
    <col min="21" max="21" width="18.21875" bestFit="1" customWidth="1"/>
    <col min="22" max="22" width="37.109375" bestFit="1" customWidth="1"/>
    <col min="23" max="23" width="28.5546875" bestFit="1" customWidth="1"/>
    <col min="25" max="25" width="19.5546875" bestFit="1" customWidth="1"/>
    <col min="26" max="27" width="17.33203125" bestFit="1" customWidth="1"/>
    <col min="28" max="28" width="18.109375" bestFit="1" customWidth="1"/>
    <col min="29" max="29" width="18.21875" bestFit="1" customWidth="1"/>
    <col min="30" max="30" width="37.109375" bestFit="1" customWidth="1"/>
    <col min="31" max="31" width="29.21875" bestFit="1" customWidth="1"/>
    <col min="33" max="33" width="19.5546875" bestFit="1" customWidth="1"/>
    <col min="34" max="35" width="17.33203125" bestFit="1" customWidth="1"/>
    <col min="36" max="36" width="18.109375" bestFit="1" customWidth="1"/>
    <col min="37" max="37" width="18.21875" bestFit="1" customWidth="1"/>
    <col min="38" max="38" width="37.109375" bestFit="1" customWidth="1"/>
    <col min="39" max="39" width="28.109375" bestFit="1" customWidth="1"/>
    <col min="41" max="41" width="19.5546875" bestFit="1" customWidth="1"/>
    <col min="42" max="44" width="24.33203125" bestFit="1" customWidth="1"/>
    <col min="45" max="45" width="18.21875" bestFit="1" customWidth="1"/>
    <col min="46" max="46" width="37.109375" bestFit="1" customWidth="1"/>
    <col min="47" max="47" width="31.5546875" bestFit="1" customWidth="1"/>
    <col min="49" max="49" width="19.5546875" bestFit="1" customWidth="1"/>
    <col min="50" max="51" width="17.33203125" bestFit="1" customWidth="1"/>
    <col min="52" max="52" width="18.109375" bestFit="1" customWidth="1"/>
    <col min="53" max="53" width="18.21875" bestFit="1" customWidth="1"/>
    <col min="54" max="54" width="37.109375" bestFit="1" customWidth="1"/>
    <col min="55" max="55" width="31.5546875" bestFit="1" customWidth="1"/>
  </cols>
  <sheetData>
    <row r="1" spans="1:55" ht="47.4" customHeight="1" x14ac:dyDescent="0.3">
      <c r="A1" s="43" t="s">
        <v>241</v>
      </c>
      <c r="B1" s="43"/>
      <c r="C1" s="43"/>
      <c r="D1" s="43"/>
      <c r="E1" s="43"/>
      <c r="F1" s="43"/>
    </row>
    <row r="2" spans="1:55" x14ac:dyDescent="0.3">
      <c r="A2" s="49" t="s">
        <v>31</v>
      </c>
      <c r="B2" s="49"/>
      <c r="C2" s="49"/>
      <c r="D2" s="49"/>
      <c r="E2" s="49"/>
      <c r="F2" s="49"/>
      <c r="G2" s="49"/>
      <c r="I2" s="48" t="s">
        <v>32</v>
      </c>
      <c r="J2" s="48"/>
      <c r="K2" s="48"/>
      <c r="L2" s="48"/>
      <c r="M2" s="48"/>
      <c r="N2" s="48"/>
      <c r="O2" s="48"/>
      <c r="Q2" s="46" t="s">
        <v>33</v>
      </c>
      <c r="R2" s="46"/>
      <c r="S2" s="46"/>
      <c r="T2" s="46"/>
      <c r="U2" s="46"/>
      <c r="V2" s="46"/>
      <c r="W2" s="46"/>
      <c r="Y2" s="47" t="s">
        <v>34</v>
      </c>
      <c r="Z2" s="47"/>
      <c r="AA2" s="47"/>
      <c r="AB2" s="47"/>
      <c r="AC2" s="47"/>
      <c r="AD2" s="47"/>
      <c r="AE2" s="47"/>
      <c r="AG2" s="44" t="s">
        <v>84</v>
      </c>
      <c r="AH2" s="44"/>
      <c r="AI2" s="44"/>
      <c r="AJ2" s="44"/>
      <c r="AK2" s="44"/>
      <c r="AL2" s="44"/>
      <c r="AM2" s="44"/>
      <c r="AO2" s="45" t="s">
        <v>35</v>
      </c>
      <c r="AP2" s="45"/>
      <c r="AQ2" s="45"/>
      <c r="AR2" s="45"/>
      <c r="AS2" s="45"/>
      <c r="AT2" s="45"/>
      <c r="AU2" s="45"/>
      <c r="AW2" s="46" t="s">
        <v>36</v>
      </c>
      <c r="AX2" s="46"/>
      <c r="AY2" s="46"/>
      <c r="AZ2" s="46"/>
      <c r="BA2" s="46"/>
      <c r="BB2" s="46"/>
      <c r="BC2" s="46"/>
    </row>
    <row r="3" spans="1:55" x14ac:dyDescent="0.3">
      <c r="A3" s="7" t="s">
        <v>12</v>
      </c>
      <c r="B3" s="8" t="s">
        <v>9</v>
      </c>
      <c r="C3" s="8" t="s">
        <v>10</v>
      </c>
      <c r="D3" s="8" t="s">
        <v>11</v>
      </c>
      <c r="E3" s="8" t="s">
        <v>25</v>
      </c>
      <c r="F3" s="8" t="s">
        <v>70</v>
      </c>
      <c r="G3" s="8" t="s">
        <v>30</v>
      </c>
      <c r="I3" s="7" t="s">
        <v>12</v>
      </c>
      <c r="J3" s="8" t="s">
        <v>9</v>
      </c>
      <c r="K3" s="8" t="s">
        <v>10</v>
      </c>
      <c r="L3" s="8" t="s">
        <v>11</v>
      </c>
      <c r="M3" s="8" t="s">
        <v>25</v>
      </c>
      <c r="N3" s="8" t="s">
        <v>70</v>
      </c>
      <c r="O3" s="8" t="s">
        <v>30</v>
      </c>
      <c r="Q3" s="7" t="s">
        <v>12</v>
      </c>
      <c r="R3" s="8" t="s">
        <v>9</v>
      </c>
      <c r="S3" s="8" t="s">
        <v>10</v>
      </c>
      <c r="T3" s="8" t="s">
        <v>11</v>
      </c>
      <c r="U3" s="8" t="s">
        <v>25</v>
      </c>
      <c r="V3" s="8" t="s">
        <v>70</v>
      </c>
      <c r="W3" s="8" t="s">
        <v>30</v>
      </c>
      <c r="Y3" s="7" t="s">
        <v>12</v>
      </c>
      <c r="Z3" s="8" t="s">
        <v>9</v>
      </c>
      <c r="AA3" s="8" t="s">
        <v>10</v>
      </c>
      <c r="AB3" s="8" t="s">
        <v>11</v>
      </c>
      <c r="AC3" s="8" t="s">
        <v>25</v>
      </c>
      <c r="AD3" s="8" t="s">
        <v>70</v>
      </c>
      <c r="AE3" s="8" t="s">
        <v>30</v>
      </c>
      <c r="AG3" s="7" t="s">
        <v>12</v>
      </c>
      <c r="AH3" s="8" t="s">
        <v>9</v>
      </c>
      <c r="AI3" s="8" t="s">
        <v>10</v>
      </c>
      <c r="AJ3" s="8" t="s">
        <v>11</v>
      </c>
      <c r="AK3" s="8" t="s">
        <v>25</v>
      </c>
      <c r="AL3" s="8" t="s">
        <v>70</v>
      </c>
      <c r="AM3" s="8" t="s">
        <v>30</v>
      </c>
      <c r="AO3" s="7" t="s">
        <v>12</v>
      </c>
      <c r="AP3" s="8" t="s">
        <v>9</v>
      </c>
      <c r="AQ3" s="8" t="s">
        <v>10</v>
      </c>
      <c r="AR3" s="8" t="s">
        <v>11</v>
      </c>
      <c r="AS3" s="8" t="s">
        <v>25</v>
      </c>
      <c r="AT3" s="8" t="s">
        <v>70</v>
      </c>
      <c r="AU3" s="8" t="s">
        <v>30</v>
      </c>
      <c r="AW3" s="7" t="s">
        <v>12</v>
      </c>
      <c r="AX3" s="8" t="s">
        <v>9</v>
      </c>
      <c r="AY3" s="8" t="s">
        <v>10</v>
      </c>
      <c r="AZ3" s="8" t="s">
        <v>11</v>
      </c>
      <c r="BA3" s="8" t="s">
        <v>25</v>
      </c>
      <c r="BB3" s="8" t="s">
        <v>70</v>
      </c>
      <c r="BC3" s="8" t="s">
        <v>30</v>
      </c>
    </row>
    <row r="4" spans="1:55" x14ac:dyDescent="0.3">
      <c r="A4" s="1">
        <v>39561</v>
      </c>
      <c r="B4" s="2" t="s">
        <v>6</v>
      </c>
      <c r="C4" s="2" t="s">
        <v>0</v>
      </c>
      <c r="D4" s="2" t="s">
        <v>6</v>
      </c>
      <c r="E4" s="2" t="str">
        <f>IF(D4=$B$4,"C","M")</f>
        <v>C</v>
      </c>
      <c r="F4" s="2"/>
      <c r="G4" s="2" t="str">
        <f>_xlfn.CONCAT(E4:E35)</f>
        <v>CMMCMCCMMMCMMCMCCCCMMMCMMMMMCMMC</v>
      </c>
      <c r="I4" s="1">
        <v>39564</v>
      </c>
      <c r="J4" s="2" t="s">
        <v>6</v>
      </c>
      <c r="K4" s="2" t="s">
        <v>2</v>
      </c>
      <c r="L4" s="2" t="s">
        <v>6</v>
      </c>
      <c r="M4" s="2" t="str">
        <f>IF(L4=$J$4,"C","K")</f>
        <v>C</v>
      </c>
      <c r="N4" s="2"/>
      <c r="O4" s="2" t="str">
        <f>_xlfn.CONCAT(M4:M28)</f>
        <v>CCKCCCKKCKCCCKCKCKCCKCCCC</v>
      </c>
      <c r="Q4" s="1">
        <v>39574</v>
      </c>
      <c r="R4" s="2" t="s">
        <v>6</v>
      </c>
      <c r="S4" s="2" t="s">
        <v>5</v>
      </c>
      <c r="T4" s="2" t="s">
        <v>5</v>
      </c>
      <c r="U4" s="2" t="str">
        <f>IF(T4=$S$4,"S","C")</f>
        <v>S</v>
      </c>
      <c r="V4" s="2"/>
      <c r="W4" s="2" t="str">
        <f>_xlfn.CONCAT(U4:U29)</f>
        <v>SCSCSSCCCCCCCSCSCCCCSCSCCC</v>
      </c>
      <c r="Y4" s="1">
        <v>39572</v>
      </c>
      <c r="Z4" s="2" t="s">
        <v>4</v>
      </c>
      <c r="AA4" s="2" t="s">
        <v>6</v>
      </c>
      <c r="AB4" s="2" t="s">
        <v>4</v>
      </c>
      <c r="AC4" s="2" t="str">
        <f>IF(AB4=$Z$4,"R","C")</f>
        <v>R</v>
      </c>
      <c r="AD4" s="2"/>
      <c r="AE4" s="2" t="str">
        <f>_xlfn.CONCAT(AC4:AC28)</f>
        <v>RRRCCRCCCCCCRCCRCCRCCRRCR</v>
      </c>
      <c r="AG4" s="1">
        <v>39557</v>
      </c>
      <c r="AH4" s="2" t="s">
        <v>82</v>
      </c>
      <c r="AI4" s="2" t="s">
        <v>6</v>
      </c>
      <c r="AJ4" s="2" t="s">
        <v>6</v>
      </c>
      <c r="AK4" s="2" t="str">
        <f>IF(AJ4=$AI$4,"C","P")</f>
        <v>C</v>
      </c>
      <c r="AL4" s="2"/>
      <c r="AM4" s="2" t="str">
        <f>_xlfn.CONCAT(AK4:AK28)</f>
        <v>CCCCCPCPPPCCPPPCCPCCPCCCP</v>
      </c>
      <c r="AO4" s="1">
        <v>39566</v>
      </c>
      <c r="AP4" s="2" t="s">
        <v>1</v>
      </c>
      <c r="AQ4" s="2" t="s">
        <v>6</v>
      </c>
      <c r="AR4" s="2" t="s">
        <v>6</v>
      </c>
      <c r="AS4" s="2" t="str">
        <f>IF(AR4=$AQ$4,"C","R")</f>
        <v>C</v>
      </c>
      <c r="AT4" s="2"/>
      <c r="AU4" s="2" t="str">
        <f>_xlfn.CONCAT(AS4:AS30)</f>
        <v>CRCRRRCCRCCCCRRCCCCCCCRRCCC</v>
      </c>
      <c r="AW4" s="1">
        <v>39570</v>
      </c>
      <c r="AX4" s="2" t="s">
        <v>6</v>
      </c>
      <c r="AY4" s="2" t="s">
        <v>3</v>
      </c>
      <c r="AZ4" s="2" t="s">
        <v>3</v>
      </c>
      <c r="BA4" s="2" t="str">
        <f>IF(AZ4=$AY$4,"D","C")</f>
        <v>D</v>
      </c>
      <c r="BB4" s="2"/>
      <c r="BC4" s="2" t="str">
        <f>_xlfn.CONCAT(BA4:BA29)</f>
        <v>DCDCCDCDCCCCCCCDCDCCCDDDDC</v>
      </c>
    </row>
    <row r="5" spans="1:55" x14ac:dyDescent="0.3">
      <c r="A5" s="1">
        <v>39582</v>
      </c>
      <c r="B5" s="2" t="s">
        <v>0</v>
      </c>
      <c r="C5" s="2" t="s">
        <v>6</v>
      </c>
      <c r="D5" s="2" t="s">
        <v>0</v>
      </c>
      <c r="E5" s="2" t="str">
        <f t="shared" ref="E5:E35" si="0">IF(D5=$B$4,"C","M")</f>
        <v>M</v>
      </c>
      <c r="F5" s="2" t="str">
        <f>_xlfn.CONCAT(E4,E5)</f>
        <v>CM</v>
      </c>
      <c r="G5" s="2"/>
      <c r="I5" s="1">
        <v>39586</v>
      </c>
      <c r="J5" s="2" t="s">
        <v>2</v>
      </c>
      <c r="K5" s="2" t="s">
        <v>6</v>
      </c>
      <c r="L5" s="2" t="s">
        <v>6</v>
      </c>
      <c r="M5" s="2" t="str">
        <f t="shared" ref="M5:M28" si="1">IF(L5=$J$4,"C","K")</f>
        <v>C</v>
      </c>
      <c r="N5" s="2" t="str">
        <f>_xlfn.CONCAT(M4,M5)</f>
        <v>CC</v>
      </c>
      <c r="O5" s="2"/>
      <c r="Q5" s="1">
        <v>39595</v>
      </c>
      <c r="R5" s="2" t="s">
        <v>5</v>
      </c>
      <c r="S5" s="2" t="s">
        <v>6</v>
      </c>
      <c r="T5" s="2" t="s">
        <v>6</v>
      </c>
      <c r="U5" s="2" t="str">
        <f t="shared" ref="U5:U29" si="2">IF(T5=$S$4,"S","C")</f>
        <v>C</v>
      </c>
      <c r="V5" s="2" t="str">
        <f>_xlfn.CONCAT(U4,U5)</f>
        <v>SC</v>
      </c>
      <c r="W5" s="2"/>
      <c r="Y5" s="1">
        <v>39592</v>
      </c>
      <c r="Z5" s="2" t="s">
        <v>6</v>
      </c>
      <c r="AA5" s="2" t="s">
        <v>4</v>
      </c>
      <c r="AB5" s="2" t="s">
        <v>4</v>
      </c>
      <c r="AC5" s="2" t="str">
        <f t="shared" ref="AC5:AC28" si="3">IF(AB5=$Z$4,"R","C")</f>
        <v>R</v>
      </c>
      <c r="AD5" s="2" t="str">
        <f>_xlfn.CONCAT(AC4,AC5)</f>
        <v>RR</v>
      </c>
      <c r="AE5" s="2"/>
      <c r="AG5" s="1">
        <v>39578</v>
      </c>
      <c r="AH5" s="2" t="s">
        <v>6</v>
      </c>
      <c r="AI5" s="2" t="s">
        <v>82</v>
      </c>
      <c r="AJ5" s="2" t="s">
        <v>6</v>
      </c>
      <c r="AK5" s="2" t="str">
        <f t="shared" ref="AK5:AK28" si="4">IF(AJ5=$AI$4,"C","P")</f>
        <v>C</v>
      </c>
      <c r="AL5" s="2" t="str">
        <f>_xlfn.CONCAT(AK4,AK5)</f>
        <v>CC</v>
      </c>
      <c r="AM5" s="2"/>
      <c r="AO5" s="1">
        <v>39589</v>
      </c>
      <c r="AP5" s="2" t="s">
        <v>6</v>
      </c>
      <c r="AQ5" s="2" t="s">
        <v>1</v>
      </c>
      <c r="AR5" s="2" t="s">
        <v>1</v>
      </c>
      <c r="AS5" s="2" t="str">
        <f t="shared" ref="AS5:AS30" si="5">IF(AR5=$AQ$4,"C","R")</f>
        <v>R</v>
      </c>
      <c r="AT5" s="2" t="str">
        <f>_xlfn.CONCAT(AS4,AS5)</f>
        <v>CR</v>
      </c>
      <c r="AU5" s="2"/>
      <c r="AW5" s="1">
        <v>39576</v>
      </c>
      <c r="AX5" s="2" t="s">
        <v>3</v>
      </c>
      <c r="AY5" s="2" t="s">
        <v>6</v>
      </c>
      <c r="AZ5" s="2" t="s">
        <v>6</v>
      </c>
      <c r="BA5" s="2" t="str">
        <f t="shared" ref="BA5:BA29" si="6">IF(AZ5=$AY$4,"D","C")</f>
        <v>C</v>
      </c>
      <c r="BB5" s="2" t="str">
        <f>_xlfn.CONCAT(BA4,BA5)</f>
        <v>DC</v>
      </c>
      <c r="BC5" s="2"/>
    </row>
    <row r="6" spans="1:55" x14ac:dyDescent="0.3">
      <c r="A6" s="1">
        <v>39921</v>
      </c>
      <c r="B6" s="2" t="s">
        <v>6</v>
      </c>
      <c r="C6" s="2" t="s">
        <v>0</v>
      </c>
      <c r="D6" s="2" t="s">
        <v>0</v>
      </c>
      <c r="E6" s="2" t="str">
        <f t="shared" si="0"/>
        <v>M</v>
      </c>
      <c r="F6" s="2" t="str">
        <f t="shared" ref="F6:F35" si="7">_xlfn.CONCAT(E5,E6)</f>
        <v>MM</v>
      </c>
      <c r="G6" s="2"/>
      <c r="I6" s="1">
        <v>39951</v>
      </c>
      <c r="J6" s="2" t="s">
        <v>6</v>
      </c>
      <c r="K6" s="2" t="s">
        <v>2</v>
      </c>
      <c r="L6" s="2" t="s">
        <v>2</v>
      </c>
      <c r="M6" s="2" t="str">
        <f t="shared" si="1"/>
        <v>K</v>
      </c>
      <c r="N6" s="2" t="str">
        <f t="shared" ref="N6:N28" si="8">_xlfn.CONCAT(M5,M6)</f>
        <v>CK</v>
      </c>
      <c r="O6" s="2"/>
      <c r="Q6" s="1">
        <v>39930</v>
      </c>
      <c r="R6" s="2" t="s">
        <v>6</v>
      </c>
      <c r="S6" s="2" t="s">
        <v>5</v>
      </c>
      <c r="T6" s="2" t="s">
        <v>5</v>
      </c>
      <c r="U6" s="2" t="str">
        <f t="shared" si="2"/>
        <v>S</v>
      </c>
      <c r="V6" s="2" t="str">
        <f t="shared" ref="V6:V29" si="9">_xlfn.CONCAT(U5,U6)</f>
        <v>CS</v>
      </c>
      <c r="W6" s="2"/>
      <c r="Y6" s="1">
        <v>39600</v>
      </c>
      <c r="Z6" s="2" t="s">
        <v>6</v>
      </c>
      <c r="AA6" s="2" t="s">
        <v>4</v>
      </c>
      <c r="AB6" s="2" t="s">
        <v>4</v>
      </c>
      <c r="AC6" s="2" t="str">
        <f t="shared" si="3"/>
        <v>R</v>
      </c>
      <c r="AD6" s="2" t="str">
        <f t="shared" ref="AD6:AD28" si="10">_xlfn.CONCAT(AC5,AC6)</f>
        <v>RR</v>
      </c>
      <c r="AE6" s="2"/>
      <c r="AG6" s="1">
        <v>39599</v>
      </c>
      <c r="AH6" s="2" t="s">
        <v>6</v>
      </c>
      <c r="AI6" s="2" t="s">
        <v>82</v>
      </c>
      <c r="AJ6" s="2" t="s">
        <v>6</v>
      </c>
      <c r="AK6" s="2" t="str">
        <f t="shared" si="4"/>
        <v>C</v>
      </c>
      <c r="AL6" s="2" t="str">
        <f t="shared" ref="AL6:AL28" si="11">_xlfn.CONCAT(AK5,AK6)</f>
        <v>CC</v>
      </c>
      <c r="AM6" s="2"/>
      <c r="AO6" s="1">
        <v>39923</v>
      </c>
      <c r="AP6" s="2" t="s">
        <v>1</v>
      </c>
      <c r="AQ6" s="2" t="s">
        <v>6</v>
      </c>
      <c r="AR6" s="2" t="s">
        <v>6</v>
      </c>
      <c r="AS6" s="2" t="str">
        <f t="shared" si="5"/>
        <v>C</v>
      </c>
      <c r="AT6" s="2" t="str">
        <f t="shared" ref="AT6:AT30" si="12">_xlfn.CONCAT(AS5,AS6)</f>
        <v>RC</v>
      </c>
      <c r="AU6" s="2"/>
      <c r="AW6" s="1">
        <v>39926</v>
      </c>
      <c r="AX6" s="2" t="s">
        <v>6</v>
      </c>
      <c r="AY6" s="2" t="s">
        <v>3</v>
      </c>
      <c r="AZ6" s="2" t="s">
        <v>3</v>
      </c>
      <c r="BA6" s="2" t="str">
        <f t="shared" si="6"/>
        <v>D</v>
      </c>
      <c r="BB6" s="2" t="str">
        <f t="shared" ref="BB6:BB29" si="13">_xlfn.CONCAT(BA5,BA6)</f>
        <v>CD</v>
      </c>
      <c r="BC6" s="2"/>
    </row>
    <row r="7" spans="1:55" x14ac:dyDescent="0.3">
      <c r="A7" s="1">
        <v>39949</v>
      </c>
      <c r="B7" s="2" t="s">
        <v>6</v>
      </c>
      <c r="C7" s="2" t="s">
        <v>0</v>
      </c>
      <c r="D7" s="2" t="s">
        <v>6</v>
      </c>
      <c r="E7" s="2" t="str">
        <f t="shared" si="0"/>
        <v>C</v>
      </c>
      <c r="F7" s="2" t="str">
        <f t="shared" si="7"/>
        <v>MC</v>
      </c>
      <c r="G7" s="2"/>
      <c r="I7" s="1">
        <v>40253</v>
      </c>
      <c r="J7" s="2" t="s">
        <v>2</v>
      </c>
      <c r="K7" s="2" t="s">
        <v>6</v>
      </c>
      <c r="L7" s="2" t="s">
        <v>6</v>
      </c>
      <c r="M7" s="2" t="str">
        <f t="shared" si="1"/>
        <v>C</v>
      </c>
      <c r="N7" s="2" t="str">
        <f t="shared" si="8"/>
        <v>KC</v>
      </c>
      <c r="O7" s="2"/>
      <c r="Q7" s="1">
        <v>39937</v>
      </c>
      <c r="R7" s="2" t="s">
        <v>6</v>
      </c>
      <c r="S7" s="2" t="s">
        <v>5</v>
      </c>
      <c r="T7" s="2" t="s">
        <v>6</v>
      </c>
      <c r="U7" s="2" t="str">
        <f t="shared" si="2"/>
        <v>C</v>
      </c>
      <c r="V7" s="2" t="str">
        <f t="shared" si="9"/>
        <v>SC</v>
      </c>
      <c r="W7" s="2"/>
      <c r="Y7" s="1">
        <v>39933</v>
      </c>
      <c r="Z7" s="2" t="s">
        <v>6</v>
      </c>
      <c r="AA7" s="2" t="s">
        <v>4</v>
      </c>
      <c r="AB7" s="2" t="s">
        <v>6</v>
      </c>
      <c r="AC7" s="2" t="str">
        <f t="shared" si="3"/>
        <v>C</v>
      </c>
      <c r="AD7" s="2" t="str">
        <f t="shared" si="10"/>
        <v>RC</v>
      </c>
      <c r="AE7" s="2"/>
      <c r="AG7" s="1">
        <v>39940</v>
      </c>
      <c r="AH7" s="2" t="s">
        <v>6</v>
      </c>
      <c r="AI7" s="2" t="s">
        <v>82</v>
      </c>
      <c r="AJ7" s="2" t="s">
        <v>6</v>
      </c>
      <c r="AK7" s="2" t="str">
        <f t="shared" si="4"/>
        <v>C</v>
      </c>
      <c r="AL7" s="2" t="str">
        <f t="shared" si="11"/>
        <v>CC</v>
      </c>
      <c r="AM7" s="2"/>
      <c r="AO7" s="1">
        <v>39947</v>
      </c>
      <c r="AP7" s="2" t="s">
        <v>1</v>
      </c>
      <c r="AQ7" s="2" t="s">
        <v>6</v>
      </c>
      <c r="AR7" s="2" t="s">
        <v>1</v>
      </c>
      <c r="AS7" s="2" t="str">
        <f t="shared" si="5"/>
        <v>R</v>
      </c>
      <c r="AT7" s="2" t="str">
        <f t="shared" si="12"/>
        <v>CR</v>
      </c>
      <c r="AU7" s="2"/>
      <c r="AW7" s="1">
        <v>39935</v>
      </c>
      <c r="AX7" s="2" t="s">
        <v>6</v>
      </c>
      <c r="AY7" s="2" t="s">
        <v>3</v>
      </c>
      <c r="AZ7" s="2" t="s">
        <v>6</v>
      </c>
      <c r="BA7" s="2" t="str">
        <f t="shared" si="6"/>
        <v>C</v>
      </c>
      <c r="BB7" s="2" t="str">
        <f t="shared" si="13"/>
        <v>DC</v>
      </c>
      <c r="BC7" s="2"/>
    </row>
    <row r="8" spans="1:55" x14ac:dyDescent="0.3">
      <c r="A8" s="1">
        <v>40262</v>
      </c>
      <c r="B8" s="2" t="s">
        <v>0</v>
      </c>
      <c r="C8" s="2" t="s">
        <v>6</v>
      </c>
      <c r="D8" s="2" t="s">
        <v>0</v>
      </c>
      <c r="E8" s="2" t="str">
        <f t="shared" si="0"/>
        <v>M</v>
      </c>
      <c r="F8" s="2" t="str">
        <f t="shared" si="7"/>
        <v>CM</v>
      </c>
      <c r="G8" s="2"/>
      <c r="I8" s="1">
        <v>40281</v>
      </c>
      <c r="J8" s="2" t="s">
        <v>6</v>
      </c>
      <c r="K8" s="2" t="s">
        <v>2</v>
      </c>
      <c r="L8" s="2" t="s">
        <v>6</v>
      </c>
      <c r="M8" s="2" t="str">
        <f t="shared" si="1"/>
        <v>C</v>
      </c>
      <c r="N8" s="2" t="str">
        <f t="shared" si="8"/>
        <v>CC</v>
      </c>
      <c r="O8" s="2"/>
      <c r="Q8" s="1">
        <v>40251</v>
      </c>
      <c r="R8" s="2" t="s">
        <v>6</v>
      </c>
      <c r="S8" s="2" t="s">
        <v>5</v>
      </c>
      <c r="T8" s="2" t="s">
        <v>5</v>
      </c>
      <c r="U8" s="2" t="str">
        <f t="shared" si="2"/>
        <v>S</v>
      </c>
      <c r="V8" s="2" t="str">
        <f t="shared" si="9"/>
        <v>CS</v>
      </c>
      <c r="W8" s="2"/>
      <c r="Y8" s="1">
        <v>39942</v>
      </c>
      <c r="Z8" s="2" t="s">
        <v>6</v>
      </c>
      <c r="AA8" s="2" t="s">
        <v>4</v>
      </c>
      <c r="AB8" s="2" t="s">
        <v>6</v>
      </c>
      <c r="AC8" s="2" t="str">
        <f t="shared" si="3"/>
        <v>C</v>
      </c>
      <c r="AD8" s="2" t="str">
        <f t="shared" si="10"/>
        <v>CC</v>
      </c>
      <c r="AE8" s="2"/>
      <c r="AG8" s="1">
        <v>39953</v>
      </c>
      <c r="AH8" s="2" t="s">
        <v>6</v>
      </c>
      <c r="AI8" s="2" t="s">
        <v>82</v>
      </c>
      <c r="AJ8" s="2" t="s">
        <v>6</v>
      </c>
      <c r="AK8" s="2" t="str">
        <f t="shared" si="4"/>
        <v>C</v>
      </c>
      <c r="AL8" s="2" t="str">
        <f t="shared" si="11"/>
        <v>CC</v>
      </c>
      <c r="AM8" s="2"/>
      <c r="AO8" s="1">
        <v>39956</v>
      </c>
      <c r="AP8" s="2" t="s">
        <v>1</v>
      </c>
      <c r="AQ8" s="2" t="s">
        <v>6</v>
      </c>
      <c r="AR8" s="2" t="s">
        <v>1</v>
      </c>
      <c r="AS8" s="2" t="str">
        <f t="shared" si="5"/>
        <v>R</v>
      </c>
      <c r="AT8" s="2" t="str">
        <f t="shared" si="12"/>
        <v>RR</v>
      </c>
      <c r="AU8" s="2"/>
      <c r="AW8" s="1">
        <v>40256</v>
      </c>
      <c r="AX8" s="2" t="s">
        <v>3</v>
      </c>
      <c r="AY8" s="2" t="s">
        <v>6</v>
      </c>
      <c r="AZ8" s="2" t="s">
        <v>6</v>
      </c>
      <c r="BA8" s="2" t="str">
        <f t="shared" si="6"/>
        <v>C</v>
      </c>
      <c r="BB8" s="2" t="str">
        <f t="shared" si="13"/>
        <v>CC</v>
      </c>
      <c r="BC8" s="2"/>
    </row>
    <row r="9" spans="1:55" x14ac:dyDescent="0.3">
      <c r="A9" s="1">
        <v>40274</v>
      </c>
      <c r="B9" s="2" t="s">
        <v>6</v>
      </c>
      <c r="C9" s="2" t="s">
        <v>0</v>
      </c>
      <c r="D9" s="2" t="s">
        <v>6</v>
      </c>
      <c r="E9" s="2" t="str">
        <f t="shared" si="0"/>
        <v>C</v>
      </c>
      <c r="F9" s="2" t="str">
        <f t="shared" si="7"/>
        <v>MC</v>
      </c>
      <c r="G9" s="2"/>
      <c r="I9" s="1">
        <v>40641</v>
      </c>
      <c r="J9" s="2" t="s">
        <v>6</v>
      </c>
      <c r="K9" s="2" t="s">
        <v>2</v>
      </c>
      <c r="L9" s="2" t="s">
        <v>6</v>
      </c>
      <c r="M9" s="2" t="str">
        <f t="shared" si="1"/>
        <v>C</v>
      </c>
      <c r="N9" s="2" t="str">
        <f t="shared" si="8"/>
        <v>CC</v>
      </c>
      <c r="O9" s="2"/>
      <c r="Q9" s="1">
        <v>40278</v>
      </c>
      <c r="R9" s="2" t="s">
        <v>5</v>
      </c>
      <c r="S9" s="2" t="s">
        <v>6</v>
      </c>
      <c r="T9" s="2" t="s">
        <v>5</v>
      </c>
      <c r="U9" s="2" t="str">
        <f t="shared" si="2"/>
        <v>S</v>
      </c>
      <c r="V9" s="2" t="str">
        <f t="shared" si="9"/>
        <v>SS</v>
      </c>
      <c r="W9" s="2"/>
      <c r="Y9" s="1">
        <v>40265</v>
      </c>
      <c r="Z9" s="2" t="s">
        <v>4</v>
      </c>
      <c r="AA9" s="2" t="s">
        <v>6</v>
      </c>
      <c r="AB9" s="2" t="s">
        <v>4</v>
      </c>
      <c r="AC9" s="2" t="str">
        <f t="shared" si="3"/>
        <v>R</v>
      </c>
      <c r="AD9" s="2" t="str">
        <f t="shared" si="10"/>
        <v>CR</v>
      </c>
      <c r="AE9" s="2"/>
      <c r="AG9" s="1">
        <v>40258</v>
      </c>
      <c r="AH9" s="2" t="s">
        <v>6</v>
      </c>
      <c r="AI9" s="2" t="s">
        <v>82</v>
      </c>
      <c r="AJ9" s="2" t="s">
        <v>82</v>
      </c>
      <c r="AK9" s="2" t="str">
        <f t="shared" si="4"/>
        <v>P</v>
      </c>
      <c r="AL9" s="2" t="str">
        <f t="shared" si="11"/>
        <v>CP</v>
      </c>
      <c r="AM9" s="2"/>
      <c r="AO9" s="1">
        <v>40260</v>
      </c>
      <c r="AP9" s="2" t="s">
        <v>1</v>
      </c>
      <c r="AQ9" s="2" t="s">
        <v>6</v>
      </c>
      <c r="AR9" s="2" t="s">
        <v>1</v>
      </c>
      <c r="AS9" s="2" t="str">
        <f t="shared" si="5"/>
        <v>R</v>
      </c>
      <c r="AT9" s="2" t="str">
        <f t="shared" si="12"/>
        <v>RR</v>
      </c>
      <c r="AU9" s="2"/>
      <c r="AW9" s="1">
        <v>40283</v>
      </c>
      <c r="AX9" s="2" t="s">
        <v>6</v>
      </c>
      <c r="AY9" s="2" t="s">
        <v>3</v>
      </c>
      <c r="AZ9" s="2" t="s">
        <v>3</v>
      </c>
      <c r="BA9" s="2" t="str">
        <f t="shared" si="6"/>
        <v>D</v>
      </c>
      <c r="BB9" s="2" t="str">
        <f t="shared" si="13"/>
        <v>CD</v>
      </c>
      <c r="BC9" s="2"/>
    </row>
    <row r="10" spans="1:55" x14ac:dyDescent="0.3">
      <c r="A10" s="1">
        <v>40293</v>
      </c>
      <c r="B10" s="2" t="s">
        <v>6</v>
      </c>
      <c r="C10" s="2" t="s">
        <v>0</v>
      </c>
      <c r="D10" s="2" t="s">
        <v>6</v>
      </c>
      <c r="E10" s="2" t="str">
        <f t="shared" si="0"/>
        <v>C</v>
      </c>
      <c r="F10" s="2" t="str">
        <f t="shared" si="7"/>
        <v>CC</v>
      </c>
      <c r="G10" s="2"/>
      <c r="I10" s="1">
        <v>40670</v>
      </c>
      <c r="J10" s="2" t="s">
        <v>2</v>
      </c>
      <c r="K10" s="2" t="s">
        <v>6</v>
      </c>
      <c r="L10" s="2" t="s">
        <v>2</v>
      </c>
      <c r="M10" s="2" t="str">
        <f t="shared" si="1"/>
        <v>K</v>
      </c>
      <c r="N10" s="2" t="str">
        <f t="shared" si="8"/>
        <v>CK</v>
      </c>
      <c r="O10" s="2"/>
      <c r="Q10" s="1">
        <v>40290</v>
      </c>
      <c r="R10" s="2" t="s">
        <v>6</v>
      </c>
      <c r="S10" s="2" t="s">
        <v>5</v>
      </c>
      <c r="T10" s="2" t="s">
        <v>6</v>
      </c>
      <c r="U10" s="2" t="str">
        <f t="shared" si="2"/>
        <v>C</v>
      </c>
      <c r="V10" s="2" t="str">
        <f t="shared" si="9"/>
        <v>SC</v>
      </c>
      <c r="W10" s="2"/>
      <c r="Y10" s="1">
        <v>40271</v>
      </c>
      <c r="Z10" s="2" t="s">
        <v>6</v>
      </c>
      <c r="AA10" s="2" t="s">
        <v>4</v>
      </c>
      <c r="AB10" s="2" t="s">
        <v>6</v>
      </c>
      <c r="AC10" s="2" t="str">
        <f t="shared" si="3"/>
        <v>C</v>
      </c>
      <c r="AD10" s="2" t="str">
        <f t="shared" si="10"/>
        <v>RC</v>
      </c>
      <c r="AE10" s="2"/>
      <c r="AG10" s="1">
        <v>40286</v>
      </c>
      <c r="AH10" s="2" t="s">
        <v>82</v>
      </c>
      <c r="AI10" s="2" t="s">
        <v>6</v>
      </c>
      <c r="AJ10" s="2" t="s">
        <v>6</v>
      </c>
      <c r="AK10" s="2" t="str">
        <f t="shared" si="4"/>
        <v>C</v>
      </c>
      <c r="AL10" s="2" t="str">
        <f t="shared" si="11"/>
        <v>PC</v>
      </c>
      <c r="AM10" s="2"/>
      <c r="AO10" s="1">
        <v>40268</v>
      </c>
      <c r="AP10" s="2" t="s">
        <v>6</v>
      </c>
      <c r="AQ10" s="2" t="s">
        <v>1</v>
      </c>
      <c r="AR10" s="2" t="s">
        <v>6</v>
      </c>
      <c r="AS10" s="2" t="str">
        <f t="shared" si="5"/>
        <v>C</v>
      </c>
      <c r="AT10" s="2" t="str">
        <f t="shared" si="12"/>
        <v>RC</v>
      </c>
      <c r="AU10" s="2"/>
      <c r="AW10" s="1">
        <v>40675</v>
      </c>
      <c r="AX10" s="2" t="s">
        <v>6</v>
      </c>
      <c r="AY10" s="2" t="s">
        <v>3</v>
      </c>
      <c r="AZ10" s="2" t="s">
        <v>6</v>
      </c>
      <c r="BA10" s="2" t="str">
        <f t="shared" si="6"/>
        <v>C</v>
      </c>
      <c r="BB10" s="2" t="str">
        <f t="shared" si="13"/>
        <v>DC</v>
      </c>
      <c r="BC10" s="2"/>
    </row>
    <row r="11" spans="1:55" x14ac:dyDescent="0.3">
      <c r="A11" s="1">
        <v>40655</v>
      </c>
      <c r="B11" s="2" t="s">
        <v>0</v>
      </c>
      <c r="C11" s="2" t="s">
        <v>6</v>
      </c>
      <c r="D11" s="2" t="s">
        <v>0</v>
      </c>
      <c r="E11" s="2" t="str">
        <f t="shared" si="0"/>
        <v>M</v>
      </c>
      <c r="F11" s="2" t="str">
        <f t="shared" si="7"/>
        <v>CM</v>
      </c>
      <c r="G11" s="2"/>
      <c r="I11" s="1">
        <v>41029</v>
      </c>
      <c r="J11" s="2" t="s">
        <v>6</v>
      </c>
      <c r="K11" s="2" t="s">
        <v>2</v>
      </c>
      <c r="L11" s="2" t="s">
        <v>2</v>
      </c>
      <c r="M11" s="2" t="str">
        <f t="shared" si="1"/>
        <v>K</v>
      </c>
      <c r="N11" s="2" t="str">
        <f t="shared" si="8"/>
        <v>KK</v>
      </c>
      <c r="O11" s="2"/>
      <c r="Q11" s="1">
        <v>40664</v>
      </c>
      <c r="R11" s="2" t="s">
        <v>6</v>
      </c>
      <c r="S11" s="2" t="s">
        <v>5</v>
      </c>
      <c r="T11" s="2" t="s">
        <v>6</v>
      </c>
      <c r="U11" s="2" t="str">
        <f t="shared" si="2"/>
        <v>C</v>
      </c>
      <c r="V11" s="2" t="str">
        <f t="shared" si="9"/>
        <v>CC</v>
      </c>
      <c r="W11" s="2"/>
      <c r="Y11" s="1">
        <v>40667</v>
      </c>
      <c r="Z11" s="2" t="s">
        <v>6</v>
      </c>
      <c r="AA11" s="2" t="s">
        <v>4</v>
      </c>
      <c r="AB11" s="2" t="s">
        <v>6</v>
      </c>
      <c r="AC11" s="2" t="str">
        <f t="shared" si="3"/>
        <v>C</v>
      </c>
      <c r="AD11" s="2" t="str">
        <f t="shared" si="10"/>
        <v>CC</v>
      </c>
      <c r="AE11" s="2"/>
      <c r="AG11" s="1">
        <v>40646</v>
      </c>
      <c r="AH11" s="2" t="s">
        <v>82</v>
      </c>
      <c r="AI11" s="2" t="s">
        <v>6</v>
      </c>
      <c r="AJ11" s="2" t="s">
        <v>82</v>
      </c>
      <c r="AK11" s="2" t="str">
        <f t="shared" si="4"/>
        <v>P</v>
      </c>
      <c r="AL11" s="2" t="str">
        <f t="shared" si="11"/>
        <v>CP</v>
      </c>
      <c r="AM11" s="2"/>
      <c r="AO11" s="1">
        <v>40649</v>
      </c>
      <c r="AP11" s="2" t="s">
        <v>6</v>
      </c>
      <c r="AQ11" s="2" t="s">
        <v>1</v>
      </c>
      <c r="AR11" s="2" t="s">
        <v>6</v>
      </c>
      <c r="AS11" s="2" t="str">
        <f t="shared" si="5"/>
        <v>C</v>
      </c>
      <c r="AT11" s="2" t="str">
        <f t="shared" si="12"/>
        <v>CC</v>
      </c>
      <c r="AU11" s="2"/>
      <c r="AW11" s="1">
        <v>41009</v>
      </c>
      <c r="AX11" s="2" t="s">
        <v>3</v>
      </c>
      <c r="AY11" s="2" t="s">
        <v>6</v>
      </c>
      <c r="AZ11" s="2" t="s">
        <v>3</v>
      </c>
      <c r="BA11" s="2" t="str">
        <f t="shared" si="6"/>
        <v>D</v>
      </c>
      <c r="BB11" s="2" t="str">
        <f t="shared" si="13"/>
        <v>CD</v>
      </c>
      <c r="BC11" s="2"/>
    </row>
    <row r="12" spans="1:55" x14ac:dyDescent="0.3">
      <c r="A12" s="1">
        <v>41003</v>
      </c>
      <c r="B12" s="2" t="s">
        <v>6</v>
      </c>
      <c r="C12" s="2" t="s">
        <v>0</v>
      </c>
      <c r="D12" s="2" t="s">
        <v>0</v>
      </c>
      <c r="E12" s="2" t="str">
        <f t="shared" si="0"/>
        <v>M</v>
      </c>
      <c r="F12" s="2" t="str">
        <f t="shared" si="7"/>
        <v>MM</v>
      </c>
      <c r="G12" s="2"/>
      <c r="I12" s="1">
        <v>41043</v>
      </c>
      <c r="J12" s="2" t="s">
        <v>2</v>
      </c>
      <c r="K12" s="2" t="s">
        <v>6</v>
      </c>
      <c r="L12" s="2" t="s">
        <v>6</v>
      </c>
      <c r="M12" s="2" t="str">
        <f t="shared" si="1"/>
        <v>C</v>
      </c>
      <c r="N12" s="2" t="str">
        <f t="shared" si="8"/>
        <v>KC</v>
      </c>
      <c r="O12" s="2"/>
      <c r="Q12" s="1">
        <v>41006</v>
      </c>
      <c r="R12" s="2" t="s">
        <v>5</v>
      </c>
      <c r="S12" s="2" t="s">
        <v>6</v>
      </c>
      <c r="T12" s="2" t="s">
        <v>6</v>
      </c>
      <c r="U12" s="2" t="str">
        <f t="shared" si="2"/>
        <v>C</v>
      </c>
      <c r="V12" s="2" t="str">
        <f t="shared" si="9"/>
        <v>CC</v>
      </c>
      <c r="W12" s="2"/>
      <c r="Y12" s="1">
        <v>40672</v>
      </c>
      <c r="Z12" s="2" t="s">
        <v>4</v>
      </c>
      <c r="AA12" s="2" t="s">
        <v>6</v>
      </c>
      <c r="AB12" s="2" t="s">
        <v>6</v>
      </c>
      <c r="AC12" s="2" t="str">
        <f t="shared" si="3"/>
        <v>C</v>
      </c>
      <c r="AD12" s="2" t="str">
        <f t="shared" si="10"/>
        <v>CC</v>
      </c>
      <c r="AE12" s="2"/>
      <c r="AG12" s="1">
        <v>41027</v>
      </c>
      <c r="AH12" s="2" t="s">
        <v>6</v>
      </c>
      <c r="AI12" s="2" t="s">
        <v>82</v>
      </c>
      <c r="AJ12" s="2" t="s">
        <v>82</v>
      </c>
      <c r="AK12" s="2" t="str">
        <f t="shared" si="4"/>
        <v>P</v>
      </c>
      <c r="AL12" s="2" t="str">
        <f t="shared" si="11"/>
        <v>PP</v>
      </c>
      <c r="AM12" s="2"/>
      <c r="AO12" s="1">
        <v>40685</v>
      </c>
      <c r="AP12" s="2" t="s">
        <v>1</v>
      </c>
      <c r="AQ12" s="2" t="s">
        <v>6</v>
      </c>
      <c r="AR12" s="2" t="s">
        <v>1</v>
      </c>
      <c r="AS12" s="2" t="str">
        <f t="shared" si="5"/>
        <v>R</v>
      </c>
      <c r="AT12" s="2" t="str">
        <f t="shared" si="12"/>
        <v>CR</v>
      </c>
      <c r="AU12" s="2"/>
      <c r="AW12" s="1">
        <v>41041</v>
      </c>
      <c r="AX12" s="2" t="s">
        <v>6</v>
      </c>
      <c r="AY12" s="2" t="s">
        <v>3</v>
      </c>
      <c r="AZ12" s="2" t="s">
        <v>6</v>
      </c>
      <c r="BA12" s="2" t="str">
        <f t="shared" si="6"/>
        <v>C</v>
      </c>
      <c r="BB12" s="2" t="str">
        <f t="shared" si="13"/>
        <v>DC</v>
      </c>
      <c r="BC12" s="2"/>
    </row>
    <row r="13" spans="1:55" x14ac:dyDescent="0.3">
      <c r="A13" s="1">
        <v>41035</v>
      </c>
      <c r="B13" s="2" t="s">
        <v>0</v>
      </c>
      <c r="C13" s="2" t="s">
        <v>6</v>
      </c>
      <c r="D13" s="2" t="s">
        <v>0</v>
      </c>
      <c r="E13" s="2" t="str">
        <f t="shared" si="0"/>
        <v>M</v>
      </c>
      <c r="F13" s="2" t="str">
        <f t="shared" si="7"/>
        <v>MM</v>
      </c>
      <c r="G13" s="2"/>
      <c r="I13" s="1">
        <v>41056</v>
      </c>
      <c r="J13" s="2" t="s">
        <v>2</v>
      </c>
      <c r="K13" s="2" t="s">
        <v>6</v>
      </c>
      <c r="L13" s="2" t="s">
        <v>2</v>
      </c>
      <c r="M13" s="2" t="str">
        <f t="shared" si="1"/>
        <v>K</v>
      </c>
      <c r="N13" s="2" t="str">
        <f t="shared" si="8"/>
        <v>CK</v>
      </c>
      <c r="O13" s="2"/>
      <c r="Q13" s="1">
        <v>41033</v>
      </c>
      <c r="R13" s="2" t="s">
        <v>6</v>
      </c>
      <c r="S13" s="2" t="s">
        <v>5</v>
      </c>
      <c r="T13" s="2" t="s">
        <v>6</v>
      </c>
      <c r="U13" s="2" t="str">
        <f t="shared" si="2"/>
        <v>C</v>
      </c>
      <c r="V13" s="2" t="str">
        <f t="shared" si="9"/>
        <v>CC</v>
      </c>
      <c r="W13" s="2"/>
      <c r="Y13" s="1">
        <v>41020</v>
      </c>
      <c r="Z13" s="2" t="s">
        <v>6</v>
      </c>
      <c r="AA13" s="2" t="s">
        <v>4</v>
      </c>
      <c r="AB13" s="2" t="s">
        <v>6</v>
      </c>
      <c r="AC13" s="2" t="str">
        <f t="shared" si="3"/>
        <v>C</v>
      </c>
      <c r="AD13" s="2" t="str">
        <f t="shared" si="10"/>
        <v>CC</v>
      </c>
      <c r="AE13" s="2"/>
      <c r="AG13" s="1">
        <v>41046</v>
      </c>
      <c r="AH13" s="2" t="s">
        <v>82</v>
      </c>
      <c r="AI13" s="2" t="s">
        <v>6</v>
      </c>
      <c r="AJ13" s="2" t="s">
        <v>82</v>
      </c>
      <c r="AK13" s="2" t="str">
        <f t="shared" si="4"/>
        <v>P</v>
      </c>
      <c r="AL13" s="2" t="str">
        <f t="shared" si="11"/>
        <v>PP</v>
      </c>
      <c r="AM13" s="2"/>
      <c r="AO13" s="1">
        <v>40687</v>
      </c>
      <c r="AP13" s="2" t="s">
        <v>1</v>
      </c>
      <c r="AQ13" s="2" t="s">
        <v>6</v>
      </c>
      <c r="AR13" s="2" t="s">
        <v>6</v>
      </c>
      <c r="AS13" s="2" t="str">
        <f t="shared" si="5"/>
        <v>C</v>
      </c>
      <c r="AT13" s="2" t="str">
        <f t="shared" si="12"/>
        <v>RC</v>
      </c>
      <c r="AU13" s="2"/>
      <c r="AW13" s="1">
        <v>41054</v>
      </c>
      <c r="AX13" s="2" t="s">
        <v>3</v>
      </c>
      <c r="AY13" s="2" t="s">
        <v>6</v>
      </c>
      <c r="AZ13" s="2" t="s">
        <v>6</v>
      </c>
      <c r="BA13" s="2" t="str">
        <f t="shared" si="6"/>
        <v>C</v>
      </c>
      <c r="BB13" s="2" t="str">
        <f t="shared" si="13"/>
        <v>CC</v>
      </c>
      <c r="BC13" s="2"/>
    </row>
    <row r="14" spans="1:55" x14ac:dyDescent="0.3">
      <c r="A14" s="1">
        <v>41052</v>
      </c>
      <c r="B14" s="2" t="s">
        <v>6</v>
      </c>
      <c r="C14" s="2" t="s">
        <v>0</v>
      </c>
      <c r="D14" s="2" t="s">
        <v>6</v>
      </c>
      <c r="E14" s="2" t="str">
        <f t="shared" si="0"/>
        <v>C</v>
      </c>
      <c r="F14" s="2" t="str">
        <f t="shared" si="7"/>
        <v>MC</v>
      </c>
      <c r="G14" s="2"/>
      <c r="I14" s="1">
        <v>41384</v>
      </c>
      <c r="J14" s="2" t="s">
        <v>2</v>
      </c>
      <c r="K14" s="2" t="s">
        <v>6</v>
      </c>
      <c r="L14" s="2" t="s">
        <v>6</v>
      </c>
      <c r="M14" s="2" t="str">
        <f t="shared" si="1"/>
        <v>C</v>
      </c>
      <c r="N14" s="2" t="str">
        <f t="shared" si="8"/>
        <v>KC</v>
      </c>
      <c r="O14" s="2"/>
      <c r="Q14" s="1">
        <v>41389</v>
      </c>
      <c r="R14" s="2" t="s">
        <v>6</v>
      </c>
      <c r="S14" s="2" t="s">
        <v>5</v>
      </c>
      <c r="T14" s="2" t="s">
        <v>6</v>
      </c>
      <c r="U14" s="2" t="str">
        <f t="shared" si="2"/>
        <v>C</v>
      </c>
      <c r="V14" s="2" t="str">
        <f t="shared" si="9"/>
        <v>CC</v>
      </c>
      <c r="W14" s="2"/>
      <c r="Y14" s="1">
        <v>41039</v>
      </c>
      <c r="Z14" s="2" t="s">
        <v>4</v>
      </c>
      <c r="AA14" s="2" t="s">
        <v>6</v>
      </c>
      <c r="AB14" s="2" t="s">
        <v>6</v>
      </c>
      <c r="AC14" s="2" t="str">
        <f t="shared" si="3"/>
        <v>C</v>
      </c>
      <c r="AD14" s="2" t="str">
        <f t="shared" si="10"/>
        <v>CC</v>
      </c>
      <c r="AE14" s="2"/>
      <c r="AG14" s="1">
        <v>41374</v>
      </c>
      <c r="AH14" s="2" t="s">
        <v>82</v>
      </c>
      <c r="AI14" s="2" t="s">
        <v>6</v>
      </c>
      <c r="AJ14" s="2" t="s">
        <v>6</v>
      </c>
      <c r="AK14" s="2" t="str">
        <f t="shared" si="4"/>
        <v>C</v>
      </c>
      <c r="AL14" s="2" t="str">
        <f t="shared" si="11"/>
        <v>PC</v>
      </c>
      <c r="AM14" s="2"/>
      <c r="AO14" s="1">
        <v>40691</v>
      </c>
      <c r="AP14" s="2" t="s">
        <v>6</v>
      </c>
      <c r="AQ14" s="2" t="s">
        <v>1</v>
      </c>
      <c r="AR14" s="2" t="s">
        <v>6</v>
      </c>
      <c r="AS14" s="2" t="str">
        <f t="shared" si="5"/>
        <v>C</v>
      </c>
      <c r="AT14" s="2" t="str">
        <f t="shared" si="12"/>
        <v>CC</v>
      </c>
      <c r="AU14" s="2"/>
      <c r="AW14" s="1">
        <v>41382</v>
      </c>
      <c r="AX14" s="2" t="s">
        <v>3</v>
      </c>
      <c r="AY14" s="2" t="s">
        <v>6</v>
      </c>
      <c r="AZ14" s="2" t="s">
        <v>6</v>
      </c>
      <c r="BA14" s="2" t="str">
        <f t="shared" si="6"/>
        <v>C</v>
      </c>
      <c r="BB14" s="2" t="str">
        <f t="shared" si="13"/>
        <v>CC</v>
      </c>
      <c r="BC14" s="2"/>
    </row>
    <row r="15" spans="1:55" x14ac:dyDescent="0.3">
      <c r="A15" s="1">
        <v>41370</v>
      </c>
      <c r="B15" s="2" t="s">
        <v>6</v>
      </c>
      <c r="C15" s="2" t="s">
        <v>0</v>
      </c>
      <c r="D15" s="2" t="s">
        <v>0</v>
      </c>
      <c r="E15" s="2" t="str">
        <f t="shared" si="0"/>
        <v>M</v>
      </c>
      <c r="F15" s="2" t="str">
        <f t="shared" si="7"/>
        <v>CM</v>
      </c>
      <c r="G15" s="2"/>
      <c r="I15" s="1">
        <v>41392</v>
      </c>
      <c r="J15" s="2" t="s">
        <v>6</v>
      </c>
      <c r="K15" s="2" t="s">
        <v>2</v>
      </c>
      <c r="L15" s="2" t="s">
        <v>6</v>
      </c>
      <c r="M15" s="2" t="str">
        <f t="shared" si="1"/>
        <v>C</v>
      </c>
      <c r="N15" s="2" t="str">
        <f t="shared" si="8"/>
        <v>CC</v>
      </c>
      <c r="O15" s="2"/>
      <c r="Q15" s="1">
        <v>41402</v>
      </c>
      <c r="R15" s="2" t="s">
        <v>5</v>
      </c>
      <c r="S15" s="2" t="s">
        <v>6</v>
      </c>
      <c r="T15" s="2" t="s">
        <v>6</v>
      </c>
      <c r="U15" s="2" t="str">
        <f t="shared" si="2"/>
        <v>C</v>
      </c>
      <c r="V15" s="2" t="str">
        <f t="shared" si="9"/>
        <v>CC</v>
      </c>
      <c r="W15" s="2"/>
      <c r="Y15" s="1">
        <v>41386</v>
      </c>
      <c r="Z15" s="2" t="s">
        <v>6</v>
      </c>
      <c r="AA15" s="2" t="s">
        <v>4</v>
      </c>
      <c r="AB15" s="2" t="s">
        <v>6</v>
      </c>
      <c r="AC15" s="2" t="str">
        <f t="shared" si="3"/>
        <v>C</v>
      </c>
      <c r="AD15" s="2" t="str">
        <f t="shared" si="10"/>
        <v>CC</v>
      </c>
      <c r="AE15" s="2"/>
      <c r="AG15" s="1">
        <v>41396</v>
      </c>
      <c r="AH15" s="2" t="s">
        <v>6</v>
      </c>
      <c r="AI15" s="2" t="s">
        <v>82</v>
      </c>
      <c r="AJ15" s="2" t="s">
        <v>6</v>
      </c>
      <c r="AK15" s="2" t="str">
        <f t="shared" si="4"/>
        <v>C</v>
      </c>
      <c r="AL15" s="2" t="str">
        <f t="shared" si="11"/>
        <v>CC</v>
      </c>
      <c r="AM15" s="2"/>
      <c r="AO15" s="1">
        <v>41011</v>
      </c>
      <c r="AP15" s="2" t="s">
        <v>6</v>
      </c>
      <c r="AQ15" s="2" t="s">
        <v>1</v>
      </c>
      <c r="AR15" s="2" t="s">
        <v>6</v>
      </c>
      <c r="AS15" s="2" t="str">
        <f t="shared" si="5"/>
        <v>C</v>
      </c>
      <c r="AT15" s="2" t="str">
        <f t="shared" si="12"/>
        <v>CC</v>
      </c>
      <c r="AU15" s="2"/>
      <c r="AW15" s="1">
        <v>41408</v>
      </c>
      <c r="AX15" s="2" t="s">
        <v>6</v>
      </c>
      <c r="AY15" s="2" t="s">
        <v>3</v>
      </c>
      <c r="AZ15" s="2" t="s">
        <v>6</v>
      </c>
      <c r="BA15" s="2" t="str">
        <f t="shared" si="6"/>
        <v>C</v>
      </c>
      <c r="BB15" s="2" t="str">
        <f t="shared" si="13"/>
        <v>CC</v>
      </c>
      <c r="BC15" s="2"/>
    </row>
    <row r="16" spans="1:55" x14ac:dyDescent="0.3">
      <c r="A16" s="1">
        <v>41399</v>
      </c>
      <c r="B16" s="2" t="s">
        <v>0</v>
      </c>
      <c r="C16" s="2" t="s">
        <v>6</v>
      </c>
      <c r="D16" s="2" t="s">
        <v>0</v>
      </c>
      <c r="E16" s="2" t="str">
        <f t="shared" si="0"/>
        <v>M</v>
      </c>
      <c r="F16" s="2" t="str">
        <f t="shared" si="7"/>
        <v>MM</v>
      </c>
      <c r="G16" s="2"/>
      <c r="I16" s="1">
        <v>41761</v>
      </c>
      <c r="J16" s="2" t="s">
        <v>6</v>
      </c>
      <c r="K16" s="2" t="s">
        <v>2</v>
      </c>
      <c r="L16" s="2" t="s">
        <v>6</v>
      </c>
      <c r="M16" s="2" t="str">
        <f t="shared" si="1"/>
        <v>C</v>
      </c>
      <c r="N16" s="2" t="str">
        <f t="shared" si="8"/>
        <v>CC</v>
      </c>
      <c r="O16" s="2"/>
      <c r="Q16" s="1">
        <v>41756</v>
      </c>
      <c r="R16" s="2" t="s">
        <v>5</v>
      </c>
      <c r="S16" s="2" t="s">
        <v>6</v>
      </c>
      <c r="T16" s="2" t="s">
        <v>6</v>
      </c>
      <c r="U16" s="2" t="str">
        <f t="shared" si="2"/>
        <v>C</v>
      </c>
      <c r="V16" s="2" t="str">
        <f t="shared" si="9"/>
        <v>CC</v>
      </c>
      <c r="W16" s="2"/>
      <c r="Y16" s="1">
        <v>41406</v>
      </c>
      <c r="Z16" s="2" t="s">
        <v>4</v>
      </c>
      <c r="AA16" s="2" t="s">
        <v>6</v>
      </c>
      <c r="AB16" s="2" t="s">
        <v>4</v>
      </c>
      <c r="AC16" s="2" t="str">
        <f t="shared" si="3"/>
        <v>R</v>
      </c>
      <c r="AD16" s="2" t="str">
        <f t="shared" si="10"/>
        <v>CR</v>
      </c>
      <c r="AE16" s="2"/>
      <c r="AG16" s="1">
        <v>41747</v>
      </c>
      <c r="AH16" s="2" t="s">
        <v>6</v>
      </c>
      <c r="AI16" s="2" t="s">
        <v>82</v>
      </c>
      <c r="AJ16" s="2" t="s">
        <v>82</v>
      </c>
      <c r="AK16" s="2" t="str">
        <f t="shared" si="4"/>
        <v>P</v>
      </c>
      <c r="AL16" s="2" t="str">
        <f t="shared" si="11"/>
        <v>CP</v>
      </c>
      <c r="AM16" s="2"/>
      <c r="AO16" s="1">
        <v>41377</v>
      </c>
      <c r="AP16" s="2" t="s">
        <v>6</v>
      </c>
      <c r="AQ16" s="2" t="s">
        <v>1</v>
      </c>
      <c r="AR16" s="2" t="s">
        <v>6</v>
      </c>
      <c r="AS16" s="2" t="str">
        <f t="shared" si="5"/>
        <v>C</v>
      </c>
      <c r="AT16" s="2" t="str">
        <f t="shared" si="12"/>
        <v>CC</v>
      </c>
      <c r="AU16" s="2"/>
      <c r="AW16" s="1">
        <v>41750</v>
      </c>
      <c r="AX16" s="2" t="s">
        <v>6</v>
      </c>
      <c r="AY16" s="2" t="s">
        <v>3</v>
      </c>
      <c r="AZ16" s="2" t="s">
        <v>6</v>
      </c>
      <c r="BA16" s="2" t="str">
        <f t="shared" si="6"/>
        <v>C</v>
      </c>
      <c r="BB16" s="2" t="str">
        <f t="shared" si="13"/>
        <v>CC</v>
      </c>
      <c r="BC16" s="2"/>
    </row>
    <row r="17" spans="1:55" x14ac:dyDescent="0.3">
      <c r="A17" s="1">
        <v>41415</v>
      </c>
      <c r="B17" s="2" t="s">
        <v>6</v>
      </c>
      <c r="C17" s="2" t="s">
        <v>0</v>
      </c>
      <c r="D17" s="2" t="s">
        <v>6</v>
      </c>
      <c r="E17" s="2" t="str">
        <f t="shared" si="0"/>
        <v>C</v>
      </c>
      <c r="F17" s="2" t="str">
        <f t="shared" si="7"/>
        <v>MC</v>
      </c>
      <c r="G17" s="2"/>
      <c r="I17" s="1">
        <v>41779</v>
      </c>
      <c r="J17" s="2" t="s">
        <v>2</v>
      </c>
      <c r="K17" s="2" t="s">
        <v>6</v>
      </c>
      <c r="L17" s="2" t="s">
        <v>2</v>
      </c>
      <c r="M17" s="2" t="str">
        <f t="shared" si="1"/>
        <v>K</v>
      </c>
      <c r="N17" s="2" t="str">
        <f t="shared" si="8"/>
        <v>CK</v>
      </c>
      <c r="O17" s="2"/>
      <c r="Q17" s="1">
        <v>41781</v>
      </c>
      <c r="R17" s="2" t="s">
        <v>6</v>
      </c>
      <c r="S17" s="2" t="s">
        <v>5</v>
      </c>
      <c r="T17" s="2" t="s">
        <v>5</v>
      </c>
      <c r="U17" s="2" t="str">
        <f t="shared" si="2"/>
        <v>S</v>
      </c>
      <c r="V17" s="2" t="str">
        <f t="shared" si="9"/>
        <v>CS</v>
      </c>
      <c r="W17" s="2"/>
      <c r="Y17" s="1">
        <v>41752</v>
      </c>
      <c r="Z17" s="2" t="s">
        <v>4</v>
      </c>
      <c r="AA17" s="2" t="s">
        <v>6</v>
      </c>
      <c r="AB17" s="2" t="s">
        <v>6</v>
      </c>
      <c r="AC17" s="2" t="str">
        <f t="shared" si="3"/>
        <v>C</v>
      </c>
      <c r="AD17" s="2" t="str">
        <f t="shared" si="10"/>
        <v>RC</v>
      </c>
      <c r="AE17" s="2"/>
      <c r="AG17" s="1">
        <v>41766</v>
      </c>
      <c r="AH17" s="2" t="s">
        <v>82</v>
      </c>
      <c r="AI17" s="2" t="s">
        <v>6</v>
      </c>
      <c r="AJ17" s="2" t="s">
        <v>82</v>
      </c>
      <c r="AK17" s="2" t="str">
        <f t="shared" si="4"/>
        <v>P</v>
      </c>
      <c r="AL17" s="2" t="str">
        <f t="shared" si="11"/>
        <v>PP</v>
      </c>
      <c r="AM17" s="2"/>
      <c r="AO17" s="1">
        <v>41412</v>
      </c>
      <c r="AP17" s="2" t="s">
        <v>1</v>
      </c>
      <c r="AQ17" s="2" t="s">
        <v>6</v>
      </c>
      <c r="AR17" s="2" t="s">
        <v>1</v>
      </c>
      <c r="AS17" s="2" t="str">
        <f t="shared" si="5"/>
        <v>R</v>
      </c>
      <c r="AT17" s="2" t="str">
        <f t="shared" si="12"/>
        <v>CR</v>
      </c>
      <c r="AU17" s="2"/>
      <c r="AW17" s="1">
        <v>41764</v>
      </c>
      <c r="AX17" s="2" t="s">
        <v>3</v>
      </c>
      <c r="AY17" s="2" t="s">
        <v>6</v>
      </c>
      <c r="AZ17" s="2" t="s">
        <v>6</v>
      </c>
      <c r="BA17" s="2" t="str">
        <f t="shared" si="6"/>
        <v>C</v>
      </c>
      <c r="BB17" s="2" t="str">
        <f t="shared" si="13"/>
        <v>CC</v>
      </c>
      <c r="BC17" s="2"/>
    </row>
    <row r="18" spans="1:55" x14ac:dyDescent="0.3">
      <c r="A18" s="1">
        <v>41420</v>
      </c>
      <c r="B18" s="2" t="s">
        <v>6</v>
      </c>
      <c r="C18" s="2" t="s">
        <v>0</v>
      </c>
      <c r="D18" s="2" t="s">
        <v>0</v>
      </c>
      <c r="E18" s="2" t="str">
        <f t="shared" si="0"/>
        <v>M</v>
      </c>
      <c r="F18" s="2" t="str">
        <f t="shared" si="7"/>
        <v>CM</v>
      </c>
      <c r="G18" s="2"/>
      <c r="I18" s="1">
        <v>42122</v>
      </c>
      <c r="J18" s="2" t="s">
        <v>6</v>
      </c>
      <c r="K18" s="2" t="s">
        <v>2</v>
      </c>
      <c r="L18" s="2" t="s">
        <v>6</v>
      </c>
      <c r="M18" s="2" t="str">
        <f t="shared" si="1"/>
        <v>C</v>
      </c>
      <c r="N18" s="2" t="str">
        <f t="shared" si="8"/>
        <v>KC</v>
      </c>
      <c r="O18" s="2"/>
      <c r="Q18" s="1">
        <v>42105</v>
      </c>
      <c r="R18" s="2" t="s">
        <v>6</v>
      </c>
      <c r="S18" s="2" t="s">
        <v>5</v>
      </c>
      <c r="T18" s="2" t="s">
        <v>6</v>
      </c>
      <c r="U18" s="2" t="str">
        <f t="shared" si="2"/>
        <v>C</v>
      </c>
      <c r="V18" s="2" t="str">
        <f t="shared" si="9"/>
        <v>SC</v>
      </c>
      <c r="W18" s="2"/>
      <c r="Y18" s="1">
        <v>41772</v>
      </c>
      <c r="Z18" s="2" t="s">
        <v>6</v>
      </c>
      <c r="AA18" s="2" t="s">
        <v>4</v>
      </c>
      <c r="AB18" s="2" t="s">
        <v>6</v>
      </c>
      <c r="AC18" s="2" t="str">
        <f t="shared" si="3"/>
        <v>C</v>
      </c>
      <c r="AD18" s="2" t="str">
        <f t="shared" si="10"/>
        <v>CC</v>
      </c>
      <c r="AE18" s="2"/>
      <c r="AG18" s="1">
        <v>41789</v>
      </c>
      <c r="AH18" s="2" t="s">
        <v>6</v>
      </c>
      <c r="AI18" s="2" t="s">
        <v>82</v>
      </c>
      <c r="AJ18" s="2" t="s">
        <v>82</v>
      </c>
      <c r="AK18" s="2" t="str">
        <f>IF(AJ18=$AI$4,"C","P")</f>
        <v>P</v>
      </c>
      <c r="AL18" s="2" t="str">
        <f t="shared" si="11"/>
        <v>PP</v>
      </c>
      <c r="AM18" s="2"/>
      <c r="AO18" s="1">
        <v>41777</v>
      </c>
      <c r="AP18" s="2" t="s">
        <v>6</v>
      </c>
      <c r="AQ18" s="2" t="s">
        <v>1</v>
      </c>
      <c r="AR18" s="2" t="s">
        <v>1</v>
      </c>
      <c r="AS18" s="2" t="str">
        <f t="shared" si="5"/>
        <v>R</v>
      </c>
      <c r="AT18" s="2" t="str">
        <f t="shared" si="12"/>
        <v>RR</v>
      </c>
      <c r="AU18" s="2"/>
      <c r="AW18" s="1">
        <v>42103</v>
      </c>
      <c r="AX18" s="2" t="s">
        <v>6</v>
      </c>
      <c r="AY18" s="2" t="s">
        <v>3</v>
      </c>
      <c r="AZ18" s="2" t="s">
        <v>6</v>
      </c>
      <c r="BA18" s="2" t="str">
        <f t="shared" si="6"/>
        <v>C</v>
      </c>
      <c r="BB18" s="2" t="str">
        <f t="shared" si="13"/>
        <v>CC</v>
      </c>
      <c r="BC18" s="2"/>
    </row>
    <row r="19" spans="1:55" x14ac:dyDescent="0.3">
      <c r="A19" s="1">
        <v>41754</v>
      </c>
      <c r="B19" s="2" t="s">
        <v>6</v>
      </c>
      <c r="C19" s="2" t="s">
        <v>0</v>
      </c>
      <c r="D19" s="2" t="s">
        <v>6</v>
      </c>
      <c r="E19" s="2" t="str">
        <f t="shared" si="0"/>
        <v>C</v>
      </c>
      <c r="F19" s="2" t="str">
        <f t="shared" si="7"/>
        <v>MC</v>
      </c>
      <c r="G19" s="2"/>
      <c r="I19" s="1">
        <v>42124</v>
      </c>
      <c r="J19" s="2" t="s">
        <v>2</v>
      </c>
      <c r="K19" s="2" t="s">
        <v>6</v>
      </c>
      <c r="L19" s="2" t="s">
        <v>2</v>
      </c>
      <c r="M19" s="2" t="str">
        <f t="shared" si="1"/>
        <v>K</v>
      </c>
      <c r="N19" s="2" t="str">
        <f t="shared" si="8"/>
        <v>CK</v>
      </c>
      <c r="O19" s="2"/>
      <c r="Q19" s="1">
        <v>42126</v>
      </c>
      <c r="R19" s="2" t="s">
        <v>5</v>
      </c>
      <c r="S19" s="2" t="s">
        <v>6</v>
      </c>
      <c r="T19" s="2" t="s">
        <v>5</v>
      </c>
      <c r="U19" s="2" t="str">
        <f t="shared" si="2"/>
        <v>S</v>
      </c>
      <c r="V19" s="2" t="str">
        <f t="shared" si="9"/>
        <v>CS</v>
      </c>
      <c r="W19" s="2"/>
      <c r="Y19" s="1">
        <v>42113</v>
      </c>
      <c r="Z19" s="2" t="s">
        <v>4</v>
      </c>
      <c r="AA19" s="2" t="s">
        <v>6</v>
      </c>
      <c r="AB19" s="2" t="s">
        <v>4</v>
      </c>
      <c r="AC19" s="2" t="str">
        <f t="shared" si="3"/>
        <v>R</v>
      </c>
      <c r="AD19" s="2" t="str">
        <f t="shared" si="10"/>
        <v>CR</v>
      </c>
      <c r="AE19" s="2"/>
      <c r="AG19" s="1">
        <v>42119</v>
      </c>
      <c r="AH19" s="2" t="s">
        <v>6</v>
      </c>
      <c r="AI19" s="2" t="s">
        <v>82</v>
      </c>
      <c r="AJ19" s="2" t="s">
        <v>6</v>
      </c>
      <c r="AK19" s="2" t="str">
        <f t="shared" si="4"/>
        <v>C</v>
      </c>
      <c r="AL19" s="2" t="str">
        <f t="shared" si="11"/>
        <v>PC</v>
      </c>
      <c r="AM19" s="2"/>
      <c r="AO19" s="1">
        <v>41783</v>
      </c>
      <c r="AP19" s="2" t="s">
        <v>1</v>
      </c>
      <c r="AQ19" s="2" t="s">
        <v>6</v>
      </c>
      <c r="AR19" s="2" t="s">
        <v>6</v>
      </c>
      <c r="AS19" s="2" t="str">
        <f t="shared" si="5"/>
        <v>C</v>
      </c>
      <c r="AT19" s="2" t="str">
        <f t="shared" si="12"/>
        <v>RC</v>
      </c>
      <c r="AU19" s="2"/>
      <c r="AW19" s="1">
        <v>42136</v>
      </c>
      <c r="AX19" s="2" t="s">
        <v>3</v>
      </c>
      <c r="AY19" s="2" t="s">
        <v>6</v>
      </c>
      <c r="AZ19" s="2" t="s">
        <v>3</v>
      </c>
      <c r="BA19" s="2" t="str">
        <f t="shared" si="6"/>
        <v>D</v>
      </c>
      <c r="BB19" s="2" t="str">
        <f t="shared" si="13"/>
        <v>CD</v>
      </c>
      <c r="BC19" s="2"/>
    </row>
    <row r="20" spans="1:55" x14ac:dyDescent="0.3">
      <c r="A20" s="1">
        <v>41769</v>
      </c>
      <c r="B20" s="2" t="s">
        <v>0</v>
      </c>
      <c r="C20" s="2" t="s">
        <v>6</v>
      </c>
      <c r="D20" s="2" t="s">
        <v>6</v>
      </c>
      <c r="E20" s="2" t="str">
        <f t="shared" si="0"/>
        <v>C</v>
      </c>
      <c r="F20" s="2" t="str">
        <f t="shared" si="7"/>
        <v>CC</v>
      </c>
      <c r="G20" s="2"/>
      <c r="I20" s="1">
        <v>43200</v>
      </c>
      <c r="J20" s="2" t="s">
        <v>6</v>
      </c>
      <c r="K20" s="2" t="s">
        <v>2</v>
      </c>
      <c r="L20" s="2" t="s">
        <v>6</v>
      </c>
      <c r="M20" s="2" t="str">
        <f t="shared" si="1"/>
        <v>C</v>
      </c>
      <c r="N20" s="2" t="str">
        <f t="shared" si="8"/>
        <v>KC</v>
      </c>
      <c r="O20" s="2"/>
      <c r="Q20" s="1">
        <v>43212</v>
      </c>
      <c r="R20" s="2" t="s">
        <v>5</v>
      </c>
      <c r="S20" s="2" t="s">
        <v>6</v>
      </c>
      <c r="T20" s="2" t="s">
        <v>6</v>
      </c>
      <c r="U20" s="2" t="str">
        <f t="shared" si="2"/>
        <v>C</v>
      </c>
      <c r="V20" s="2" t="str">
        <f t="shared" si="9"/>
        <v>SC</v>
      </c>
      <c r="W20" s="2"/>
      <c r="Y20" s="1">
        <v>42134</v>
      </c>
      <c r="Z20" s="2" t="s">
        <v>6</v>
      </c>
      <c r="AA20" s="2" t="s">
        <v>4</v>
      </c>
      <c r="AB20" s="2" t="s">
        <v>6</v>
      </c>
      <c r="AC20" s="2" t="str">
        <f t="shared" si="3"/>
        <v>C</v>
      </c>
      <c r="AD20" s="2" t="str">
        <f t="shared" si="10"/>
        <v>RC</v>
      </c>
      <c r="AE20" s="2"/>
      <c r="AG20" s="1">
        <v>42140</v>
      </c>
      <c r="AH20" s="2" t="s">
        <v>82</v>
      </c>
      <c r="AI20" s="2" t="s">
        <v>6</v>
      </c>
      <c r="AJ20" s="2" t="s">
        <v>6</v>
      </c>
      <c r="AK20" s="2" t="str">
        <f t="shared" si="4"/>
        <v>C</v>
      </c>
      <c r="AL20" s="2" t="str">
        <f t="shared" si="11"/>
        <v>CC</v>
      </c>
      <c r="AM20" s="2"/>
      <c r="AO20" s="1">
        <v>42116</v>
      </c>
      <c r="AP20" s="2" t="s">
        <v>1</v>
      </c>
      <c r="AQ20" s="2" t="s">
        <v>6</v>
      </c>
      <c r="AR20" s="2" t="s">
        <v>6</v>
      </c>
      <c r="AS20" s="2" t="str">
        <f t="shared" si="5"/>
        <v>C</v>
      </c>
      <c r="AT20" s="2" t="str">
        <f t="shared" si="12"/>
        <v>CC</v>
      </c>
      <c r="AU20" s="2"/>
      <c r="AW20" s="1">
        <v>43220</v>
      </c>
      <c r="AX20" s="2" t="s">
        <v>6</v>
      </c>
      <c r="AY20" s="2" t="s">
        <v>3</v>
      </c>
      <c r="AZ20" s="2" t="s">
        <v>6</v>
      </c>
      <c r="BA20" s="2" t="str">
        <f t="shared" si="6"/>
        <v>C</v>
      </c>
      <c r="BB20" s="2" t="str">
        <f t="shared" si="13"/>
        <v>DC</v>
      </c>
      <c r="BC20" s="2"/>
    </row>
    <row r="21" spans="1:55" x14ac:dyDescent="0.3">
      <c r="A21" s="1">
        <v>41787</v>
      </c>
      <c r="B21" s="2" t="s">
        <v>6</v>
      </c>
      <c r="C21" s="2" t="s">
        <v>0</v>
      </c>
      <c r="D21" s="2" t="s">
        <v>6</v>
      </c>
      <c r="E21" s="2" t="str">
        <f t="shared" si="0"/>
        <v>C</v>
      </c>
      <c r="F21" s="2" t="str">
        <f t="shared" si="7"/>
        <v>CC</v>
      </c>
      <c r="G21" s="2"/>
      <c r="I21" s="1">
        <v>43223</v>
      </c>
      <c r="J21" s="2" t="s">
        <v>2</v>
      </c>
      <c r="K21" s="2" t="s">
        <v>6</v>
      </c>
      <c r="L21" s="2" t="s">
        <v>2</v>
      </c>
      <c r="M21" s="2" t="str">
        <f t="shared" si="1"/>
        <v>K</v>
      </c>
      <c r="N21" s="2" t="str">
        <f t="shared" si="8"/>
        <v>CK</v>
      </c>
      <c r="O21" s="2"/>
      <c r="Q21" s="1">
        <v>43233</v>
      </c>
      <c r="R21" s="2" t="s">
        <v>6</v>
      </c>
      <c r="S21" s="2" t="s">
        <v>5</v>
      </c>
      <c r="T21" s="2" t="s">
        <v>6</v>
      </c>
      <c r="U21" s="2" t="str">
        <f t="shared" si="2"/>
        <v>C</v>
      </c>
      <c r="V21" s="2" t="str">
        <f t="shared" si="9"/>
        <v>CC</v>
      </c>
      <c r="W21" s="2"/>
      <c r="Y21" s="1">
        <v>43210</v>
      </c>
      <c r="Z21" s="2" t="s">
        <v>6</v>
      </c>
      <c r="AA21" s="2" t="s">
        <v>4</v>
      </c>
      <c r="AB21" s="2" t="s">
        <v>6</v>
      </c>
      <c r="AC21" s="2" t="str">
        <f t="shared" si="3"/>
        <v>C</v>
      </c>
      <c r="AD21" s="2" t="str">
        <f t="shared" si="10"/>
        <v>CC</v>
      </c>
      <c r="AE21" s="2"/>
      <c r="AG21" s="1">
        <v>43205</v>
      </c>
      <c r="AH21" s="2" t="s">
        <v>82</v>
      </c>
      <c r="AI21" s="2" t="s">
        <v>6</v>
      </c>
      <c r="AJ21" s="2" t="s">
        <v>82</v>
      </c>
      <c r="AK21" s="2" t="str">
        <f t="shared" si="4"/>
        <v>P</v>
      </c>
      <c r="AL21" s="2" t="str">
        <f t="shared" si="11"/>
        <v>CP</v>
      </c>
      <c r="AM21" s="2"/>
      <c r="AO21" s="1">
        <v>42128</v>
      </c>
      <c r="AP21" s="2" t="s">
        <v>6</v>
      </c>
      <c r="AQ21" s="2" t="s">
        <v>1</v>
      </c>
      <c r="AR21" s="2" t="s">
        <v>6</v>
      </c>
      <c r="AS21" s="2" t="str">
        <f t="shared" si="5"/>
        <v>C</v>
      </c>
      <c r="AT21" s="2" t="str">
        <f t="shared" si="12"/>
        <v>CC</v>
      </c>
      <c r="AU21" s="2"/>
      <c r="AW21" s="1">
        <v>43238</v>
      </c>
      <c r="AX21" s="2" t="s">
        <v>3</v>
      </c>
      <c r="AY21" s="2" t="s">
        <v>6</v>
      </c>
      <c r="AZ21" s="2" t="s">
        <v>3</v>
      </c>
      <c r="BA21" s="2" t="str">
        <f t="shared" si="6"/>
        <v>D</v>
      </c>
      <c r="BB21" s="2" t="str">
        <f t="shared" si="13"/>
        <v>CD</v>
      </c>
      <c r="BC21" s="2"/>
    </row>
    <row r="22" spans="1:55" x14ac:dyDescent="0.3">
      <c r="A22" s="1">
        <v>42111</v>
      </c>
      <c r="B22" s="2" t="s">
        <v>0</v>
      </c>
      <c r="C22" s="2" t="s">
        <v>6</v>
      </c>
      <c r="D22" s="2" t="s">
        <v>6</v>
      </c>
      <c r="E22" s="2" t="str">
        <f t="shared" si="0"/>
        <v>C</v>
      </c>
      <c r="F22" s="2" t="str">
        <f t="shared" si="7"/>
        <v>CC</v>
      </c>
      <c r="G22" s="2"/>
      <c r="I22" s="1">
        <v>43564</v>
      </c>
      <c r="J22" s="2" t="s">
        <v>6</v>
      </c>
      <c r="K22" s="2" t="s">
        <v>2</v>
      </c>
      <c r="L22" s="2" t="s">
        <v>6</v>
      </c>
      <c r="M22" s="2" t="str">
        <f t="shared" si="1"/>
        <v>C</v>
      </c>
      <c r="N22" s="2" t="str">
        <f t="shared" si="8"/>
        <v>KC</v>
      </c>
      <c r="O22" s="2"/>
      <c r="Q22" s="1">
        <v>43242</v>
      </c>
      <c r="R22" s="2" t="s">
        <v>5</v>
      </c>
      <c r="S22" s="2" t="s">
        <v>6</v>
      </c>
      <c r="T22" s="2" t="s">
        <v>6</v>
      </c>
      <c r="U22" s="2" t="str">
        <f t="shared" si="2"/>
        <v>C</v>
      </c>
      <c r="V22" s="2" t="str">
        <f t="shared" si="9"/>
        <v>CC</v>
      </c>
      <c r="W22" s="2"/>
      <c r="Y22" s="1">
        <v>43231</v>
      </c>
      <c r="Z22" s="2" t="s">
        <v>4</v>
      </c>
      <c r="AA22" s="2" t="s">
        <v>6</v>
      </c>
      <c r="AB22" s="2" t="s">
        <v>4</v>
      </c>
      <c r="AC22" s="2" t="str">
        <f t="shared" si="3"/>
        <v>R</v>
      </c>
      <c r="AD22" s="2" t="str">
        <f t="shared" si="10"/>
        <v>CR</v>
      </c>
      <c r="AE22" s="2"/>
      <c r="AG22" s="1">
        <v>43240</v>
      </c>
      <c r="AH22" s="2" t="s">
        <v>6</v>
      </c>
      <c r="AI22" s="2" t="s">
        <v>82</v>
      </c>
      <c r="AJ22" s="2" t="s">
        <v>6</v>
      </c>
      <c r="AK22" s="2" t="str">
        <f t="shared" si="4"/>
        <v>C</v>
      </c>
      <c r="AL22" s="2" t="str">
        <f t="shared" si="11"/>
        <v>PC</v>
      </c>
      <c r="AM22" s="2"/>
      <c r="AO22" s="1">
        <v>42146</v>
      </c>
      <c r="AP22" s="2" t="s">
        <v>6</v>
      </c>
      <c r="AQ22" s="2" t="s">
        <v>1</v>
      </c>
      <c r="AR22" s="2" t="s">
        <v>6</v>
      </c>
      <c r="AS22" s="2" t="str">
        <f t="shared" si="5"/>
        <v>C</v>
      </c>
      <c r="AT22" s="2" t="str">
        <f t="shared" si="12"/>
        <v>CC</v>
      </c>
      <c r="AU22" s="2"/>
      <c r="AW22" s="1">
        <v>43550</v>
      </c>
      <c r="AX22" s="2" t="s">
        <v>3</v>
      </c>
      <c r="AY22" s="2" t="s">
        <v>6</v>
      </c>
      <c r="AZ22" s="2" t="s">
        <v>6</v>
      </c>
      <c r="BA22" s="2" t="str">
        <f t="shared" si="6"/>
        <v>C</v>
      </c>
      <c r="BB22" s="2" t="str">
        <f t="shared" si="13"/>
        <v>DC</v>
      </c>
      <c r="BC22" s="2"/>
    </row>
    <row r="23" spans="1:55" x14ac:dyDescent="0.3">
      <c r="A23" s="1">
        <v>42132</v>
      </c>
      <c r="B23" s="2" t="s">
        <v>6</v>
      </c>
      <c r="C23" s="2" t="s">
        <v>0</v>
      </c>
      <c r="D23" s="2" t="s">
        <v>0</v>
      </c>
      <c r="E23" s="2" t="str">
        <f t="shared" si="0"/>
        <v>M</v>
      </c>
      <c r="F23" s="2" t="str">
        <f t="shared" si="7"/>
        <v>CM</v>
      </c>
      <c r="G23" s="2"/>
      <c r="I23" s="1">
        <v>43569</v>
      </c>
      <c r="J23" s="2" t="s">
        <v>2</v>
      </c>
      <c r="K23" s="2" t="s">
        <v>6</v>
      </c>
      <c r="L23" s="2" t="s">
        <v>6</v>
      </c>
      <c r="M23" s="2" t="str">
        <f t="shared" si="1"/>
        <v>C</v>
      </c>
      <c r="N23" s="2" t="str">
        <f t="shared" si="8"/>
        <v>CC</v>
      </c>
      <c r="O23" s="2"/>
      <c r="Q23" s="1">
        <v>43247</v>
      </c>
      <c r="R23" s="2" t="s">
        <v>6</v>
      </c>
      <c r="S23" s="2" t="s">
        <v>5</v>
      </c>
      <c r="T23" s="2" t="s">
        <v>6</v>
      </c>
      <c r="U23" s="2" t="str">
        <f t="shared" si="2"/>
        <v>C</v>
      </c>
      <c r="V23" s="2" t="str">
        <f t="shared" si="9"/>
        <v>CC</v>
      </c>
      <c r="W23" s="2"/>
      <c r="Y23" s="1">
        <v>43555</v>
      </c>
      <c r="Z23" s="2" t="s">
        <v>6</v>
      </c>
      <c r="AA23" s="2" t="s">
        <v>4</v>
      </c>
      <c r="AB23" s="2" t="s">
        <v>6</v>
      </c>
      <c r="AC23" s="2" t="str">
        <f t="shared" si="3"/>
        <v>C</v>
      </c>
      <c r="AD23" s="2" t="str">
        <f t="shared" si="10"/>
        <v>RC</v>
      </c>
      <c r="AE23" s="2"/>
      <c r="AG23" s="1">
        <v>43561</v>
      </c>
      <c r="AH23" s="2" t="s">
        <v>6</v>
      </c>
      <c r="AI23" s="2" t="s">
        <v>82</v>
      </c>
      <c r="AJ23" s="2" t="s">
        <v>6</v>
      </c>
      <c r="AK23" s="2" t="str">
        <f t="shared" si="4"/>
        <v>C</v>
      </c>
      <c r="AL23" s="2" t="str">
        <f t="shared" si="11"/>
        <v>CC</v>
      </c>
      <c r="AM23" s="2"/>
      <c r="AO23" s="1">
        <v>43215</v>
      </c>
      <c r="AP23" s="2" t="s">
        <v>1</v>
      </c>
      <c r="AQ23" s="2" t="s">
        <v>6</v>
      </c>
      <c r="AR23" s="2" t="s">
        <v>6</v>
      </c>
      <c r="AS23" s="2" t="str">
        <f t="shared" si="5"/>
        <v>C</v>
      </c>
      <c r="AT23" s="2" t="str">
        <f t="shared" si="12"/>
        <v>CC</v>
      </c>
      <c r="AU23" s="2"/>
      <c r="AW23" s="1">
        <v>43586</v>
      </c>
      <c r="AX23" s="2" t="s">
        <v>6</v>
      </c>
      <c r="AY23" s="2" t="s">
        <v>3</v>
      </c>
      <c r="AZ23" s="2" t="s">
        <v>6</v>
      </c>
      <c r="BA23" s="2" t="str">
        <f t="shared" si="6"/>
        <v>C</v>
      </c>
      <c r="BB23" s="2" t="str">
        <f t="shared" si="13"/>
        <v>CC</v>
      </c>
      <c r="BC23" s="2"/>
    </row>
    <row r="24" spans="1:55" x14ac:dyDescent="0.3">
      <c r="A24" s="1">
        <v>42143</v>
      </c>
      <c r="B24" s="2" t="s">
        <v>6</v>
      </c>
      <c r="C24" s="2" t="s">
        <v>0</v>
      </c>
      <c r="D24" s="2" t="s">
        <v>0</v>
      </c>
      <c r="E24" s="2" t="str">
        <f t="shared" si="0"/>
        <v>M</v>
      </c>
      <c r="F24" s="2" t="str">
        <f t="shared" si="7"/>
        <v>MM</v>
      </c>
      <c r="G24" s="2"/>
      <c r="I24" s="1">
        <v>44111</v>
      </c>
      <c r="J24" s="2" t="s">
        <v>2</v>
      </c>
      <c r="K24" s="2" t="s">
        <v>6</v>
      </c>
      <c r="L24" s="2" t="s">
        <v>2</v>
      </c>
      <c r="M24" s="2" t="str">
        <f t="shared" si="1"/>
        <v>K</v>
      </c>
      <c r="N24" s="2" t="str">
        <f t="shared" si="8"/>
        <v>CK</v>
      </c>
      <c r="O24" s="2"/>
      <c r="Q24" s="1">
        <v>43572</v>
      </c>
      <c r="R24" s="2" t="s">
        <v>5</v>
      </c>
      <c r="S24" s="2" t="s">
        <v>6</v>
      </c>
      <c r="T24" s="2" t="s">
        <v>5</v>
      </c>
      <c r="U24" s="2" t="str">
        <f t="shared" si="2"/>
        <v>S</v>
      </c>
      <c r="V24" s="2" t="str">
        <f t="shared" si="9"/>
        <v>CS</v>
      </c>
      <c r="W24" s="2"/>
      <c r="Y24" s="1">
        <v>43566</v>
      </c>
      <c r="Z24" s="2" t="s">
        <v>4</v>
      </c>
      <c r="AA24" s="2" t="s">
        <v>6</v>
      </c>
      <c r="AB24" s="2" t="s">
        <v>6</v>
      </c>
      <c r="AC24" s="2" t="str">
        <f t="shared" si="3"/>
        <v>C</v>
      </c>
      <c r="AD24" s="2" t="str">
        <f t="shared" si="10"/>
        <v>CC</v>
      </c>
      <c r="AE24" s="2"/>
      <c r="AG24" s="1">
        <v>43590</v>
      </c>
      <c r="AH24" s="2" t="s">
        <v>82</v>
      </c>
      <c r="AI24" s="2" t="s">
        <v>6</v>
      </c>
      <c r="AJ24" s="2" t="s">
        <v>82</v>
      </c>
      <c r="AK24" s="2" t="str">
        <f t="shared" si="4"/>
        <v>P</v>
      </c>
      <c r="AL24" s="2" t="str">
        <f t="shared" si="11"/>
        <v>CP</v>
      </c>
      <c r="AM24" s="2"/>
      <c r="AO24" s="1">
        <v>43225</v>
      </c>
      <c r="AP24" s="2" t="s">
        <v>6</v>
      </c>
      <c r="AQ24" s="2" t="s">
        <v>1</v>
      </c>
      <c r="AR24" s="2" t="s">
        <v>6</v>
      </c>
      <c r="AS24" s="2" t="str">
        <f t="shared" si="5"/>
        <v>C</v>
      </c>
      <c r="AT24" s="2" t="str">
        <f t="shared" si="12"/>
        <v>CC</v>
      </c>
      <c r="AU24" s="2"/>
      <c r="AW24" s="1">
        <v>43595</v>
      </c>
      <c r="AX24" s="2" t="s">
        <v>6</v>
      </c>
      <c r="AY24" s="2" t="s">
        <v>3</v>
      </c>
      <c r="AZ24" s="2" t="s">
        <v>6</v>
      </c>
      <c r="BA24" s="2" t="str">
        <f t="shared" si="6"/>
        <v>C</v>
      </c>
      <c r="BB24" s="2" t="str">
        <f t="shared" si="13"/>
        <v>CC</v>
      </c>
      <c r="BC24" s="2"/>
    </row>
    <row r="25" spans="1:55" x14ac:dyDescent="0.3">
      <c r="A25" s="1">
        <v>42148</v>
      </c>
      <c r="B25" s="2" t="s">
        <v>0</v>
      </c>
      <c r="C25" s="2" t="s">
        <v>6</v>
      </c>
      <c r="D25" s="2" t="s">
        <v>0</v>
      </c>
      <c r="E25" s="2" t="str">
        <f t="shared" si="0"/>
        <v>M</v>
      </c>
      <c r="F25" s="2" t="str">
        <f t="shared" si="7"/>
        <v>MM</v>
      </c>
      <c r="G25" s="2"/>
      <c r="I25" s="1">
        <v>44133</v>
      </c>
      <c r="J25" s="2" t="s">
        <v>2</v>
      </c>
      <c r="K25" s="2" t="s">
        <v>6</v>
      </c>
      <c r="L25" s="2" t="s">
        <v>6</v>
      </c>
      <c r="M25" s="2" t="str">
        <f t="shared" si="1"/>
        <v>C</v>
      </c>
      <c r="N25" s="2" t="str">
        <f t="shared" si="8"/>
        <v>KC</v>
      </c>
      <c r="O25" s="2"/>
      <c r="Q25" s="1">
        <v>43578</v>
      </c>
      <c r="R25" s="2" t="s">
        <v>6</v>
      </c>
      <c r="S25" s="2" t="s">
        <v>5</v>
      </c>
      <c r="T25" s="2" t="s">
        <v>6</v>
      </c>
      <c r="U25" s="2" t="str">
        <f t="shared" si="2"/>
        <v>C</v>
      </c>
      <c r="V25" s="2" t="str">
        <f t="shared" si="9"/>
        <v>SC</v>
      </c>
      <c r="W25" s="2"/>
      <c r="Y25" s="1">
        <v>44096</v>
      </c>
      <c r="Z25" s="2" t="s">
        <v>4</v>
      </c>
      <c r="AA25" s="2" t="s">
        <v>6</v>
      </c>
      <c r="AB25" s="2" t="s">
        <v>4</v>
      </c>
      <c r="AC25" s="2" t="str">
        <f t="shared" si="3"/>
        <v>R</v>
      </c>
      <c r="AD25" s="2" t="str">
        <f t="shared" si="10"/>
        <v>CR</v>
      </c>
      <c r="AE25" s="2"/>
      <c r="AG25" s="1">
        <v>44108</v>
      </c>
      <c r="AH25" s="2" t="s">
        <v>82</v>
      </c>
      <c r="AI25" s="2" t="s">
        <v>6</v>
      </c>
      <c r="AJ25" s="2" t="s">
        <v>6</v>
      </c>
      <c r="AK25" s="2" t="str">
        <f t="shared" si="4"/>
        <v>C</v>
      </c>
      <c r="AL25" s="2" t="str">
        <f t="shared" si="11"/>
        <v>PC</v>
      </c>
      <c r="AM25" s="2"/>
      <c r="AO25" s="1">
        <v>43547</v>
      </c>
      <c r="AP25" s="2" t="s">
        <v>6</v>
      </c>
      <c r="AQ25" s="2" t="s">
        <v>1</v>
      </c>
      <c r="AR25" s="2" t="s">
        <v>6</v>
      </c>
      <c r="AS25" s="2" t="str">
        <f t="shared" si="5"/>
        <v>C</v>
      </c>
      <c r="AT25" s="2" t="str">
        <f t="shared" si="12"/>
        <v>CC</v>
      </c>
      <c r="AU25" s="2"/>
      <c r="AW25" s="1">
        <v>44099</v>
      </c>
      <c r="AX25" s="2" t="s">
        <v>3</v>
      </c>
      <c r="AY25" s="2" t="s">
        <v>6</v>
      </c>
      <c r="AZ25" s="2" t="s">
        <v>3</v>
      </c>
      <c r="BA25" s="2" t="str">
        <f t="shared" si="6"/>
        <v>D</v>
      </c>
      <c r="BB25" s="2" t="str">
        <f t="shared" si="13"/>
        <v>CD</v>
      </c>
      <c r="BC25" s="2"/>
    </row>
    <row r="26" spans="1:55" x14ac:dyDescent="0.3">
      <c r="A26" s="1">
        <v>43197</v>
      </c>
      <c r="B26" s="2" t="s">
        <v>0</v>
      </c>
      <c r="C26" s="2" t="s">
        <v>6</v>
      </c>
      <c r="D26" s="2" t="s">
        <v>6</v>
      </c>
      <c r="E26" s="2" t="str">
        <f t="shared" si="0"/>
        <v>C</v>
      </c>
      <c r="F26" s="2" t="str">
        <f t="shared" si="7"/>
        <v>MC</v>
      </c>
      <c r="G26" s="2"/>
      <c r="I26" s="20">
        <v>44307</v>
      </c>
      <c r="J26" s="2" t="s">
        <v>2</v>
      </c>
      <c r="K26" s="2" t="s">
        <v>6</v>
      </c>
      <c r="L26" s="2" t="s">
        <v>6</v>
      </c>
      <c r="M26" s="2" t="str">
        <f t="shared" si="1"/>
        <v>C</v>
      </c>
      <c r="N26" s="2" t="str">
        <f t="shared" si="8"/>
        <v>CC</v>
      </c>
      <c r="O26" s="2"/>
      <c r="Q26" s="1">
        <v>44106</v>
      </c>
      <c r="R26" s="2" t="s">
        <v>5</v>
      </c>
      <c r="S26" s="2" t="s">
        <v>6</v>
      </c>
      <c r="T26" s="2" t="s">
        <v>5</v>
      </c>
      <c r="U26" s="2" t="str">
        <f t="shared" si="2"/>
        <v>S</v>
      </c>
      <c r="V26" s="2" t="str">
        <f t="shared" si="9"/>
        <v>CS</v>
      </c>
      <c r="W26" s="2"/>
      <c r="Y26" s="1">
        <v>44123</v>
      </c>
      <c r="Z26" s="2" t="s">
        <v>6</v>
      </c>
      <c r="AA26" s="2" t="s">
        <v>4</v>
      </c>
      <c r="AB26" s="2" t="s">
        <v>4</v>
      </c>
      <c r="AC26" s="2" t="str">
        <f t="shared" si="3"/>
        <v>R</v>
      </c>
      <c r="AD26" s="2" t="str">
        <f t="shared" si="10"/>
        <v>RR</v>
      </c>
      <c r="AE26" s="2"/>
      <c r="AG26" s="1">
        <v>44136</v>
      </c>
      <c r="AH26" s="2" t="s">
        <v>82</v>
      </c>
      <c r="AI26" s="2" t="s">
        <v>6</v>
      </c>
      <c r="AJ26" s="2" t="s">
        <v>6</v>
      </c>
      <c r="AK26" s="2" t="str">
        <f t="shared" si="4"/>
        <v>C</v>
      </c>
      <c r="AL26" s="2" t="str">
        <f t="shared" si="11"/>
        <v>CC</v>
      </c>
      <c r="AM26" s="2"/>
      <c r="AO26" s="1">
        <v>43576</v>
      </c>
      <c r="AP26" s="2" t="s">
        <v>1</v>
      </c>
      <c r="AQ26" s="2" t="s">
        <v>6</v>
      </c>
      <c r="AR26" s="2" t="s">
        <v>1</v>
      </c>
      <c r="AS26" s="2" t="str">
        <f t="shared" si="5"/>
        <v>R</v>
      </c>
      <c r="AT26" s="2" t="str">
        <f t="shared" si="12"/>
        <v>CR</v>
      </c>
      <c r="AU26" s="2"/>
      <c r="AW26" s="1">
        <v>44121</v>
      </c>
      <c r="AX26" s="2" t="s">
        <v>6</v>
      </c>
      <c r="AY26" s="2" t="s">
        <v>3</v>
      </c>
      <c r="AZ26" s="2" t="s">
        <v>3</v>
      </c>
      <c r="BA26" s="2" t="str">
        <f t="shared" si="6"/>
        <v>D</v>
      </c>
      <c r="BB26" s="2" t="str">
        <f t="shared" si="13"/>
        <v>DD</v>
      </c>
      <c r="BC26" s="2"/>
    </row>
    <row r="27" spans="1:55" x14ac:dyDescent="0.3">
      <c r="A27" s="1">
        <v>43218</v>
      </c>
      <c r="B27" s="2" t="s">
        <v>6</v>
      </c>
      <c r="C27" s="2" t="s">
        <v>0</v>
      </c>
      <c r="D27" s="2" t="s">
        <v>0</v>
      </c>
      <c r="E27" s="2" t="str">
        <f t="shared" si="0"/>
        <v>M</v>
      </c>
      <c r="F27" s="2" t="str">
        <f t="shared" si="7"/>
        <v>CM</v>
      </c>
      <c r="G27" s="2"/>
      <c r="I27" s="1">
        <v>44465</v>
      </c>
      <c r="J27" s="2" t="s">
        <v>6</v>
      </c>
      <c r="K27" s="2" t="s">
        <v>2</v>
      </c>
      <c r="L27" s="2" t="s">
        <v>6</v>
      </c>
      <c r="M27" s="2" t="str">
        <f t="shared" si="1"/>
        <v>C</v>
      </c>
      <c r="N27" s="2" t="str">
        <f t="shared" si="8"/>
        <v>CC</v>
      </c>
      <c r="O27" s="2"/>
      <c r="Q27" s="1">
        <v>44117</v>
      </c>
      <c r="R27" s="2" t="s">
        <v>6</v>
      </c>
      <c r="S27" s="2" t="s">
        <v>5</v>
      </c>
      <c r="T27" s="2" t="s">
        <v>6</v>
      </c>
      <c r="U27" s="2" t="str">
        <f t="shared" si="2"/>
        <v>C</v>
      </c>
      <c r="V27" s="2" t="str">
        <f t="shared" si="9"/>
        <v>SC</v>
      </c>
      <c r="W27" s="2"/>
      <c r="Y27" s="20">
        <v>44305</v>
      </c>
      <c r="Z27" s="2" t="s">
        <v>6</v>
      </c>
      <c r="AA27" s="2" t="s">
        <v>4</v>
      </c>
      <c r="AB27" s="2" t="s">
        <v>6</v>
      </c>
      <c r="AC27" s="2" t="str">
        <f t="shared" si="3"/>
        <v>C</v>
      </c>
      <c r="AD27" s="2" t="str">
        <f t="shared" si="10"/>
        <v>RC</v>
      </c>
      <c r="AE27" s="2"/>
      <c r="AG27" s="20">
        <v>44302</v>
      </c>
      <c r="AH27" s="2" t="s">
        <v>82</v>
      </c>
      <c r="AI27" s="2" t="s">
        <v>6</v>
      </c>
      <c r="AJ27" s="2" t="s">
        <v>6</v>
      </c>
      <c r="AK27" s="2" t="str">
        <f t="shared" si="4"/>
        <v>C</v>
      </c>
      <c r="AL27" s="2" t="str">
        <f t="shared" si="11"/>
        <v>CC</v>
      </c>
      <c r="AM27" s="2"/>
      <c r="AO27" s="1">
        <v>44114</v>
      </c>
      <c r="AP27" s="2" t="s">
        <v>1</v>
      </c>
      <c r="AQ27" s="2" t="s">
        <v>6</v>
      </c>
      <c r="AR27" s="2" t="s">
        <v>1</v>
      </c>
      <c r="AS27" s="2" t="str">
        <f t="shared" si="5"/>
        <v>R</v>
      </c>
      <c r="AT27" s="2" t="str">
        <f t="shared" si="12"/>
        <v>RR</v>
      </c>
      <c r="AU27" s="2"/>
      <c r="AW27" s="1">
        <v>44296</v>
      </c>
      <c r="AX27" s="2" t="s">
        <v>6</v>
      </c>
      <c r="AY27" s="2" t="s">
        <v>3</v>
      </c>
      <c r="AZ27" s="2" t="s">
        <v>3</v>
      </c>
      <c r="BA27" s="2" t="str">
        <f t="shared" si="6"/>
        <v>D</v>
      </c>
      <c r="BB27" s="2" t="str">
        <f t="shared" si="13"/>
        <v>DD</v>
      </c>
      <c r="BC27" s="2"/>
    </row>
    <row r="28" spans="1:55" x14ac:dyDescent="0.3">
      <c r="A28" s="1">
        <v>43558</v>
      </c>
      <c r="B28" s="2" t="s">
        <v>0</v>
      </c>
      <c r="C28" s="2" t="s">
        <v>6</v>
      </c>
      <c r="D28" s="2" t="s">
        <v>0</v>
      </c>
      <c r="E28" s="2" t="str">
        <f t="shared" si="0"/>
        <v>M</v>
      </c>
      <c r="F28" s="2" t="str">
        <f t="shared" si="7"/>
        <v>MM</v>
      </c>
      <c r="G28" s="2"/>
      <c r="I28" s="1">
        <v>44484.8125</v>
      </c>
      <c r="J28" s="2" t="s">
        <v>6</v>
      </c>
      <c r="K28" s="2" t="s">
        <v>2</v>
      </c>
      <c r="L28" s="2" t="s">
        <v>6</v>
      </c>
      <c r="M28" s="2" t="str">
        <f t="shared" si="1"/>
        <v>C</v>
      </c>
      <c r="N28" s="2" t="str">
        <f t="shared" si="8"/>
        <v>CC</v>
      </c>
      <c r="O28" s="2"/>
      <c r="Q28" s="20">
        <v>44314</v>
      </c>
      <c r="R28" s="2" t="s">
        <v>6</v>
      </c>
      <c r="S28" s="2" t="s">
        <v>5</v>
      </c>
      <c r="T28" s="2" t="s">
        <v>6</v>
      </c>
      <c r="U28" s="2" t="str">
        <f t="shared" si="2"/>
        <v>C</v>
      </c>
      <c r="V28" s="2" t="str">
        <f t="shared" si="9"/>
        <v>CC</v>
      </c>
      <c r="W28" s="2"/>
      <c r="Y28" s="1">
        <v>44471</v>
      </c>
      <c r="Z28" s="2" t="s">
        <v>4</v>
      </c>
      <c r="AA28" s="2" t="s">
        <v>6</v>
      </c>
      <c r="AB28" s="2" t="s">
        <v>4</v>
      </c>
      <c r="AC28" s="2" t="str">
        <f t="shared" si="3"/>
        <v>R</v>
      </c>
      <c r="AD28" s="2" t="str">
        <f t="shared" si="10"/>
        <v>CR</v>
      </c>
      <c r="AE28" s="2"/>
      <c r="AG28" s="1">
        <v>44476</v>
      </c>
      <c r="AH28" s="2" t="s">
        <v>6</v>
      </c>
      <c r="AI28" s="2" t="s">
        <v>82</v>
      </c>
      <c r="AJ28" s="2" t="s">
        <v>82</v>
      </c>
      <c r="AK28" s="2" t="str">
        <f t="shared" si="4"/>
        <v>P</v>
      </c>
      <c r="AL28" s="2" t="str">
        <f t="shared" si="11"/>
        <v>CP</v>
      </c>
      <c r="AM28" s="2"/>
      <c r="AO28" s="1">
        <v>44129</v>
      </c>
      <c r="AP28" s="2" t="s">
        <v>1</v>
      </c>
      <c r="AQ28" s="2" t="s">
        <v>6</v>
      </c>
      <c r="AR28" s="2" t="s">
        <v>6</v>
      </c>
      <c r="AS28" s="2" t="str">
        <f t="shared" si="5"/>
        <v>C</v>
      </c>
      <c r="AT28" s="2" t="str">
        <f t="shared" si="12"/>
        <v>RC</v>
      </c>
      <c r="AU28" s="2"/>
      <c r="AW28" s="1">
        <v>44473</v>
      </c>
      <c r="AX28" s="2" t="s">
        <v>3</v>
      </c>
      <c r="AY28" s="2" t="s">
        <v>6</v>
      </c>
      <c r="AZ28" s="2" t="s">
        <v>3</v>
      </c>
      <c r="BA28" s="2" t="str">
        <f t="shared" si="6"/>
        <v>D</v>
      </c>
      <c r="BB28" s="2" t="str">
        <f t="shared" si="13"/>
        <v>DD</v>
      </c>
      <c r="BC28" s="2"/>
    </row>
    <row r="29" spans="1:55" x14ac:dyDescent="0.3">
      <c r="A29" s="1">
        <v>43581</v>
      </c>
      <c r="B29" s="2" t="s">
        <v>6</v>
      </c>
      <c r="C29" s="2" t="s">
        <v>0</v>
      </c>
      <c r="D29" s="2" t="s">
        <v>0</v>
      </c>
      <c r="E29" s="2" t="str">
        <f t="shared" si="0"/>
        <v>M</v>
      </c>
      <c r="F29" s="2" t="str">
        <f t="shared" si="7"/>
        <v>MM</v>
      </c>
      <c r="G29" s="2"/>
      <c r="Q29" s="1">
        <v>44469</v>
      </c>
      <c r="R29" s="2" t="s">
        <v>5</v>
      </c>
      <c r="S29" s="2" t="s">
        <v>6</v>
      </c>
      <c r="T29" s="2" t="s">
        <v>6</v>
      </c>
      <c r="U29" s="2" t="str">
        <f t="shared" si="2"/>
        <v>C</v>
      </c>
      <c r="V29" s="2" t="str">
        <f t="shared" si="9"/>
        <v>CC</v>
      </c>
      <c r="W29" s="2"/>
      <c r="AG29" s="21"/>
      <c r="AH29" s="17"/>
      <c r="AI29" s="17"/>
      <c r="AJ29" s="17"/>
      <c r="AK29" s="17"/>
      <c r="AL29" s="17"/>
      <c r="AM29" s="17"/>
      <c r="AO29" s="20">
        <v>44311</v>
      </c>
      <c r="AP29" s="2" t="s">
        <v>6</v>
      </c>
      <c r="AQ29" s="2" t="s">
        <v>1</v>
      </c>
      <c r="AR29" s="2" t="s">
        <v>6</v>
      </c>
      <c r="AS29" s="2" t="str">
        <f t="shared" si="5"/>
        <v>C</v>
      </c>
      <c r="AT29" s="2" t="str">
        <f t="shared" si="12"/>
        <v>CC</v>
      </c>
      <c r="AU29" s="2"/>
      <c r="AW29" s="1">
        <v>44479</v>
      </c>
      <c r="AX29" s="2" t="s">
        <v>3</v>
      </c>
      <c r="AY29" s="2" t="s">
        <v>6</v>
      </c>
      <c r="AZ29" s="2" t="s">
        <v>6</v>
      </c>
      <c r="BA29" s="2" t="str">
        <f t="shared" si="6"/>
        <v>C</v>
      </c>
      <c r="BB29" s="2" t="str">
        <f t="shared" si="13"/>
        <v>DC</v>
      </c>
      <c r="BC29" s="2"/>
    </row>
    <row r="30" spans="1:55" x14ac:dyDescent="0.3">
      <c r="A30" s="1">
        <v>43592</v>
      </c>
      <c r="B30" s="2" t="s">
        <v>0</v>
      </c>
      <c r="C30" s="2" t="s">
        <v>6</v>
      </c>
      <c r="D30" s="2" t="s">
        <v>0</v>
      </c>
      <c r="E30" s="2" t="str">
        <f t="shared" si="0"/>
        <v>M</v>
      </c>
      <c r="F30" s="2" t="str">
        <f t="shared" si="7"/>
        <v>MM</v>
      </c>
      <c r="G30" s="2"/>
      <c r="I30" s="11" t="s">
        <v>73</v>
      </c>
      <c r="J30" s="2"/>
      <c r="K30" s="2"/>
      <c r="Y30" s="11" t="s">
        <v>73</v>
      </c>
      <c r="Z30" s="2"/>
      <c r="AA30" s="2"/>
      <c r="AO30" s="1">
        <v>44463</v>
      </c>
      <c r="AP30" s="2" t="s">
        <v>1</v>
      </c>
      <c r="AQ30" s="2" t="s">
        <v>6</v>
      </c>
      <c r="AR30" s="2" t="s">
        <v>6</v>
      </c>
      <c r="AS30" s="2" t="str">
        <f t="shared" si="5"/>
        <v>C</v>
      </c>
      <c r="AT30" s="2" t="str">
        <f t="shared" si="12"/>
        <v>CC</v>
      </c>
      <c r="AU30" s="2"/>
    </row>
    <row r="31" spans="1:55" x14ac:dyDescent="0.3">
      <c r="A31" s="1">
        <v>43597</v>
      </c>
      <c r="B31" s="2" t="s">
        <v>0</v>
      </c>
      <c r="C31" s="2" t="s">
        <v>6</v>
      </c>
      <c r="D31" s="2" t="s">
        <v>0</v>
      </c>
      <c r="E31" s="2" t="str">
        <f t="shared" si="0"/>
        <v>M</v>
      </c>
      <c r="F31" s="2" t="str">
        <f t="shared" si="7"/>
        <v>MM</v>
      </c>
      <c r="G31" s="2"/>
      <c r="I31" s="2"/>
      <c r="J31" s="2" t="s">
        <v>72</v>
      </c>
      <c r="K31" s="2" t="s">
        <v>74</v>
      </c>
      <c r="Q31" s="11" t="s">
        <v>73</v>
      </c>
      <c r="R31" s="2"/>
      <c r="S31" s="2"/>
      <c r="Y31" s="2"/>
      <c r="Z31" s="2" t="s">
        <v>72</v>
      </c>
      <c r="AA31" s="2" t="s">
        <v>75</v>
      </c>
      <c r="AG31" s="11" t="s">
        <v>73</v>
      </c>
      <c r="AH31" s="2"/>
      <c r="AI31" s="2"/>
      <c r="AW31" s="11" t="s">
        <v>73</v>
      </c>
      <c r="AX31" s="2"/>
      <c r="AY31" s="2"/>
    </row>
    <row r="32" spans="1:55" x14ac:dyDescent="0.3">
      <c r="A32" s="1">
        <v>44093</v>
      </c>
      <c r="B32" s="2" t="s">
        <v>0</v>
      </c>
      <c r="C32" s="2" t="s">
        <v>6</v>
      </c>
      <c r="D32" s="2" t="s">
        <v>6</v>
      </c>
      <c r="E32" s="2" t="str">
        <f t="shared" si="0"/>
        <v>C</v>
      </c>
      <c r="F32" s="2" t="str">
        <f t="shared" si="7"/>
        <v>MC</v>
      </c>
      <c r="G32" s="2"/>
      <c r="I32" s="2" t="s">
        <v>72</v>
      </c>
      <c r="J32" s="2">
        <f>COUNTIF($N$4:$N$28,"CC")</f>
        <v>9</v>
      </c>
      <c r="K32" s="2">
        <f>COUNTIF($N$4:$N$28,"CK")</f>
        <v>7</v>
      </c>
      <c r="Q32" s="2"/>
      <c r="R32" s="2" t="s">
        <v>72</v>
      </c>
      <c r="S32" s="2" t="s">
        <v>78</v>
      </c>
      <c r="Y32" s="2" t="s">
        <v>72</v>
      </c>
      <c r="Z32" s="2">
        <f>COUNTIF($AD$4:$AD$28,"CC")</f>
        <v>9</v>
      </c>
      <c r="AA32" s="2">
        <f>COUNTIF($AD$4:$AD$28,"CR")</f>
        <v>6</v>
      </c>
      <c r="AG32" s="2"/>
      <c r="AH32" s="2" t="s">
        <v>72</v>
      </c>
      <c r="AI32" s="2" t="s">
        <v>76</v>
      </c>
      <c r="AO32" s="11" t="s">
        <v>73</v>
      </c>
      <c r="AP32" s="2"/>
      <c r="AQ32" s="2"/>
      <c r="AW32" s="2"/>
      <c r="AX32" s="2" t="s">
        <v>72</v>
      </c>
      <c r="AY32" s="2" t="s">
        <v>77</v>
      </c>
    </row>
    <row r="33" spans="1:51" x14ac:dyDescent="0.3">
      <c r="A33" s="1">
        <v>44127</v>
      </c>
      <c r="B33" s="2" t="s">
        <v>6</v>
      </c>
      <c r="C33" s="2" t="s">
        <v>0</v>
      </c>
      <c r="D33" s="2" t="s">
        <v>0</v>
      </c>
      <c r="E33" s="2" t="str">
        <f t="shared" si="0"/>
        <v>M</v>
      </c>
      <c r="F33" s="2" t="str">
        <f t="shared" si="7"/>
        <v>CM</v>
      </c>
      <c r="G33" s="2"/>
      <c r="I33" s="2" t="s">
        <v>74</v>
      </c>
      <c r="J33" s="2">
        <f>COUNTIF($N$4:$N$28,"KC")</f>
        <v>7</v>
      </c>
      <c r="K33" s="2">
        <f>COUNTIF($N$4:$N$28,"KK")</f>
        <v>1</v>
      </c>
      <c r="Q33" s="2" t="s">
        <v>72</v>
      </c>
      <c r="R33" s="2">
        <f>COUNTIF($V$4:$V$29,"CC")</f>
        <v>11</v>
      </c>
      <c r="S33" s="2">
        <f>COUNTIF($V$4:$V$29,"CS")</f>
        <v>6</v>
      </c>
      <c r="Y33" s="2" t="s">
        <v>75</v>
      </c>
      <c r="Z33" s="2">
        <f>COUNTIF($AD$4:$AD$28,"RC")</f>
        <v>6</v>
      </c>
      <c r="AA33" s="2">
        <f>COUNTIF($AD$4:$AD$28,"RR")</f>
        <v>3</v>
      </c>
      <c r="AG33" s="2" t="s">
        <v>72</v>
      </c>
      <c r="AH33" s="2">
        <f>COUNTIF($AL$4:$AL$28,"CC")</f>
        <v>9</v>
      </c>
      <c r="AI33" s="2">
        <f>COUNTIF($AL$4:$AL$28,"CP")</f>
        <v>6</v>
      </c>
      <c r="AO33" s="2"/>
      <c r="AP33" s="2" t="s">
        <v>72</v>
      </c>
      <c r="AQ33" s="2" t="s">
        <v>75</v>
      </c>
      <c r="AW33" s="2" t="s">
        <v>72</v>
      </c>
      <c r="AX33" s="2">
        <f>COUNTIF($BB$4:$BB$29,"CC")</f>
        <v>9</v>
      </c>
      <c r="AY33" s="2">
        <f>COUNTIF($BB$4:$BB$29,"CD")</f>
        <v>6</v>
      </c>
    </row>
    <row r="34" spans="1:51" x14ac:dyDescent="0.3">
      <c r="A34" s="1">
        <v>44317</v>
      </c>
      <c r="B34" s="2" t="s">
        <v>0</v>
      </c>
      <c r="C34" s="2" t="s">
        <v>6</v>
      </c>
      <c r="D34" s="2" t="s">
        <v>0</v>
      </c>
      <c r="E34" s="2" t="str">
        <f t="shared" si="0"/>
        <v>M</v>
      </c>
      <c r="F34" s="2" t="str">
        <f t="shared" si="7"/>
        <v>MM</v>
      </c>
      <c r="G34" s="2"/>
      <c r="Q34" s="2" t="s">
        <v>78</v>
      </c>
      <c r="R34" s="2">
        <f>COUNTIF($V$4:$V$29,"SC")</f>
        <v>7</v>
      </c>
      <c r="S34" s="2">
        <f>COUNTIF($V$4:$V$29,"SS")</f>
        <v>1</v>
      </c>
      <c r="AG34" s="2" t="s">
        <v>76</v>
      </c>
      <c r="AH34" s="2">
        <f>COUNTIF($AL$4:$AL$28,"PC")</f>
        <v>5</v>
      </c>
      <c r="AI34" s="2">
        <f>COUNTIF($AL$4:$AL$28,"PP")</f>
        <v>4</v>
      </c>
      <c r="AO34" s="2" t="s">
        <v>72</v>
      </c>
      <c r="AP34" s="2">
        <f>COUNTIF($AT$4:$AT$30,"CC")</f>
        <v>12</v>
      </c>
      <c r="AQ34" s="2">
        <f>COUNTIF($AT$4:$AT$30,"CR")</f>
        <v>5</v>
      </c>
      <c r="AW34" s="2" t="s">
        <v>77</v>
      </c>
      <c r="AX34" s="2">
        <f>COUNTIF($BB$4:$BB$29,"DC")</f>
        <v>7</v>
      </c>
      <c r="AY34" s="2">
        <f>COUNTIF($BB$4:$BB$29,"DD")</f>
        <v>3</v>
      </c>
    </row>
    <row r="35" spans="1:51" x14ac:dyDescent="0.3">
      <c r="A35" s="1">
        <v>44458</v>
      </c>
      <c r="B35" s="2" t="s">
        <v>6</v>
      </c>
      <c r="C35" s="2" t="s">
        <v>0</v>
      </c>
      <c r="D35" s="2" t="s">
        <v>6</v>
      </c>
      <c r="E35" s="2" t="str">
        <f t="shared" si="0"/>
        <v>C</v>
      </c>
      <c r="F35" s="2" t="str">
        <f t="shared" si="7"/>
        <v>MC</v>
      </c>
      <c r="G35" s="2"/>
      <c r="AO35" s="2" t="s">
        <v>75</v>
      </c>
      <c r="AP35" s="2">
        <f>COUNTIF($AT$4:$AT$30,"RC")</f>
        <v>5</v>
      </c>
      <c r="AQ35" s="2">
        <f>COUNTIF($AT$4:$AT$30,"RR")</f>
        <v>4</v>
      </c>
    </row>
    <row r="37" spans="1:51" x14ac:dyDescent="0.3">
      <c r="A37" s="11" t="s">
        <v>73</v>
      </c>
      <c r="B37" s="2"/>
      <c r="C37" s="2"/>
    </row>
    <row r="38" spans="1:51" x14ac:dyDescent="0.3">
      <c r="A38" s="2"/>
      <c r="B38" s="2" t="s">
        <v>72</v>
      </c>
      <c r="C38" s="2" t="s">
        <v>71</v>
      </c>
    </row>
    <row r="39" spans="1:51" x14ac:dyDescent="0.3">
      <c r="A39" s="2" t="s">
        <v>72</v>
      </c>
      <c r="B39" s="2">
        <f>COUNTIF($F$4:$F$35,"CC")</f>
        <v>4</v>
      </c>
      <c r="C39" s="2">
        <f>COUNTIF($F$4:$F$35,"CM")</f>
        <v>8</v>
      </c>
    </row>
    <row r="40" spans="1:51" x14ac:dyDescent="0.3">
      <c r="A40" s="2" t="s">
        <v>71</v>
      </c>
      <c r="B40" s="2">
        <f>COUNTIF($F$4:$F$35,"MC")</f>
        <v>8</v>
      </c>
      <c r="C40" s="2">
        <f>COUNTIF($F$4:$F$35,"MM")</f>
        <v>11</v>
      </c>
    </row>
  </sheetData>
  <mergeCells count="8">
    <mergeCell ref="A1:F1"/>
    <mergeCell ref="AW2:BC2"/>
    <mergeCell ref="A2:G2"/>
    <mergeCell ref="I2:O2"/>
    <mergeCell ref="Q2:W2"/>
    <mergeCell ref="Y2:AE2"/>
    <mergeCell ref="AG2:AM2"/>
    <mergeCell ref="AO2:AU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587E0-F77B-49C0-9087-DC2F0285A15C}">
  <dimension ref="A1:BC38"/>
  <sheetViews>
    <sheetView zoomScaleNormal="100" workbookViewId="0">
      <selection sqref="A1:F1"/>
    </sheetView>
  </sheetViews>
  <sheetFormatPr defaultRowHeight="14.4" x14ac:dyDescent="0.3"/>
  <cols>
    <col min="1" max="1" width="19.5546875" bestFit="1" customWidth="1"/>
    <col min="2" max="5" width="18.21875" bestFit="1" customWidth="1"/>
    <col min="6" max="6" width="37.109375" bestFit="1" customWidth="1"/>
    <col min="7" max="7" width="45.5546875" bestFit="1" customWidth="1"/>
    <col min="9" max="9" width="19.5546875" bestFit="1" customWidth="1"/>
    <col min="10" max="13" width="18.21875" bestFit="1" customWidth="1"/>
    <col min="14" max="14" width="37.109375" bestFit="1" customWidth="1"/>
    <col min="15" max="15" width="28.33203125" bestFit="1" customWidth="1"/>
    <col min="17" max="17" width="19.5546875" bestFit="1" customWidth="1"/>
    <col min="18" max="21" width="18.21875" bestFit="1" customWidth="1"/>
    <col min="22" max="22" width="37.109375" bestFit="1" customWidth="1"/>
    <col min="23" max="23" width="30.5546875" bestFit="1" customWidth="1"/>
    <col min="24" max="24" width="8.6640625" customWidth="1"/>
    <col min="25" max="25" width="19.5546875" bestFit="1" customWidth="1"/>
    <col min="26" max="29" width="18.21875" bestFit="1" customWidth="1"/>
    <col min="30" max="30" width="37.109375" bestFit="1" customWidth="1"/>
    <col min="31" max="31" width="26.6640625" bestFit="1" customWidth="1"/>
    <col min="33" max="33" width="19.5546875" bestFit="1" customWidth="1"/>
    <col min="34" max="37" width="18.21875" bestFit="1" customWidth="1"/>
    <col min="38" max="38" width="37.109375" bestFit="1" customWidth="1"/>
    <col min="39" max="39" width="30.5546875" bestFit="1" customWidth="1"/>
    <col min="41" max="41" width="19.5546875" bestFit="1" customWidth="1"/>
    <col min="42" max="44" width="24.33203125" bestFit="1" customWidth="1"/>
    <col min="45" max="45" width="18.21875" bestFit="1" customWidth="1"/>
    <col min="46" max="46" width="37.109375" bestFit="1" customWidth="1"/>
    <col min="47" max="47" width="32" bestFit="1" customWidth="1"/>
    <col min="49" max="49" width="19.5546875" bestFit="1" customWidth="1"/>
    <col min="50" max="53" width="18.21875" bestFit="1" customWidth="1"/>
    <col min="54" max="54" width="37.109375" bestFit="1" customWidth="1"/>
    <col min="55" max="55" width="32.21875" bestFit="1" customWidth="1"/>
  </cols>
  <sheetData>
    <row r="1" spans="1:55" ht="49.8" customHeight="1" x14ac:dyDescent="0.3">
      <c r="A1" s="43" t="s">
        <v>242</v>
      </c>
      <c r="B1" s="43"/>
      <c r="C1" s="43"/>
      <c r="D1" s="43"/>
      <c r="E1" s="43"/>
      <c r="F1" s="43"/>
    </row>
    <row r="2" spans="1:55" x14ac:dyDescent="0.3">
      <c r="A2" s="49" t="s">
        <v>37</v>
      </c>
      <c r="B2" s="49"/>
      <c r="C2" s="49"/>
      <c r="D2" s="49"/>
      <c r="E2" s="49"/>
      <c r="F2" s="49"/>
      <c r="G2" s="49"/>
      <c r="I2" s="47" t="s">
        <v>38</v>
      </c>
      <c r="J2" s="47"/>
      <c r="K2" s="47"/>
      <c r="L2" s="47"/>
      <c r="M2" s="47"/>
      <c r="N2" s="47"/>
      <c r="O2" s="47"/>
      <c r="Q2" s="50" t="s">
        <v>39</v>
      </c>
      <c r="R2" s="50"/>
      <c r="S2" s="50"/>
      <c r="T2" s="50"/>
      <c r="U2" s="50"/>
      <c r="V2" s="50"/>
      <c r="W2" s="50"/>
      <c r="Y2" s="47" t="s">
        <v>40</v>
      </c>
      <c r="Z2" s="47"/>
      <c r="AA2" s="47"/>
      <c r="AB2" s="47"/>
      <c r="AC2" s="47"/>
      <c r="AD2" s="47"/>
      <c r="AE2" s="47"/>
      <c r="AG2" s="44" t="s">
        <v>85</v>
      </c>
      <c r="AH2" s="44"/>
      <c r="AI2" s="44"/>
      <c r="AJ2" s="44"/>
      <c r="AK2" s="44"/>
      <c r="AL2" s="44"/>
      <c r="AM2" s="44"/>
      <c r="AO2" s="45" t="s">
        <v>41</v>
      </c>
      <c r="AP2" s="45"/>
      <c r="AQ2" s="45"/>
      <c r="AR2" s="45"/>
      <c r="AS2" s="45"/>
      <c r="AT2" s="45"/>
      <c r="AU2" s="45"/>
      <c r="AW2" s="46" t="s">
        <v>42</v>
      </c>
      <c r="AX2" s="46"/>
      <c r="AY2" s="46"/>
      <c r="AZ2" s="46"/>
      <c r="BA2" s="46"/>
      <c r="BB2" s="46"/>
      <c r="BC2" s="46"/>
    </row>
    <row r="3" spans="1:55" x14ac:dyDescent="0.3">
      <c r="A3" s="7" t="s">
        <v>12</v>
      </c>
      <c r="B3" s="8" t="s">
        <v>9</v>
      </c>
      <c r="C3" s="8" t="s">
        <v>10</v>
      </c>
      <c r="D3" s="8" t="s">
        <v>11</v>
      </c>
      <c r="E3" s="8" t="s">
        <v>25</v>
      </c>
      <c r="F3" s="8" t="s">
        <v>70</v>
      </c>
      <c r="G3" s="8" t="s">
        <v>30</v>
      </c>
      <c r="I3" s="7" t="s">
        <v>12</v>
      </c>
      <c r="J3" s="8" t="s">
        <v>9</v>
      </c>
      <c r="K3" s="8" t="s">
        <v>10</v>
      </c>
      <c r="L3" s="8" t="s">
        <v>11</v>
      </c>
      <c r="M3" s="8" t="s">
        <v>25</v>
      </c>
      <c r="N3" s="8" t="s">
        <v>70</v>
      </c>
      <c r="O3" s="8" t="s">
        <v>30</v>
      </c>
      <c r="Q3" s="7" t="s">
        <v>12</v>
      </c>
      <c r="R3" s="8" t="s">
        <v>9</v>
      </c>
      <c r="S3" s="8" t="s">
        <v>10</v>
      </c>
      <c r="T3" s="8" t="s">
        <v>11</v>
      </c>
      <c r="U3" s="8" t="s">
        <v>25</v>
      </c>
      <c r="V3" s="8" t="s">
        <v>70</v>
      </c>
      <c r="W3" s="8" t="s">
        <v>30</v>
      </c>
      <c r="Y3" s="7" t="s">
        <v>12</v>
      </c>
      <c r="Z3" s="8" t="s">
        <v>9</v>
      </c>
      <c r="AA3" s="8" t="s">
        <v>10</v>
      </c>
      <c r="AB3" s="8" t="s">
        <v>11</v>
      </c>
      <c r="AC3" s="8" t="s">
        <v>25</v>
      </c>
      <c r="AD3" s="8" t="s">
        <v>70</v>
      </c>
      <c r="AE3" s="8" t="s">
        <v>30</v>
      </c>
      <c r="AG3" s="7" t="s">
        <v>12</v>
      </c>
      <c r="AH3" s="8" t="s">
        <v>9</v>
      </c>
      <c r="AI3" s="8" t="s">
        <v>10</v>
      </c>
      <c r="AJ3" s="8" t="s">
        <v>11</v>
      </c>
      <c r="AK3" s="8" t="s">
        <v>25</v>
      </c>
      <c r="AL3" s="8" t="s">
        <v>70</v>
      </c>
      <c r="AM3" s="8" t="s">
        <v>30</v>
      </c>
      <c r="AO3" s="7" t="s">
        <v>12</v>
      </c>
      <c r="AP3" s="8" t="s">
        <v>9</v>
      </c>
      <c r="AQ3" s="8" t="s">
        <v>10</v>
      </c>
      <c r="AR3" s="8" t="s">
        <v>11</v>
      </c>
      <c r="AS3" s="8" t="s">
        <v>25</v>
      </c>
      <c r="AT3" s="8" t="s">
        <v>70</v>
      </c>
      <c r="AU3" s="8" t="s">
        <v>30</v>
      </c>
      <c r="AW3" s="7" t="s">
        <v>12</v>
      </c>
      <c r="AX3" s="8" t="s">
        <v>9</v>
      </c>
      <c r="AY3" s="8" t="s">
        <v>10</v>
      </c>
      <c r="AZ3" s="8" t="s">
        <v>11</v>
      </c>
      <c r="BA3" s="8" t="s">
        <v>25</v>
      </c>
      <c r="BB3" s="8" t="s">
        <v>70</v>
      </c>
      <c r="BC3" s="8" t="s">
        <v>30</v>
      </c>
    </row>
    <row r="4" spans="1:55" x14ac:dyDescent="0.3">
      <c r="A4" s="1">
        <v>39567</v>
      </c>
      <c r="B4" s="2" t="s">
        <v>2</v>
      </c>
      <c r="C4" s="2" t="s">
        <v>0</v>
      </c>
      <c r="D4" s="2" t="s">
        <v>0</v>
      </c>
      <c r="E4" s="2" t="str">
        <f>IF(D4=$C$4,"M","K")</f>
        <v>M</v>
      </c>
      <c r="F4" s="2"/>
      <c r="G4" s="2" t="str">
        <f>_xlfn.CONCAT(E4:E32)</f>
        <v>MMMMMKMMMKMMKKKMMMMMMMMKMMMMK</v>
      </c>
      <c r="I4" s="1">
        <v>39564</v>
      </c>
      <c r="J4" s="2" t="s">
        <v>6</v>
      </c>
      <c r="K4" s="2" t="s">
        <v>2</v>
      </c>
      <c r="L4" s="2" t="s">
        <v>6</v>
      </c>
      <c r="M4" s="2" t="str">
        <f>IF(L4=$J$4,"C","K")</f>
        <v>C</v>
      </c>
      <c r="N4" s="2"/>
      <c r="O4" s="2" t="str">
        <f>_xlfn.CONCAT(M4:M28)</f>
        <v>CCKCCCKKCKCCCKCKCKCCKCCCC</v>
      </c>
      <c r="Q4" s="1">
        <v>39558</v>
      </c>
      <c r="R4" s="2" t="s">
        <v>2</v>
      </c>
      <c r="S4" s="2" t="s">
        <v>5</v>
      </c>
      <c r="T4" s="2" t="s">
        <v>2</v>
      </c>
      <c r="U4" s="2" t="str">
        <f>IF(T4=$R$4,"K","S")</f>
        <v>K</v>
      </c>
      <c r="V4" s="2"/>
      <c r="W4" s="2" t="str">
        <f>_xlfn.CONCAT(U4:U33)</f>
        <v>KKSSKKKKKKSKKSKKKSKSKSKSKSKKKK</v>
      </c>
      <c r="Y4" s="1">
        <v>39569</v>
      </c>
      <c r="Z4" s="2" t="s">
        <v>4</v>
      </c>
      <c r="AA4" s="2" t="s">
        <v>2</v>
      </c>
      <c r="AB4" s="2" t="s">
        <v>4</v>
      </c>
      <c r="AC4" s="2" t="str">
        <f>IF(AB4=$Z$4,"R","K")</f>
        <v>R</v>
      </c>
      <c r="AD4" s="2"/>
      <c r="AE4" s="2" t="str">
        <f>_xlfn.CONCAT(AC4:AC27)</f>
        <v>RRRKRKKKRKRKRRRKKKKRKKRK</v>
      </c>
      <c r="AG4" s="1">
        <v>39571</v>
      </c>
      <c r="AH4" s="2" t="s">
        <v>82</v>
      </c>
      <c r="AI4" s="2" t="s">
        <v>2</v>
      </c>
      <c r="AJ4" s="2" t="s">
        <v>82</v>
      </c>
      <c r="AK4" s="2" t="str">
        <f>IF(AJ4=$AH$4,"P","K")</f>
        <v>P</v>
      </c>
      <c r="AL4" s="2"/>
      <c r="AM4" s="2" t="str">
        <f>_xlfn.CONCAT(AK4:AK32)</f>
        <v>PKKPKPKPKPKPKKKKKKKKPPKKKKPKP</v>
      </c>
      <c r="AO4" s="1">
        <v>39556</v>
      </c>
      <c r="AP4" s="2" t="s">
        <v>1</v>
      </c>
      <c r="AQ4" s="2" t="s">
        <v>2</v>
      </c>
      <c r="AR4" s="2" t="s">
        <v>2</v>
      </c>
      <c r="AS4" s="2" t="str">
        <f>IF(AR4=$AQ$4,"K","R")</f>
        <v>K</v>
      </c>
      <c r="AT4" s="2"/>
      <c r="AU4" s="2" t="str">
        <f>_xlfn.CONCAT(AS4:AS32)</f>
        <v>KKRRKRRRKKRKKKRRKRKKKKKRRRRKK</v>
      </c>
      <c r="AW4" s="1">
        <v>39581</v>
      </c>
      <c r="AX4" s="2" t="s">
        <v>2</v>
      </c>
      <c r="AY4" s="2" t="s">
        <v>3</v>
      </c>
      <c r="AZ4" s="2" t="s">
        <v>2</v>
      </c>
      <c r="BA4" s="2" t="str">
        <f>IF(AZ4=$AX$4,"K","D")</f>
        <v>K</v>
      </c>
      <c r="BB4" s="2"/>
      <c r="BC4" s="2" t="str">
        <f>_xlfn.CONCAT(BA4:BA31)</f>
        <v>KDDDKKDKKKDDKKKKDKKKDDDDKDKK</v>
      </c>
    </row>
    <row r="5" spans="1:55" x14ac:dyDescent="0.3">
      <c r="A5" s="1">
        <v>39584</v>
      </c>
      <c r="B5" s="2" t="s">
        <v>0</v>
      </c>
      <c r="C5" s="2" t="s">
        <v>2</v>
      </c>
      <c r="D5" s="2" t="s">
        <v>0</v>
      </c>
      <c r="E5" s="2" t="str">
        <f>IF(D5=$C$4,"M","K")</f>
        <v>M</v>
      </c>
      <c r="F5" s="2" t="str">
        <f>_xlfn.CONCAT(E4,E5)</f>
        <v>MM</v>
      </c>
      <c r="G5" s="2"/>
      <c r="I5" s="1">
        <v>39586</v>
      </c>
      <c r="J5" s="2" t="s">
        <v>2</v>
      </c>
      <c r="K5" s="2" t="s">
        <v>6</v>
      </c>
      <c r="L5" s="2" t="s">
        <v>6</v>
      </c>
      <c r="M5" s="2" t="str">
        <f t="shared" ref="M5:M28" si="0">IF(L5=$J$4,"C","K")</f>
        <v>C</v>
      </c>
      <c r="N5" s="2" t="str">
        <f>_xlfn.CONCAT(M4,M5)</f>
        <v>CC</v>
      </c>
      <c r="O5" s="2"/>
      <c r="Q5" s="1">
        <v>39579</v>
      </c>
      <c r="R5" s="2" t="s">
        <v>5</v>
      </c>
      <c r="S5" s="2" t="s">
        <v>2</v>
      </c>
      <c r="T5" s="2" t="s">
        <v>2</v>
      </c>
      <c r="U5" s="2" t="str">
        <f t="shared" ref="U5:U33" si="1">IF(T5=$R$4,"K","S")</f>
        <v>K</v>
      </c>
      <c r="V5" s="2" t="str">
        <f>_xlfn.CONCAT(U4,U5)</f>
        <v>KK</v>
      </c>
      <c r="W5" s="2"/>
      <c r="Y5" s="1">
        <v>39588</v>
      </c>
      <c r="Z5" s="2" t="s">
        <v>2</v>
      </c>
      <c r="AA5" s="2" t="s">
        <v>4</v>
      </c>
      <c r="AB5" s="2" t="s">
        <v>4</v>
      </c>
      <c r="AC5" s="2" t="str">
        <f t="shared" ref="AC5:AC27" si="2">IF(AB5=$Z$4,"R","K")</f>
        <v>R</v>
      </c>
      <c r="AD5" s="2" t="str">
        <f>_xlfn.CONCAT(AC4,AC5)</f>
        <v>RR</v>
      </c>
      <c r="AE5" s="2"/>
      <c r="AG5" s="1">
        <v>39593</v>
      </c>
      <c r="AH5" s="2" t="s">
        <v>2</v>
      </c>
      <c r="AI5" s="2" t="s">
        <v>82</v>
      </c>
      <c r="AJ5" s="2" t="s">
        <v>2</v>
      </c>
      <c r="AK5" s="2" t="str">
        <f t="shared" ref="AK5:AK32" si="3">IF(AJ5=$AH$4,"P","K")</f>
        <v>K</v>
      </c>
      <c r="AL5" s="2" t="str">
        <f>_xlfn.CONCAT(AK4,AK5)</f>
        <v>PK</v>
      </c>
      <c r="AM5" s="2"/>
      <c r="AO5" s="1">
        <v>39576</v>
      </c>
      <c r="AP5" s="2" t="s">
        <v>2</v>
      </c>
      <c r="AQ5" s="2" t="s">
        <v>1</v>
      </c>
      <c r="AR5" s="2" t="s">
        <v>2</v>
      </c>
      <c r="AS5" s="2" t="str">
        <f t="shared" ref="AS5:AS32" si="4">IF(AR5=$AQ$4,"K","R")</f>
        <v>K</v>
      </c>
      <c r="AT5" s="2" t="str">
        <f>_xlfn.CONCAT(AS4,AS5)</f>
        <v>KK</v>
      </c>
      <c r="AU5" s="2"/>
      <c r="AW5" s="1">
        <v>39938</v>
      </c>
      <c r="AX5" s="2" t="s">
        <v>3</v>
      </c>
      <c r="AY5" s="2" t="s">
        <v>2</v>
      </c>
      <c r="AZ5" s="2" t="s">
        <v>3</v>
      </c>
      <c r="BA5" s="2" t="str">
        <f t="shared" ref="BA5:BA31" si="5">IF(AZ5=$AX$4,"K","D")</f>
        <v>D</v>
      </c>
      <c r="BB5" s="2" t="str">
        <f>_xlfn.CONCAT(BA4,BA5)</f>
        <v>KD</v>
      </c>
      <c r="BC5" s="2"/>
    </row>
    <row r="6" spans="1:55" x14ac:dyDescent="0.3">
      <c r="A6" s="1">
        <v>39930</v>
      </c>
      <c r="B6" s="2" t="s">
        <v>2</v>
      </c>
      <c r="C6" s="2" t="s">
        <v>0</v>
      </c>
      <c r="D6" s="2" t="s">
        <v>0</v>
      </c>
      <c r="E6" s="2" t="str">
        <f t="shared" ref="E6:E32" si="6">IF(D6=$C$4,"M","K")</f>
        <v>M</v>
      </c>
      <c r="F6" s="2" t="str">
        <f t="shared" ref="F6:F32" si="7">_xlfn.CONCAT(E5,E6)</f>
        <v>MM</v>
      </c>
      <c r="G6" s="2"/>
      <c r="I6" s="1">
        <v>39951</v>
      </c>
      <c r="J6" s="2" t="s">
        <v>6</v>
      </c>
      <c r="K6" s="2" t="s">
        <v>2</v>
      </c>
      <c r="L6" s="2" t="s">
        <v>2</v>
      </c>
      <c r="M6" s="2" t="str">
        <f t="shared" si="0"/>
        <v>K</v>
      </c>
      <c r="N6" s="2" t="str">
        <f t="shared" ref="N6:N28" si="8">_xlfn.CONCAT(M5,M6)</f>
        <v>CK</v>
      </c>
      <c r="O6" s="2"/>
      <c r="Q6" s="1">
        <v>39922</v>
      </c>
      <c r="R6" s="2" t="s">
        <v>5</v>
      </c>
      <c r="S6" s="2" t="s">
        <v>2</v>
      </c>
      <c r="T6" s="2" t="s">
        <v>5</v>
      </c>
      <c r="U6" s="2" t="str">
        <f t="shared" si="1"/>
        <v>S</v>
      </c>
      <c r="V6" s="2" t="str">
        <f t="shared" ref="V6:V33" si="9">_xlfn.CONCAT(U5,U6)</f>
        <v>KS</v>
      </c>
      <c r="W6" s="2"/>
      <c r="Y6" s="1">
        <v>39926</v>
      </c>
      <c r="Z6" s="2" t="s">
        <v>2</v>
      </c>
      <c r="AA6" s="2" t="s">
        <v>4</v>
      </c>
      <c r="AB6" s="2" t="s">
        <v>4</v>
      </c>
      <c r="AC6" s="2" t="str">
        <f t="shared" si="2"/>
        <v>R</v>
      </c>
      <c r="AD6" s="2" t="str">
        <f t="shared" ref="AD6:AD27" si="10">_xlfn.CONCAT(AC5,AC6)</f>
        <v>RR</v>
      </c>
      <c r="AE6" s="2"/>
      <c r="AG6" s="1">
        <v>39924</v>
      </c>
      <c r="AH6" s="2" t="s">
        <v>82</v>
      </c>
      <c r="AI6" s="2" t="s">
        <v>2</v>
      </c>
      <c r="AJ6" s="2" t="s">
        <v>2</v>
      </c>
      <c r="AK6" s="2" t="str">
        <f t="shared" si="3"/>
        <v>K</v>
      </c>
      <c r="AL6" s="2" t="str">
        <f t="shared" ref="AL6:AL32" si="11">_xlfn.CONCAT(AK5,AK6)</f>
        <v>KK</v>
      </c>
      <c r="AM6" s="2"/>
      <c r="AO6" s="1">
        <v>39932</v>
      </c>
      <c r="AP6" s="2" t="s">
        <v>1</v>
      </c>
      <c r="AQ6" s="2" t="s">
        <v>2</v>
      </c>
      <c r="AR6" s="2" t="s">
        <v>1</v>
      </c>
      <c r="AS6" s="2" t="str">
        <f t="shared" si="4"/>
        <v>R</v>
      </c>
      <c r="AT6" s="2" t="str">
        <f t="shared" ref="AT6:AT32" si="12">_xlfn.CONCAT(AS5,AS6)</f>
        <v>KR</v>
      </c>
      <c r="AU6" s="2"/>
      <c r="AW6" s="1">
        <v>39943</v>
      </c>
      <c r="AX6" s="2" t="s">
        <v>3</v>
      </c>
      <c r="AY6" s="2" t="s">
        <v>2</v>
      </c>
      <c r="AZ6" s="2" t="s">
        <v>3</v>
      </c>
      <c r="BA6" s="2" t="str">
        <f t="shared" si="5"/>
        <v>D</v>
      </c>
      <c r="BB6" s="2" t="str">
        <f t="shared" ref="BB6:BB31" si="13">_xlfn.CONCAT(BA5,BA6)</f>
        <v>DD</v>
      </c>
      <c r="BC6" s="2"/>
    </row>
    <row r="7" spans="1:55" x14ac:dyDescent="0.3">
      <c r="A7" s="1">
        <v>39934</v>
      </c>
      <c r="B7" s="2" t="s">
        <v>2</v>
      </c>
      <c r="C7" s="2" t="s">
        <v>0</v>
      </c>
      <c r="D7" s="2" t="s">
        <v>0</v>
      </c>
      <c r="E7" s="2" t="str">
        <f t="shared" si="6"/>
        <v>M</v>
      </c>
      <c r="F7" s="2" t="str">
        <f t="shared" si="7"/>
        <v>MM</v>
      </c>
      <c r="G7" s="2"/>
      <c r="I7" s="1">
        <v>40253</v>
      </c>
      <c r="J7" s="2" t="s">
        <v>2</v>
      </c>
      <c r="K7" s="2" t="s">
        <v>6</v>
      </c>
      <c r="L7" s="2" t="s">
        <v>6</v>
      </c>
      <c r="M7" s="2" t="str">
        <f t="shared" si="0"/>
        <v>C</v>
      </c>
      <c r="N7" s="2" t="str">
        <f t="shared" si="8"/>
        <v>KC</v>
      </c>
      <c r="O7" s="2"/>
      <c r="Q7" s="1">
        <v>39949</v>
      </c>
      <c r="R7" s="2" t="s">
        <v>5</v>
      </c>
      <c r="S7" s="2" t="s">
        <v>2</v>
      </c>
      <c r="T7" s="2" t="s">
        <v>5</v>
      </c>
      <c r="U7" s="2" t="str">
        <f t="shared" si="1"/>
        <v>S</v>
      </c>
      <c r="V7" s="2" t="str">
        <f t="shared" si="9"/>
        <v>SS</v>
      </c>
      <c r="W7" s="2"/>
      <c r="Y7" s="1">
        <v>39953</v>
      </c>
      <c r="Z7" s="2" t="s">
        <v>2</v>
      </c>
      <c r="AA7" s="2" t="s">
        <v>4</v>
      </c>
      <c r="AB7" s="2" t="s">
        <v>2</v>
      </c>
      <c r="AC7" s="2" t="str">
        <f t="shared" si="2"/>
        <v>K</v>
      </c>
      <c r="AD7" s="2" t="str">
        <f t="shared" si="10"/>
        <v>RK</v>
      </c>
      <c r="AE7" s="2"/>
      <c r="AG7" s="1">
        <v>39936</v>
      </c>
      <c r="AH7" s="2" t="s">
        <v>82</v>
      </c>
      <c r="AI7" s="2" t="s">
        <v>2</v>
      </c>
      <c r="AJ7" s="2" t="s">
        <v>82</v>
      </c>
      <c r="AK7" s="2" t="str">
        <f t="shared" si="3"/>
        <v>P</v>
      </c>
      <c r="AL7" s="2" t="str">
        <f t="shared" si="11"/>
        <v>KP</v>
      </c>
      <c r="AM7" s="2"/>
      <c r="AO7" s="1">
        <v>39945</v>
      </c>
      <c r="AP7" s="2" t="s">
        <v>1</v>
      </c>
      <c r="AQ7" s="2" t="s">
        <v>2</v>
      </c>
      <c r="AR7" s="2" t="s">
        <v>1</v>
      </c>
      <c r="AS7" s="2" t="str">
        <f t="shared" si="4"/>
        <v>R</v>
      </c>
      <c r="AT7" s="2" t="str">
        <f t="shared" si="12"/>
        <v>RR</v>
      </c>
      <c r="AU7" s="2"/>
      <c r="AW7" s="1">
        <v>40266</v>
      </c>
      <c r="AX7" s="2" t="s">
        <v>3</v>
      </c>
      <c r="AY7" s="2" t="s">
        <v>2</v>
      </c>
      <c r="AZ7" s="2" t="s">
        <v>3</v>
      </c>
      <c r="BA7" s="2" t="str">
        <f t="shared" si="5"/>
        <v>D</v>
      </c>
      <c r="BB7" s="2" t="str">
        <f t="shared" si="13"/>
        <v>DD</v>
      </c>
      <c r="BC7" s="2"/>
    </row>
    <row r="8" spans="1:55" x14ac:dyDescent="0.3">
      <c r="A8" s="1">
        <v>40259</v>
      </c>
      <c r="B8" s="2" t="s">
        <v>0</v>
      </c>
      <c r="C8" s="2" t="s">
        <v>2</v>
      </c>
      <c r="D8" s="2" t="s">
        <v>0</v>
      </c>
      <c r="E8" s="2" t="str">
        <f t="shared" si="6"/>
        <v>M</v>
      </c>
      <c r="F8" s="2" t="str">
        <f t="shared" si="7"/>
        <v>MM</v>
      </c>
      <c r="G8" s="2"/>
      <c r="I8" s="1">
        <v>40281</v>
      </c>
      <c r="J8" s="2" t="s">
        <v>6</v>
      </c>
      <c r="K8" s="2" t="s">
        <v>2</v>
      </c>
      <c r="L8" s="2" t="s">
        <v>6</v>
      </c>
      <c r="M8" s="2" t="str">
        <f t="shared" si="0"/>
        <v>C</v>
      </c>
      <c r="N8" s="2" t="str">
        <f t="shared" si="8"/>
        <v>CC</v>
      </c>
      <c r="O8" s="2"/>
      <c r="Q8" s="1">
        <v>40249</v>
      </c>
      <c r="R8" s="2" t="s">
        <v>5</v>
      </c>
      <c r="S8" s="2" t="s">
        <v>2</v>
      </c>
      <c r="T8" s="2" t="s">
        <v>2</v>
      </c>
      <c r="U8" s="2" t="str">
        <f t="shared" si="1"/>
        <v>K</v>
      </c>
      <c r="V8" s="2" t="str">
        <f t="shared" si="9"/>
        <v>SK</v>
      </c>
      <c r="W8" s="2"/>
      <c r="Y8" s="1">
        <v>40257</v>
      </c>
      <c r="Z8" s="2" t="s">
        <v>4</v>
      </c>
      <c r="AA8" s="2" t="s">
        <v>2</v>
      </c>
      <c r="AB8" s="2" t="s">
        <v>4</v>
      </c>
      <c r="AC8" s="2" t="str">
        <f t="shared" si="2"/>
        <v>R</v>
      </c>
      <c r="AD8" s="2" t="str">
        <f t="shared" si="10"/>
        <v>KR</v>
      </c>
      <c r="AE8" s="2"/>
      <c r="AG8" s="1">
        <v>40264</v>
      </c>
      <c r="AH8" s="2" t="s">
        <v>82</v>
      </c>
      <c r="AI8" s="2" t="s">
        <v>2</v>
      </c>
      <c r="AJ8" s="2" t="s">
        <v>2</v>
      </c>
      <c r="AK8" s="2" t="str">
        <f t="shared" si="3"/>
        <v>K</v>
      </c>
      <c r="AL8" s="2" t="str">
        <f t="shared" si="11"/>
        <v>PK</v>
      </c>
      <c r="AM8" s="2"/>
      <c r="AO8" s="1">
        <v>40251</v>
      </c>
      <c r="AP8" s="2" t="s">
        <v>2</v>
      </c>
      <c r="AQ8" s="2" t="s">
        <v>1</v>
      </c>
      <c r="AR8" s="2" t="s">
        <v>2</v>
      </c>
      <c r="AS8" s="2" t="str">
        <f t="shared" si="4"/>
        <v>K</v>
      </c>
      <c r="AT8" s="2" t="str">
        <f t="shared" si="12"/>
        <v>RK</v>
      </c>
      <c r="AU8" s="2"/>
      <c r="AW8" s="1">
        <v>40275</v>
      </c>
      <c r="AX8" s="2" t="s">
        <v>2</v>
      </c>
      <c r="AY8" s="2" t="s">
        <v>3</v>
      </c>
      <c r="AZ8" s="2" t="s">
        <v>2</v>
      </c>
      <c r="BA8" s="2" t="str">
        <f t="shared" si="5"/>
        <v>K</v>
      </c>
      <c r="BB8" s="2" t="str">
        <f t="shared" si="13"/>
        <v>DK</v>
      </c>
      <c r="BC8" s="2"/>
    </row>
    <row r="9" spans="1:55" x14ac:dyDescent="0.3">
      <c r="A9" s="1">
        <v>40287</v>
      </c>
      <c r="B9" s="2" t="s">
        <v>2</v>
      </c>
      <c r="C9" s="2" t="s">
        <v>0</v>
      </c>
      <c r="D9" s="2" t="s">
        <v>2</v>
      </c>
      <c r="E9" s="2" t="str">
        <f t="shared" si="6"/>
        <v>K</v>
      </c>
      <c r="F9" s="2" t="str">
        <f t="shared" si="7"/>
        <v>MK</v>
      </c>
      <c r="G9" s="2"/>
      <c r="I9" s="1">
        <v>40641</v>
      </c>
      <c r="J9" s="2" t="s">
        <v>6</v>
      </c>
      <c r="K9" s="2" t="s">
        <v>2</v>
      </c>
      <c r="L9" s="2" t="s">
        <v>6</v>
      </c>
      <c r="M9" s="2" t="str">
        <f t="shared" si="0"/>
        <v>C</v>
      </c>
      <c r="N9" s="2" t="str">
        <f t="shared" si="8"/>
        <v>CC</v>
      </c>
      <c r="O9" s="2"/>
      <c r="Q9" s="1">
        <v>40269</v>
      </c>
      <c r="R9" s="2" t="s">
        <v>2</v>
      </c>
      <c r="S9" s="2" t="s">
        <v>5</v>
      </c>
      <c r="T9" s="2" t="s">
        <v>2</v>
      </c>
      <c r="U9" s="2" t="str">
        <f t="shared" si="1"/>
        <v>K</v>
      </c>
      <c r="V9" s="2" t="str">
        <f t="shared" si="9"/>
        <v>KK</v>
      </c>
      <c r="W9" s="2"/>
      <c r="Y9" s="1">
        <v>40285</v>
      </c>
      <c r="Z9" s="2" t="s">
        <v>2</v>
      </c>
      <c r="AA9" s="2" t="s">
        <v>4</v>
      </c>
      <c r="AB9" s="2" t="s">
        <v>2</v>
      </c>
      <c r="AC9" s="2" t="str">
        <f t="shared" si="2"/>
        <v>K</v>
      </c>
      <c r="AD9" s="2" t="str">
        <f t="shared" si="10"/>
        <v>RK</v>
      </c>
      <c r="AE9" s="2"/>
      <c r="AG9" s="1">
        <v>40272</v>
      </c>
      <c r="AH9" s="2" t="s">
        <v>2</v>
      </c>
      <c r="AI9" s="2" t="s">
        <v>82</v>
      </c>
      <c r="AJ9" s="2" t="s">
        <v>82</v>
      </c>
      <c r="AK9" s="2" t="str">
        <f t="shared" si="3"/>
        <v>P</v>
      </c>
      <c r="AL9" s="2" t="str">
        <f t="shared" si="11"/>
        <v>KP</v>
      </c>
      <c r="AM9" s="2"/>
      <c r="AO9" s="1">
        <v>40278</v>
      </c>
      <c r="AP9" s="2" t="s">
        <v>1</v>
      </c>
      <c r="AQ9" s="2" t="s">
        <v>2</v>
      </c>
      <c r="AR9" s="2" t="s">
        <v>1</v>
      </c>
      <c r="AS9" s="2" t="str">
        <f t="shared" si="4"/>
        <v>R</v>
      </c>
      <c r="AT9" s="2" t="str">
        <f t="shared" si="12"/>
        <v>KR</v>
      </c>
      <c r="AU9" s="2"/>
      <c r="AW9" s="1">
        <v>40661</v>
      </c>
      <c r="AX9" s="2" t="s">
        <v>3</v>
      </c>
      <c r="AY9" s="2" t="s">
        <v>2</v>
      </c>
      <c r="AZ9" s="2" t="s">
        <v>2</v>
      </c>
      <c r="BA9" s="2" t="str">
        <f t="shared" si="5"/>
        <v>K</v>
      </c>
      <c r="BB9" s="2" t="str">
        <f t="shared" si="13"/>
        <v>KK</v>
      </c>
      <c r="BC9" s="2"/>
    </row>
    <row r="10" spans="1:55" x14ac:dyDescent="0.3">
      <c r="A10" s="1">
        <v>40685</v>
      </c>
      <c r="B10" s="2" t="s">
        <v>2</v>
      </c>
      <c r="C10" s="2" t="s">
        <v>0</v>
      </c>
      <c r="D10" s="2" t="s">
        <v>0</v>
      </c>
      <c r="E10" s="2" t="str">
        <f t="shared" si="6"/>
        <v>M</v>
      </c>
      <c r="F10" s="2" t="str">
        <f t="shared" si="7"/>
        <v>KM</v>
      </c>
      <c r="G10" s="2"/>
      <c r="I10" s="1">
        <v>40670</v>
      </c>
      <c r="J10" s="2" t="s">
        <v>2</v>
      </c>
      <c r="K10" s="2" t="s">
        <v>6</v>
      </c>
      <c r="L10" s="2" t="s">
        <v>2</v>
      </c>
      <c r="M10" s="2" t="str">
        <f t="shared" si="0"/>
        <v>K</v>
      </c>
      <c r="N10" s="2" t="str">
        <f t="shared" si="8"/>
        <v>CK</v>
      </c>
      <c r="O10" s="2"/>
      <c r="Q10" s="1">
        <v>40644</v>
      </c>
      <c r="R10" s="2" t="s">
        <v>2</v>
      </c>
      <c r="S10" s="2" t="s">
        <v>5</v>
      </c>
      <c r="T10" s="2" t="s">
        <v>2</v>
      </c>
      <c r="U10" s="2" t="str">
        <f t="shared" si="1"/>
        <v>K</v>
      </c>
      <c r="V10" s="2" t="str">
        <f t="shared" si="9"/>
        <v>KK</v>
      </c>
      <c r="W10" s="2"/>
      <c r="Y10" s="1">
        <v>40648</v>
      </c>
      <c r="Z10" s="2" t="s">
        <v>4</v>
      </c>
      <c r="AA10" s="2" t="s">
        <v>2</v>
      </c>
      <c r="AB10" s="2" t="s">
        <v>2</v>
      </c>
      <c r="AC10" s="2" t="str">
        <f t="shared" si="2"/>
        <v>K</v>
      </c>
      <c r="AD10" s="2" t="str">
        <f t="shared" si="10"/>
        <v>KK</v>
      </c>
      <c r="AE10" s="2"/>
      <c r="AG10" s="1">
        <v>40663</v>
      </c>
      <c r="AH10" s="2" t="s">
        <v>2</v>
      </c>
      <c r="AI10" s="2" t="s">
        <v>82</v>
      </c>
      <c r="AJ10" s="2" t="s">
        <v>2</v>
      </c>
      <c r="AK10" s="2" t="str">
        <f t="shared" si="3"/>
        <v>K</v>
      </c>
      <c r="AL10" s="2" t="str">
        <f t="shared" si="11"/>
        <v>PK</v>
      </c>
      <c r="AM10" s="2"/>
      <c r="AO10" s="1">
        <v>40655</v>
      </c>
      <c r="AP10" s="2" t="s">
        <v>2</v>
      </c>
      <c r="AQ10" s="2" t="s">
        <v>1</v>
      </c>
      <c r="AR10" s="2" t="s">
        <v>1</v>
      </c>
      <c r="AS10" s="2" t="str">
        <f t="shared" si="4"/>
        <v>R</v>
      </c>
      <c r="AT10" s="2" t="str">
        <f t="shared" si="12"/>
        <v>RR</v>
      </c>
      <c r="AU10" s="2"/>
      <c r="AW10" s="1">
        <v>41004</v>
      </c>
      <c r="AX10" s="2" t="s">
        <v>2</v>
      </c>
      <c r="AY10" s="2" t="s">
        <v>3</v>
      </c>
      <c r="AZ10" s="2" t="s">
        <v>3</v>
      </c>
      <c r="BA10" s="2" t="str">
        <f t="shared" si="5"/>
        <v>D</v>
      </c>
      <c r="BB10" s="2" t="str">
        <f t="shared" si="13"/>
        <v>KD</v>
      </c>
      <c r="BC10" s="2"/>
    </row>
    <row r="11" spans="1:55" x14ac:dyDescent="0.3">
      <c r="A11" s="1">
        <v>40688</v>
      </c>
      <c r="B11" s="2" t="s">
        <v>0</v>
      </c>
      <c r="C11" s="2" t="s">
        <v>2</v>
      </c>
      <c r="D11" s="2" t="s">
        <v>0</v>
      </c>
      <c r="E11" s="2" t="str">
        <f t="shared" si="6"/>
        <v>M</v>
      </c>
      <c r="F11" s="2" t="str">
        <f t="shared" si="7"/>
        <v>MM</v>
      </c>
      <c r="G11" s="2"/>
      <c r="I11" s="1">
        <v>41029</v>
      </c>
      <c r="J11" s="2" t="s">
        <v>6</v>
      </c>
      <c r="K11" s="2" t="s">
        <v>2</v>
      </c>
      <c r="L11" s="2" t="s">
        <v>2</v>
      </c>
      <c r="M11" s="2" t="str">
        <f t="shared" si="0"/>
        <v>K</v>
      </c>
      <c r="N11" s="2" t="str">
        <f t="shared" si="8"/>
        <v>KK</v>
      </c>
      <c r="O11" s="2"/>
      <c r="Q11" s="1">
        <v>40666</v>
      </c>
      <c r="R11" s="2" t="s">
        <v>5</v>
      </c>
      <c r="S11" s="2" t="s">
        <v>2</v>
      </c>
      <c r="T11" s="2" t="s">
        <v>2</v>
      </c>
      <c r="U11" s="2" t="str">
        <f t="shared" si="1"/>
        <v>K</v>
      </c>
      <c r="V11" s="2" t="str">
        <f t="shared" si="9"/>
        <v>KK</v>
      </c>
      <c r="W11" s="2"/>
      <c r="Y11" s="1">
        <v>40650</v>
      </c>
      <c r="Z11" s="2" t="s">
        <v>2</v>
      </c>
      <c r="AA11" s="2" t="s">
        <v>4</v>
      </c>
      <c r="AB11" s="2" t="s">
        <v>2</v>
      </c>
      <c r="AC11" s="2" t="str">
        <f t="shared" si="2"/>
        <v>K</v>
      </c>
      <c r="AD11" s="2" t="str">
        <f t="shared" si="10"/>
        <v>KK</v>
      </c>
      <c r="AE11" s="2"/>
      <c r="AG11" s="1">
        <v>41014</v>
      </c>
      <c r="AH11" s="2" t="s">
        <v>2</v>
      </c>
      <c r="AI11" s="2" t="s">
        <v>82</v>
      </c>
      <c r="AJ11" s="2" t="s">
        <v>82</v>
      </c>
      <c r="AK11" s="2" t="str">
        <f t="shared" si="3"/>
        <v>P</v>
      </c>
      <c r="AL11" s="2" t="str">
        <f t="shared" si="11"/>
        <v>KP</v>
      </c>
      <c r="AM11" s="2"/>
      <c r="AO11" s="1">
        <v>40677</v>
      </c>
      <c r="AP11" s="2" t="s">
        <v>1</v>
      </c>
      <c r="AQ11" s="2" t="s">
        <v>2</v>
      </c>
      <c r="AR11" s="2" t="s">
        <v>1</v>
      </c>
      <c r="AS11" s="2" t="str">
        <f t="shared" si="4"/>
        <v>R</v>
      </c>
      <c r="AT11" s="2" t="str">
        <f t="shared" si="12"/>
        <v>RR</v>
      </c>
      <c r="AU11" s="2"/>
      <c r="AW11" s="1">
        <v>41036</v>
      </c>
      <c r="AX11" s="2" t="s">
        <v>3</v>
      </c>
      <c r="AY11" s="2" t="s">
        <v>2</v>
      </c>
      <c r="AZ11" s="2" t="s">
        <v>2</v>
      </c>
      <c r="BA11" s="2" t="str">
        <f t="shared" si="5"/>
        <v>K</v>
      </c>
      <c r="BB11" s="2" t="str">
        <f t="shared" si="13"/>
        <v>DK</v>
      </c>
      <c r="BC11" s="2"/>
    </row>
    <row r="12" spans="1:55" x14ac:dyDescent="0.3">
      <c r="A12" s="1">
        <v>41041</v>
      </c>
      <c r="B12" s="2" t="s">
        <v>2</v>
      </c>
      <c r="C12" s="2" t="s">
        <v>0</v>
      </c>
      <c r="D12" s="2" t="s">
        <v>0</v>
      </c>
      <c r="E12" s="2" t="str">
        <f t="shared" si="6"/>
        <v>M</v>
      </c>
      <c r="F12" s="2" t="str">
        <f t="shared" si="7"/>
        <v>MM</v>
      </c>
      <c r="G12" s="2"/>
      <c r="I12" s="1">
        <v>41043</v>
      </c>
      <c r="J12" s="2" t="s">
        <v>2</v>
      </c>
      <c r="K12" s="2" t="s">
        <v>6</v>
      </c>
      <c r="L12" s="2" t="s">
        <v>6</v>
      </c>
      <c r="M12" s="2" t="str">
        <f t="shared" si="0"/>
        <v>C</v>
      </c>
      <c r="N12" s="2" t="str">
        <f t="shared" si="8"/>
        <v>KC</v>
      </c>
      <c r="O12" s="2"/>
      <c r="Q12" s="1">
        <v>41021</v>
      </c>
      <c r="R12" s="2" t="s">
        <v>5</v>
      </c>
      <c r="S12" s="2" t="s">
        <v>2</v>
      </c>
      <c r="T12" s="2" t="s">
        <v>2</v>
      </c>
      <c r="U12" s="2" t="str">
        <f t="shared" si="1"/>
        <v>K</v>
      </c>
      <c r="V12" s="2" t="str">
        <f t="shared" si="9"/>
        <v>KK</v>
      </c>
      <c r="W12" s="2"/>
      <c r="Y12" s="1">
        <v>41007</v>
      </c>
      <c r="Z12" s="2" t="s">
        <v>4</v>
      </c>
      <c r="AA12" s="2" t="s">
        <v>2</v>
      </c>
      <c r="AB12" s="2" t="s">
        <v>4</v>
      </c>
      <c r="AC12" s="2" t="str">
        <f t="shared" si="2"/>
        <v>R</v>
      </c>
      <c r="AD12" s="2" t="str">
        <f t="shared" si="10"/>
        <v>KR</v>
      </c>
      <c r="AE12" s="2"/>
      <c r="AG12" s="1">
        <v>41017</v>
      </c>
      <c r="AH12" s="2" t="s">
        <v>82</v>
      </c>
      <c r="AI12" s="2" t="s">
        <v>2</v>
      </c>
      <c r="AJ12" s="2" t="s">
        <v>2</v>
      </c>
      <c r="AK12" s="2" t="str">
        <f t="shared" si="3"/>
        <v>K</v>
      </c>
      <c r="AL12" s="2" t="str">
        <f t="shared" si="11"/>
        <v>PK</v>
      </c>
      <c r="AM12" s="2"/>
      <c r="AO12" s="1">
        <v>41009</v>
      </c>
      <c r="AP12" s="2" t="s">
        <v>1</v>
      </c>
      <c r="AQ12" s="2" t="s">
        <v>2</v>
      </c>
      <c r="AR12" s="2" t="s">
        <v>2</v>
      </c>
      <c r="AS12" s="2" t="str">
        <f t="shared" si="4"/>
        <v>K</v>
      </c>
      <c r="AT12" s="2" t="str">
        <f t="shared" si="12"/>
        <v>RK</v>
      </c>
      <c r="AU12" s="2"/>
      <c r="AW12" s="1">
        <v>41051</v>
      </c>
      <c r="AX12" s="2" t="s">
        <v>3</v>
      </c>
      <c r="AY12" s="2" t="s">
        <v>2</v>
      </c>
      <c r="AZ12" s="2" t="s">
        <v>2</v>
      </c>
      <c r="BA12" s="2" t="str">
        <f t="shared" si="5"/>
        <v>K</v>
      </c>
      <c r="BB12" s="2" t="str">
        <f t="shared" si="13"/>
        <v>KK</v>
      </c>
      <c r="BC12" s="2"/>
    </row>
    <row r="13" spans="1:55" x14ac:dyDescent="0.3">
      <c r="A13" s="1">
        <v>41045</v>
      </c>
      <c r="B13" s="2" t="s">
        <v>0</v>
      </c>
      <c r="C13" s="2" t="s">
        <v>2</v>
      </c>
      <c r="D13" s="2" t="s">
        <v>2</v>
      </c>
      <c r="E13" s="2" t="str">
        <f t="shared" si="6"/>
        <v>K</v>
      </c>
      <c r="F13" s="2" t="str">
        <f t="shared" si="7"/>
        <v>MK</v>
      </c>
      <c r="G13" s="2"/>
      <c r="I13" s="1">
        <v>41056</v>
      </c>
      <c r="J13" s="2" t="s">
        <v>2</v>
      </c>
      <c r="K13" s="2" t="s">
        <v>6</v>
      </c>
      <c r="L13" s="2" t="s">
        <v>2</v>
      </c>
      <c r="M13" s="2" t="str">
        <f t="shared" si="0"/>
        <v>K</v>
      </c>
      <c r="N13" s="2" t="str">
        <f t="shared" si="8"/>
        <v>CK</v>
      </c>
      <c r="O13" s="2"/>
      <c r="Q13" s="1">
        <v>41378</v>
      </c>
      <c r="R13" s="2" t="s">
        <v>2</v>
      </c>
      <c r="S13" s="2" t="s">
        <v>5</v>
      </c>
      <c r="T13" s="2" t="s">
        <v>2</v>
      </c>
      <c r="U13" s="2" t="str">
        <f t="shared" si="1"/>
        <v>K</v>
      </c>
      <c r="V13" s="2" t="str">
        <f t="shared" si="9"/>
        <v>KK</v>
      </c>
      <c r="W13" s="2"/>
      <c r="Y13" s="1">
        <v>41012</v>
      </c>
      <c r="Z13" s="2" t="s">
        <v>2</v>
      </c>
      <c r="AA13" s="2" t="s">
        <v>4</v>
      </c>
      <c r="AB13" s="2" t="s">
        <v>2</v>
      </c>
      <c r="AC13" s="2" t="str">
        <f t="shared" si="2"/>
        <v>K</v>
      </c>
      <c r="AD13" s="2" t="str">
        <f t="shared" si="10"/>
        <v>RK</v>
      </c>
      <c r="AE13" s="2"/>
      <c r="AG13" s="1">
        <v>41380</v>
      </c>
      <c r="AH13" s="2" t="s">
        <v>82</v>
      </c>
      <c r="AI13" s="2" t="s">
        <v>2</v>
      </c>
      <c r="AJ13" s="2" t="s">
        <v>82</v>
      </c>
      <c r="AK13" s="2" t="str">
        <f t="shared" si="3"/>
        <v>P</v>
      </c>
      <c r="AL13" s="2" t="str">
        <f t="shared" si="11"/>
        <v>KP</v>
      </c>
      <c r="AM13" s="2"/>
      <c r="AO13" s="1">
        <v>41027</v>
      </c>
      <c r="AP13" s="2" t="s">
        <v>2</v>
      </c>
      <c r="AQ13" s="2" t="s">
        <v>1</v>
      </c>
      <c r="AR13" s="2" t="s">
        <v>2</v>
      </c>
      <c r="AS13" s="2" t="str">
        <f t="shared" si="4"/>
        <v>K</v>
      </c>
      <c r="AT13" s="2" t="str">
        <f t="shared" si="12"/>
        <v>KK</v>
      </c>
      <c r="AU13" s="2"/>
      <c r="AW13" s="1">
        <v>41367</v>
      </c>
      <c r="AX13" s="2" t="s">
        <v>2</v>
      </c>
      <c r="AY13" s="2" t="s">
        <v>3</v>
      </c>
      <c r="AZ13" s="2" t="s">
        <v>2</v>
      </c>
      <c r="BA13" s="2" t="str">
        <f t="shared" si="5"/>
        <v>K</v>
      </c>
      <c r="BB13" s="2" t="str">
        <f t="shared" si="13"/>
        <v>KK</v>
      </c>
      <c r="BC13" s="2"/>
    </row>
    <row r="14" spans="1:55" x14ac:dyDescent="0.3">
      <c r="A14" s="1">
        <v>41388</v>
      </c>
      <c r="B14" s="2" t="s">
        <v>2</v>
      </c>
      <c r="C14" s="2" t="s">
        <v>0</v>
      </c>
      <c r="D14" s="2" t="s">
        <v>0</v>
      </c>
      <c r="E14" s="2" t="str">
        <f t="shared" si="6"/>
        <v>M</v>
      </c>
      <c r="F14" s="2" t="str">
        <f t="shared" si="7"/>
        <v>KM</v>
      </c>
      <c r="G14" s="2"/>
      <c r="I14" s="1">
        <v>41384</v>
      </c>
      <c r="J14" s="2" t="s">
        <v>2</v>
      </c>
      <c r="K14" s="2" t="s">
        <v>6</v>
      </c>
      <c r="L14" s="2" t="s">
        <v>6</v>
      </c>
      <c r="M14" s="2" t="str">
        <f t="shared" si="0"/>
        <v>C</v>
      </c>
      <c r="N14" s="2" t="str">
        <f t="shared" si="8"/>
        <v>KC</v>
      </c>
      <c r="O14" s="2"/>
      <c r="Q14" s="1">
        <v>41413</v>
      </c>
      <c r="R14" s="2" t="s">
        <v>5</v>
      </c>
      <c r="S14" s="2" t="s">
        <v>2</v>
      </c>
      <c r="T14" s="2" t="s">
        <v>5</v>
      </c>
      <c r="U14" s="2" t="str">
        <f t="shared" si="1"/>
        <v>S</v>
      </c>
      <c r="V14" s="2" t="str">
        <f t="shared" si="9"/>
        <v>KS</v>
      </c>
      <c r="W14" s="2"/>
      <c r="Y14" s="1">
        <v>41372</v>
      </c>
      <c r="Z14" s="2" t="s">
        <v>4</v>
      </c>
      <c r="AA14" s="2" t="s">
        <v>2</v>
      </c>
      <c r="AB14" s="2" t="s">
        <v>4</v>
      </c>
      <c r="AC14" s="2" t="str">
        <f t="shared" si="2"/>
        <v>R</v>
      </c>
      <c r="AD14" s="2" t="str">
        <f t="shared" si="10"/>
        <v>KR</v>
      </c>
      <c r="AE14" s="2"/>
      <c r="AG14" s="1">
        <v>41390</v>
      </c>
      <c r="AH14" s="2" t="s">
        <v>2</v>
      </c>
      <c r="AI14" s="2" t="s">
        <v>82</v>
      </c>
      <c r="AJ14" s="2" t="s">
        <v>2</v>
      </c>
      <c r="AK14" s="2" t="str">
        <f t="shared" si="3"/>
        <v>K</v>
      </c>
      <c r="AL14" s="2" t="str">
        <f t="shared" si="11"/>
        <v>PK</v>
      </c>
      <c r="AM14" s="2"/>
      <c r="AO14" s="1">
        <v>41375</v>
      </c>
      <c r="AP14" s="2" t="s">
        <v>1</v>
      </c>
      <c r="AQ14" s="2" t="s">
        <v>2</v>
      </c>
      <c r="AR14" s="2" t="s">
        <v>1</v>
      </c>
      <c r="AS14" s="2" t="str">
        <f t="shared" si="4"/>
        <v>R</v>
      </c>
      <c r="AT14" s="2" t="str">
        <f t="shared" si="12"/>
        <v>KR</v>
      </c>
      <c r="AU14" s="2"/>
      <c r="AW14" s="1">
        <v>41395</v>
      </c>
      <c r="AX14" s="2" t="s">
        <v>3</v>
      </c>
      <c r="AY14" s="2" t="s">
        <v>2</v>
      </c>
      <c r="AZ14" s="2" t="s">
        <v>3</v>
      </c>
      <c r="BA14" s="2" t="str">
        <f t="shared" si="5"/>
        <v>D</v>
      </c>
      <c r="BB14" s="2" t="str">
        <f t="shared" si="13"/>
        <v>KD</v>
      </c>
      <c r="BC14" s="2"/>
    </row>
    <row r="15" spans="1:55" x14ac:dyDescent="0.3">
      <c r="A15" s="1">
        <v>41401</v>
      </c>
      <c r="B15" s="2" t="s">
        <v>0</v>
      </c>
      <c r="C15" s="2" t="s">
        <v>2</v>
      </c>
      <c r="D15" s="2" t="s">
        <v>0</v>
      </c>
      <c r="E15" s="2" t="str">
        <f t="shared" si="6"/>
        <v>M</v>
      </c>
      <c r="F15" s="2" t="str">
        <f t="shared" si="7"/>
        <v>MM</v>
      </c>
      <c r="G15" s="2"/>
      <c r="I15" s="1">
        <v>41392</v>
      </c>
      <c r="J15" s="2" t="s">
        <v>6</v>
      </c>
      <c r="K15" s="2" t="s">
        <v>2</v>
      </c>
      <c r="L15" s="2" t="s">
        <v>6</v>
      </c>
      <c r="M15" s="2" t="str">
        <f t="shared" si="0"/>
        <v>C</v>
      </c>
      <c r="N15" s="2" t="str">
        <f t="shared" si="8"/>
        <v>CC</v>
      </c>
      <c r="O15" s="2"/>
      <c r="Q15" s="1">
        <v>41777</v>
      </c>
      <c r="R15" s="2" t="s">
        <v>5</v>
      </c>
      <c r="S15" s="2" t="s">
        <v>2</v>
      </c>
      <c r="T15" s="2" t="s">
        <v>2</v>
      </c>
      <c r="U15" s="2" t="str">
        <f t="shared" si="1"/>
        <v>K</v>
      </c>
      <c r="V15" s="2" t="str">
        <f t="shared" si="9"/>
        <v>SK</v>
      </c>
      <c r="W15" s="2"/>
      <c r="Y15" s="1">
        <v>41397</v>
      </c>
      <c r="Z15" s="2" t="s">
        <v>2</v>
      </c>
      <c r="AA15" s="2" t="s">
        <v>4</v>
      </c>
      <c r="AB15" s="2" t="s">
        <v>2</v>
      </c>
      <c r="AC15" s="2" t="str">
        <f t="shared" si="2"/>
        <v>K</v>
      </c>
      <c r="AD15" s="2" t="str">
        <f t="shared" si="10"/>
        <v>RK</v>
      </c>
      <c r="AE15" s="2"/>
      <c r="AG15" s="1">
        <v>41755</v>
      </c>
      <c r="AH15" s="2" t="s">
        <v>2</v>
      </c>
      <c r="AI15" s="2" t="s">
        <v>82</v>
      </c>
      <c r="AJ15" s="2" t="s">
        <v>82</v>
      </c>
      <c r="AK15" s="2" t="str">
        <f t="shared" si="3"/>
        <v>P</v>
      </c>
      <c r="AL15" s="2" t="str">
        <f t="shared" si="11"/>
        <v>KP</v>
      </c>
      <c r="AM15" s="2"/>
      <c r="AO15" s="1">
        <v>41406</v>
      </c>
      <c r="AP15" s="2" t="s">
        <v>2</v>
      </c>
      <c r="AQ15" s="2" t="s">
        <v>1</v>
      </c>
      <c r="AR15" s="2" t="s">
        <v>2</v>
      </c>
      <c r="AS15" s="2" t="str">
        <f t="shared" si="4"/>
        <v>K</v>
      </c>
      <c r="AT15" s="2" t="str">
        <f t="shared" si="12"/>
        <v>RK</v>
      </c>
      <c r="AU15" s="2"/>
      <c r="AW15" s="1">
        <v>41748</v>
      </c>
      <c r="AX15" s="2" t="s">
        <v>2</v>
      </c>
      <c r="AY15" s="2" t="s">
        <v>3</v>
      </c>
      <c r="AZ15" s="2" t="s">
        <v>3</v>
      </c>
      <c r="BA15" s="2" t="str">
        <f t="shared" si="5"/>
        <v>D</v>
      </c>
      <c r="BB15" s="2" t="str">
        <f t="shared" si="13"/>
        <v>DD</v>
      </c>
      <c r="BC15" s="2"/>
    </row>
    <row r="16" spans="1:55" x14ac:dyDescent="0.3">
      <c r="A16" s="1">
        <v>41745</v>
      </c>
      <c r="B16" s="2" t="s">
        <v>0</v>
      </c>
      <c r="C16" s="2" t="s">
        <v>2</v>
      </c>
      <c r="D16" s="2" t="s">
        <v>2</v>
      </c>
      <c r="E16" s="2" t="str">
        <f t="shared" si="6"/>
        <v>K</v>
      </c>
      <c r="F16" s="2" t="str">
        <f t="shared" si="7"/>
        <v>MK</v>
      </c>
      <c r="G16" s="2"/>
      <c r="I16" s="1">
        <v>41761</v>
      </c>
      <c r="J16" s="2" t="s">
        <v>6</v>
      </c>
      <c r="K16" s="2" t="s">
        <v>2</v>
      </c>
      <c r="L16" s="2" t="s">
        <v>6</v>
      </c>
      <c r="M16" s="2" t="str">
        <f t="shared" si="0"/>
        <v>C</v>
      </c>
      <c r="N16" s="2" t="str">
        <f t="shared" si="8"/>
        <v>CC</v>
      </c>
      <c r="O16" s="2"/>
      <c r="Q16" s="1">
        <v>41783</v>
      </c>
      <c r="R16" s="2" t="s">
        <v>2</v>
      </c>
      <c r="S16" s="2" t="s">
        <v>5</v>
      </c>
      <c r="T16" s="2" t="s">
        <v>2</v>
      </c>
      <c r="U16" s="2" t="str">
        <f t="shared" si="1"/>
        <v>K</v>
      </c>
      <c r="V16" s="2" t="str">
        <f t="shared" si="9"/>
        <v>KK</v>
      </c>
      <c r="W16" s="2"/>
      <c r="Y16" s="1">
        <v>41758</v>
      </c>
      <c r="Z16" s="2" t="s">
        <v>2</v>
      </c>
      <c r="AA16" s="2" t="s">
        <v>4</v>
      </c>
      <c r="AB16" s="2" t="s">
        <v>4</v>
      </c>
      <c r="AC16" s="2" t="str">
        <f t="shared" si="2"/>
        <v>R</v>
      </c>
      <c r="AD16" s="2" t="str">
        <f t="shared" si="10"/>
        <v>KR</v>
      </c>
      <c r="AE16" s="2"/>
      <c r="AG16" s="1">
        <v>41770</v>
      </c>
      <c r="AH16" s="2" t="s">
        <v>82</v>
      </c>
      <c r="AI16" s="2" t="s">
        <v>2</v>
      </c>
      <c r="AJ16" s="2" t="s">
        <v>2</v>
      </c>
      <c r="AK16" s="2" t="str">
        <f t="shared" si="3"/>
        <v>K</v>
      </c>
      <c r="AL16" s="2" t="str">
        <f t="shared" si="11"/>
        <v>PK</v>
      </c>
      <c r="AM16" s="2"/>
      <c r="AO16" s="1">
        <v>41753</v>
      </c>
      <c r="AP16" s="2" t="s">
        <v>1</v>
      </c>
      <c r="AQ16" s="2" t="s">
        <v>2</v>
      </c>
      <c r="AR16" s="2" t="s">
        <v>2</v>
      </c>
      <c r="AS16" s="2" t="str">
        <f t="shared" si="4"/>
        <v>K</v>
      </c>
      <c r="AT16" s="2" t="str">
        <f t="shared" si="12"/>
        <v>KK</v>
      </c>
      <c r="AU16" s="2"/>
      <c r="AW16" s="1">
        <v>41766</v>
      </c>
      <c r="AX16" s="2" t="s">
        <v>3</v>
      </c>
      <c r="AY16" s="2" t="s">
        <v>2</v>
      </c>
      <c r="AZ16" s="2" t="s">
        <v>2</v>
      </c>
      <c r="BA16" s="2" t="str">
        <f t="shared" si="5"/>
        <v>K</v>
      </c>
      <c r="BB16" s="2" t="str">
        <f t="shared" si="13"/>
        <v>DK</v>
      </c>
      <c r="BC16" s="2"/>
    </row>
    <row r="17" spans="1:55" x14ac:dyDescent="0.3">
      <c r="A17" s="1">
        <v>41773</v>
      </c>
      <c r="B17" s="2" t="s">
        <v>2</v>
      </c>
      <c r="C17" s="2" t="s">
        <v>0</v>
      </c>
      <c r="D17" s="2" t="s">
        <v>2</v>
      </c>
      <c r="E17" s="2" t="str">
        <f t="shared" si="6"/>
        <v>K</v>
      </c>
      <c r="F17" s="2" t="str">
        <f t="shared" si="7"/>
        <v>KK</v>
      </c>
      <c r="G17" s="2"/>
      <c r="I17" s="1">
        <v>41779</v>
      </c>
      <c r="J17" s="2" t="s">
        <v>2</v>
      </c>
      <c r="K17" s="2" t="s">
        <v>6</v>
      </c>
      <c r="L17" s="2" t="s">
        <v>2</v>
      </c>
      <c r="M17" s="2" t="str">
        <f t="shared" si="0"/>
        <v>K</v>
      </c>
      <c r="N17" s="2" t="str">
        <f t="shared" si="8"/>
        <v>CK</v>
      </c>
      <c r="O17" s="2"/>
      <c r="Q17" s="1">
        <v>42116</v>
      </c>
      <c r="R17" s="2" t="s">
        <v>5</v>
      </c>
      <c r="S17" s="2" t="s">
        <v>2</v>
      </c>
      <c r="T17" s="2" t="s">
        <v>5</v>
      </c>
      <c r="U17" s="2" t="str">
        <f t="shared" si="1"/>
        <v>S</v>
      </c>
      <c r="V17" s="2" t="str">
        <f t="shared" si="9"/>
        <v>KS</v>
      </c>
      <c r="W17" s="2"/>
      <c r="Y17" s="1">
        <v>41764</v>
      </c>
      <c r="Z17" s="2" t="s">
        <v>4</v>
      </c>
      <c r="AA17" s="2" t="s">
        <v>2</v>
      </c>
      <c r="AB17" s="2" t="s">
        <v>4</v>
      </c>
      <c r="AC17" s="2" t="str">
        <f t="shared" si="2"/>
        <v>R</v>
      </c>
      <c r="AD17" s="2" t="str">
        <f t="shared" si="10"/>
        <v>RR</v>
      </c>
      <c r="AE17" s="2"/>
      <c r="AG17" s="1">
        <v>41786</v>
      </c>
      <c r="AH17" s="2" t="s">
        <v>82</v>
      </c>
      <c r="AI17" s="2" t="s">
        <v>2</v>
      </c>
      <c r="AJ17" s="2" t="s">
        <v>2</v>
      </c>
      <c r="AK17" s="2" t="str">
        <f t="shared" si="3"/>
        <v>K</v>
      </c>
      <c r="AL17" s="2" t="str">
        <f t="shared" si="11"/>
        <v>KK</v>
      </c>
      <c r="AM17" s="2"/>
      <c r="AO17" s="1">
        <v>41781</v>
      </c>
      <c r="AP17" s="2" t="s">
        <v>2</v>
      </c>
      <c r="AQ17" s="2" t="s">
        <v>1</v>
      </c>
      <c r="AR17" s="2" t="s">
        <v>2</v>
      </c>
      <c r="AS17" s="2" t="str">
        <f t="shared" si="4"/>
        <v>K</v>
      </c>
      <c r="AT17" s="2" t="str">
        <f t="shared" si="12"/>
        <v>KK</v>
      </c>
      <c r="AU17" s="2"/>
      <c r="AW17" s="1">
        <v>42114</v>
      </c>
      <c r="AX17" s="2" t="s">
        <v>3</v>
      </c>
      <c r="AY17" s="2" t="s">
        <v>2</v>
      </c>
      <c r="AZ17" s="2" t="s">
        <v>2</v>
      </c>
      <c r="BA17" s="2" t="str">
        <f t="shared" si="5"/>
        <v>K</v>
      </c>
      <c r="BB17" s="2" t="str">
        <f t="shared" si="13"/>
        <v>KK</v>
      </c>
      <c r="BC17" s="2"/>
    </row>
    <row r="18" spans="1:55" x14ac:dyDescent="0.3">
      <c r="A18" s="1">
        <v>42102</v>
      </c>
      <c r="B18" s="2" t="s">
        <v>2</v>
      </c>
      <c r="C18" s="2" t="s">
        <v>0</v>
      </c>
      <c r="D18" s="2" t="s">
        <v>2</v>
      </c>
      <c r="E18" s="2" t="str">
        <f t="shared" si="6"/>
        <v>K</v>
      </c>
      <c r="F18" s="2" t="str">
        <f t="shared" si="7"/>
        <v>KK</v>
      </c>
      <c r="G18" s="2"/>
      <c r="I18" s="1">
        <v>42122</v>
      </c>
      <c r="J18" s="2" t="s">
        <v>6</v>
      </c>
      <c r="K18" s="2" t="s">
        <v>2</v>
      </c>
      <c r="L18" s="2" t="s">
        <v>6</v>
      </c>
      <c r="M18" s="2" t="str">
        <f t="shared" si="0"/>
        <v>C</v>
      </c>
      <c r="N18" s="2" t="str">
        <f t="shared" si="8"/>
        <v>KC</v>
      </c>
      <c r="O18" s="2"/>
      <c r="Q18" s="1">
        <v>42128</v>
      </c>
      <c r="R18" s="2" t="s">
        <v>2</v>
      </c>
      <c r="S18" s="2" t="s">
        <v>5</v>
      </c>
      <c r="T18" s="2" t="s">
        <v>2</v>
      </c>
      <c r="U18" s="2" t="str">
        <f t="shared" si="1"/>
        <v>K</v>
      </c>
      <c r="V18" s="2" t="str">
        <f t="shared" si="9"/>
        <v>SK</v>
      </c>
      <c r="W18" s="2"/>
      <c r="Y18" s="1">
        <v>42140</v>
      </c>
      <c r="Z18" s="2" t="s">
        <v>4</v>
      </c>
      <c r="AA18" s="2" t="s">
        <v>2</v>
      </c>
      <c r="AB18" s="2" t="s">
        <v>4</v>
      </c>
      <c r="AC18" s="2" t="str">
        <f t="shared" si="2"/>
        <v>R</v>
      </c>
      <c r="AD18" s="2" t="str">
        <f t="shared" si="10"/>
        <v>RR</v>
      </c>
      <c r="AE18" s="2"/>
      <c r="AG18" s="1">
        <v>41791</v>
      </c>
      <c r="AH18" s="2" t="s">
        <v>2</v>
      </c>
      <c r="AI18" s="2" t="s">
        <v>82</v>
      </c>
      <c r="AJ18" s="2" t="s">
        <v>2</v>
      </c>
      <c r="AK18" s="2" t="str">
        <f t="shared" si="3"/>
        <v>K</v>
      </c>
      <c r="AL18" s="2" t="str">
        <f t="shared" si="11"/>
        <v>KK</v>
      </c>
      <c r="AM18" s="2"/>
      <c r="AO18" s="1">
        <v>42105</v>
      </c>
      <c r="AP18" s="2" t="s">
        <v>2</v>
      </c>
      <c r="AQ18" s="2" t="s">
        <v>1</v>
      </c>
      <c r="AR18" s="2" t="s">
        <v>1</v>
      </c>
      <c r="AS18" s="2" t="str">
        <f t="shared" si="4"/>
        <v>R</v>
      </c>
      <c r="AT18" s="2" t="str">
        <f t="shared" si="12"/>
        <v>KR</v>
      </c>
      <c r="AU18" s="2"/>
      <c r="AW18" s="1">
        <v>42131</v>
      </c>
      <c r="AX18" s="2" t="s">
        <v>2</v>
      </c>
      <c r="AY18" s="2" t="s">
        <v>3</v>
      </c>
      <c r="AZ18" s="2" t="s">
        <v>2</v>
      </c>
      <c r="BA18" s="2" t="str">
        <f t="shared" si="5"/>
        <v>K</v>
      </c>
      <c r="BB18" s="2" t="str">
        <f t="shared" si="13"/>
        <v>KK</v>
      </c>
      <c r="BC18" s="2"/>
    </row>
    <row r="19" spans="1:55" x14ac:dyDescent="0.3">
      <c r="A19" s="1">
        <v>42138</v>
      </c>
      <c r="B19" s="2" t="s">
        <v>0</v>
      </c>
      <c r="C19" s="2" t="s">
        <v>2</v>
      </c>
      <c r="D19" s="2" t="s">
        <v>0</v>
      </c>
      <c r="E19" s="2" t="str">
        <f t="shared" si="6"/>
        <v>M</v>
      </c>
      <c r="F19" s="2" t="str">
        <f t="shared" si="7"/>
        <v>KM</v>
      </c>
      <c r="G19" s="2"/>
      <c r="I19" s="1">
        <v>42124</v>
      </c>
      <c r="J19" s="2" t="s">
        <v>2</v>
      </c>
      <c r="K19" s="2" t="s">
        <v>6</v>
      </c>
      <c r="L19" s="2" t="s">
        <v>2</v>
      </c>
      <c r="M19" s="2" t="str">
        <f t="shared" si="0"/>
        <v>K</v>
      </c>
      <c r="N19" s="2" t="str">
        <f t="shared" si="8"/>
        <v>CK</v>
      </c>
      <c r="O19" s="2"/>
      <c r="Q19" s="1">
        <v>42476</v>
      </c>
      <c r="R19" s="2" t="s">
        <v>5</v>
      </c>
      <c r="S19" s="2" t="s">
        <v>2</v>
      </c>
      <c r="T19" s="2" t="s">
        <v>2</v>
      </c>
      <c r="U19" s="2" t="str">
        <f t="shared" si="1"/>
        <v>K</v>
      </c>
      <c r="V19" s="2" t="str">
        <f t="shared" si="9"/>
        <v>KK</v>
      </c>
      <c r="W19" s="2"/>
      <c r="Y19" s="1">
        <v>43208</v>
      </c>
      <c r="Z19" s="2" t="s">
        <v>4</v>
      </c>
      <c r="AA19" s="2" t="s">
        <v>2</v>
      </c>
      <c r="AB19" s="2" t="s">
        <v>2</v>
      </c>
      <c r="AC19" s="2" t="str">
        <f t="shared" si="2"/>
        <v>K</v>
      </c>
      <c r="AD19" s="2" t="str">
        <f t="shared" si="10"/>
        <v>RK</v>
      </c>
      <c r="AE19" s="2"/>
      <c r="AG19" s="1">
        <v>42112</v>
      </c>
      <c r="AH19" s="2" t="s">
        <v>82</v>
      </c>
      <c r="AI19" s="2" t="s">
        <v>2</v>
      </c>
      <c r="AJ19" s="2" t="s">
        <v>2</v>
      </c>
      <c r="AK19" s="2" t="str">
        <f t="shared" si="3"/>
        <v>K</v>
      </c>
      <c r="AL19" s="2" t="str">
        <f t="shared" si="11"/>
        <v>KK</v>
      </c>
      <c r="AM19" s="2"/>
      <c r="AO19" s="1">
        <v>42126</v>
      </c>
      <c r="AP19" s="2" t="s">
        <v>1</v>
      </c>
      <c r="AQ19" s="2" t="s">
        <v>2</v>
      </c>
      <c r="AR19" s="2" t="s">
        <v>1</v>
      </c>
      <c r="AS19" s="2" t="str">
        <f t="shared" si="4"/>
        <v>R</v>
      </c>
      <c r="AT19" s="2" t="str">
        <f t="shared" si="12"/>
        <v>RR</v>
      </c>
      <c r="AU19" s="2"/>
      <c r="AW19" s="1">
        <v>42470</v>
      </c>
      <c r="AX19" s="2" t="s">
        <v>2</v>
      </c>
      <c r="AY19" s="2" t="s">
        <v>3</v>
      </c>
      <c r="AZ19" s="2" t="s">
        <v>2</v>
      </c>
      <c r="BA19" s="2" t="str">
        <f t="shared" si="5"/>
        <v>K</v>
      </c>
      <c r="BB19" s="2" t="str">
        <f t="shared" si="13"/>
        <v>KK</v>
      </c>
      <c r="BC19" s="2"/>
    </row>
    <row r="20" spans="1:55" x14ac:dyDescent="0.3">
      <c r="A20" s="1">
        <v>42473</v>
      </c>
      <c r="B20" s="2" t="s">
        <v>2</v>
      </c>
      <c r="C20" s="2" t="s">
        <v>0</v>
      </c>
      <c r="D20" s="2" t="s">
        <v>0</v>
      </c>
      <c r="E20" s="2" t="str">
        <f t="shared" si="6"/>
        <v>M</v>
      </c>
      <c r="F20" s="2" t="str">
        <f t="shared" si="7"/>
        <v>MM</v>
      </c>
      <c r="G20" s="2"/>
      <c r="I20" s="1">
        <v>43200</v>
      </c>
      <c r="J20" s="2" t="s">
        <v>6</v>
      </c>
      <c r="K20" s="2" t="s">
        <v>2</v>
      </c>
      <c r="L20" s="2" t="s">
        <v>6</v>
      </c>
      <c r="M20" s="2" t="str">
        <f t="shared" si="0"/>
        <v>C</v>
      </c>
      <c r="N20" s="2" t="str">
        <f t="shared" si="8"/>
        <v>KC</v>
      </c>
      <c r="O20" s="2"/>
      <c r="Q20" s="1">
        <v>42512</v>
      </c>
      <c r="R20" s="2" t="s">
        <v>2</v>
      </c>
      <c r="S20" s="2" t="s">
        <v>5</v>
      </c>
      <c r="T20" s="2" t="s">
        <v>2</v>
      </c>
      <c r="U20" s="2" t="str">
        <f t="shared" si="1"/>
        <v>K</v>
      </c>
      <c r="V20" s="2" t="str">
        <f t="shared" si="9"/>
        <v>KK</v>
      </c>
      <c r="W20" s="2"/>
      <c r="Y20" s="1">
        <v>43235</v>
      </c>
      <c r="Z20" s="2" t="s">
        <v>2</v>
      </c>
      <c r="AA20" s="2" t="s">
        <v>4</v>
      </c>
      <c r="AB20" s="2" t="s">
        <v>2</v>
      </c>
      <c r="AC20" s="2" t="str">
        <f t="shared" si="2"/>
        <v>K</v>
      </c>
      <c r="AD20" s="2" t="str">
        <f t="shared" si="10"/>
        <v>KK</v>
      </c>
      <c r="AE20" s="2"/>
      <c r="AG20" s="1">
        <v>42133</v>
      </c>
      <c r="AH20" s="2" t="s">
        <v>2</v>
      </c>
      <c r="AI20" s="2" t="s">
        <v>82</v>
      </c>
      <c r="AJ20" s="2" t="s">
        <v>2</v>
      </c>
      <c r="AK20" s="2" t="str">
        <f>IF(AJ20=$AH$4,"P","K")</f>
        <v>K</v>
      </c>
      <c r="AL20" s="2" t="str">
        <f t="shared" si="11"/>
        <v>KK</v>
      </c>
      <c r="AM20" s="2"/>
      <c r="AO20" s="1">
        <v>42492</v>
      </c>
      <c r="AP20" s="2" t="s">
        <v>1</v>
      </c>
      <c r="AQ20" s="2" t="s">
        <v>2</v>
      </c>
      <c r="AR20" s="2" t="s">
        <v>2</v>
      </c>
      <c r="AS20" s="2" t="str">
        <f t="shared" si="4"/>
        <v>K</v>
      </c>
      <c r="AT20" s="2" t="str">
        <f t="shared" si="12"/>
        <v>RK</v>
      </c>
      <c r="AU20" s="2"/>
      <c r="AW20" s="1">
        <v>42490</v>
      </c>
      <c r="AX20" s="2" t="s">
        <v>3</v>
      </c>
      <c r="AY20" s="2" t="s">
        <v>2</v>
      </c>
      <c r="AZ20" s="2" t="s">
        <v>3</v>
      </c>
      <c r="BA20" s="2" t="str">
        <f t="shared" si="5"/>
        <v>D</v>
      </c>
      <c r="BB20" s="2" t="str">
        <f t="shared" si="13"/>
        <v>KD</v>
      </c>
      <c r="BC20" s="2"/>
    </row>
    <row r="21" spans="1:55" x14ac:dyDescent="0.3">
      <c r="A21" s="1">
        <v>42488</v>
      </c>
      <c r="B21" s="2" t="s">
        <v>0</v>
      </c>
      <c r="C21" s="2" t="s">
        <v>2</v>
      </c>
      <c r="D21" s="2" t="s">
        <v>0</v>
      </c>
      <c r="E21" s="2" t="str">
        <f t="shared" si="6"/>
        <v>M</v>
      </c>
      <c r="F21" s="2" t="str">
        <f t="shared" si="7"/>
        <v>MM</v>
      </c>
      <c r="G21" s="2"/>
      <c r="I21" s="1">
        <v>43223</v>
      </c>
      <c r="J21" s="2" t="s">
        <v>2</v>
      </c>
      <c r="K21" s="2" t="s">
        <v>6</v>
      </c>
      <c r="L21" s="2" t="s">
        <v>2</v>
      </c>
      <c r="M21" s="2" t="str">
        <f t="shared" si="0"/>
        <v>K</v>
      </c>
      <c r="N21" s="2" t="str">
        <f t="shared" si="8"/>
        <v>CK</v>
      </c>
      <c r="O21" s="2"/>
      <c r="Q21" s="1">
        <v>42515</v>
      </c>
      <c r="R21" s="2" t="s">
        <v>5</v>
      </c>
      <c r="S21" s="2" t="s">
        <v>2</v>
      </c>
      <c r="T21" s="2" t="s">
        <v>5</v>
      </c>
      <c r="U21" s="2" t="str">
        <f t="shared" si="1"/>
        <v>S</v>
      </c>
      <c r="V21" s="2" t="str">
        <f t="shared" si="9"/>
        <v>KS</v>
      </c>
      <c r="W21" s="2"/>
      <c r="Y21" s="1">
        <v>43243</v>
      </c>
      <c r="Z21" s="2" t="s">
        <v>2</v>
      </c>
      <c r="AA21" s="2" t="s">
        <v>4</v>
      </c>
      <c r="AB21" s="2" t="s">
        <v>2</v>
      </c>
      <c r="AC21" s="2" t="str">
        <f t="shared" si="2"/>
        <v>K</v>
      </c>
      <c r="AD21" s="2" t="str">
        <f t="shared" si="10"/>
        <v>KK</v>
      </c>
      <c r="AE21" s="2"/>
      <c r="AG21" s="1">
        <v>42479</v>
      </c>
      <c r="AH21" s="2" t="s">
        <v>82</v>
      </c>
      <c r="AI21" s="2" t="s">
        <v>2</v>
      </c>
      <c r="AJ21" s="2" t="s">
        <v>2</v>
      </c>
      <c r="AK21" s="2" t="str">
        <f t="shared" si="3"/>
        <v>K</v>
      </c>
      <c r="AL21" s="2" t="str">
        <f t="shared" si="11"/>
        <v>KK</v>
      </c>
      <c r="AM21" s="2"/>
      <c r="AO21" s="1">
        <v>42506</v>
      </c>
      <c r="AP21" s="2" t="s">
        <v>2</v>
      </c>
      <c r="AQ21" s="2" t="s">
        <v>1</v>
      </c>
      <c r="AR21" s="2" t="s">
        <v>1</v>
      </c>
      <c r="AS21" s="2" t="str">
        <f t="shared" si="4"/>
        <v>R</v>
      </c>
      <c r="AT21" s="2" t="str">
        <f t="shared" si="12"/>
        <v>KR</v>
      </c>
      <c r="AU21" s="2"/>
      <c r="AW21" s="1">
        <v>42842</v>
      </c>
      <c r="AX21" s="2" t="s">
        <v>3</v>
      </c>
      <c r="AY21" s="2" t="s">
        <v>2</v>
      </c>
      <c r="AZ21" s="2" t="s">
        <v>2</v>
      </c>
      <c r="BA21" s="2" t="str">
        <f t="shared" si="5"/>
        <v>K</v>
      </c>
      <c r="BB21" s="2" t="str">
        <f t="shared" si="13"/>
        <v>DK</v>
      </c>
      <c r="BC21" s="2"/>
    </row>
    <row r="22" spans="1:55" x14ac:dyDescent="0.3">
      <c r="A22" s="1">
        <v>42834</v>
      </c>
      <c r="B22" s="2" t="s">
        <v>0</v>
      </c>
      <c r="C22" s="2" t="s">
        <v>2</v>
      </c>
      <c r="D22" s="2" t="s">
        <v>0</v>
      </c>
      <c r="E22" s="2" t="str">
        <f t="shared" si="6"/>
        <v>M</v>
      </c>
      <c r="F22" s="2" t="str">
        <f t="shared" si="7"/>
        <v>MM</v>
      </c>
      <c r="G22" s="2"/>
      <c r="I22" s="1">
        <v>43564</v>
      </c>
      <c r="J22" s="2" t="s">
        <v>6</v>
      </c>
      <c r="K22" s="2" t="s">
        <v>2</v>
      </c>
      <c r="L22" s="2" t="s">
        <v>6</v>
      </c>
      <c r="M22" s="2" t="str">
        <f t="shared" si="0"/>
        <v>C</v>
      </c>
      <c r="N22" s="2" t="str">
        <f t="shared" si="8"/>
        <v>KC</v>
      </c>
      <c r="O22" s="2"/>
      <c r="Q22" s="1">
        <v>42840</v>
      </c>
      <c r="R22" s="2" t="s">
        <v>2</v>
      </c>
      <c r="S22" s="2" t="s">
        <v>5</v>
      </c>
      <c r="T22" s="2" t="s">
        <v>2</v>
      </c>
      <c r="U22" s="2" t="str">
        <f t="shared" si="1"/>
        <v>K</v>
      </c>
      <c r="V22" s="2" t="str">
        <f t="shared" si="9"/>
        <v>SK</v>
      </c>
      <c r="W22" s="2"/>
      <c r="Y22" s="1">
        <v>43562</v>
      </c>
      <c r="Z22" s="2" t="s">
        <v>4</v>
      </c>
      <c r="AA22" s="2" t="s">
        <v>2</v>
      </c>
      <c r="AB22" s="2" t="s">
        <v>2</v>
      </c>
      <c r="AC22" s="2" t="str">
        <f t="shared" si="2"/>
        <v>K</v>
      </c>
      <c r="AD22" s="2" t="str">
        <f t="shared" si="10"/>
        <v>KK</v>
      </c>
      <c r="AE22" s="2"/>
      <c r="AG22" s="1">
        <v>42494</v>
      </c>
      <c r="AH22" s="2" t="s">
        <v>2</v>
      </c>
      <c r="AI22" s="2" t="s">
        <v>82</v>
      </c>
      <c r="AJ22" s="2" t="s">
        <v>2</v>
      </c>
      <c r="AK22" s="2" t="str">
        <f t="shared" si="3"/>
        <v>K</v>
      </c>
      <c r="AL22" s="2" t="str">
        <f t="shared" si="11"/>
        <v>KK</v>
      </c>
      <c r="AM22" s="2"/>
      <c r="AO22" s="1">
        <v>42848</v>
      </c>
      <c r="AP22" s="2" t="s">
        <v>2</v>
      </c>
      <c r="AQ22" s="2" t="s">
        <v>1</v>
      </c>
      <c r="AR22" s="2" t="s">
        <v>2</v>
      </c>
      <c r="AS22" s="2" t="str">
        <f t="shared" si="4"/>
        <v>K</v>
      </c>
      <c r="AT22" s="2" t="str">
        <f t="shared" si="12"/>
        <v>RK</v>
      </c>
      <c r="AU22" s="2"/>
      <c r="AW22" s="1">
        <v>42853</v>
      </c>
      <c r="AX22" s="2" t="s">
        <v>2</v>
      </c>
      <c r="AY22" s="2" t="s">
        <v>3</v>
      </c>
      <c r="AZ22" s="2" t="s">
        <v>2</v>
      </c>
      <c r="BA22" s="2" t="str">
        <f t="shared" si="5"/>
        <v>K</v>
      </c>
      <c r="BB22" s="2" t="str">
        <f t="shared" si="13"/>
        <v>KK</v>
      </c>
      <c r="BC22" s="2"/>
    </row>
    <row r="23" spans="1:55" x14ac:dyDescent="0.3">
      <c r="A23" s="1">
        <v>42868</v>
      </c>
      <c r="B23" s="2" t="s">
        <v>2</v>
      </c>
      <c r="C23" s="2" t="s">
        <v>0</v>
      </c>
      <c r="D23" s="2" t="s">
        <v>0</v>
      </c>
      <c r="E23" s="2" t="str">
        <f t="shared" si="6"/>
        <v>M</v>
      </c>
      <c r="F23" s="2" t="str">
        <f t="shared" si="7"/>
        <v>MM</v>
      </c>
      <c r="G23" s="2"/>
      <c r="I23" s="1">
        <v>43569</v>
      </c>
      <c r="J23" s="2" t="s">
        <v>2</v>
      </c>
      <c r="K23" s="2" t="s">
        <v>6</v>
      </c>
      <c r="L23" s="2" t="s">
        <v>6</v>
      </c>
      <c r="M23" s="2" t="str">
        <f t="shared" si="0"/>
        <v>C</v>
      </c>
      <c r="N23" s="2" t="str">
        <f t="shared" si="8"/>
        <v>CC</v>
      </c>
      <c r="O23" s="2"/>
      <c r="Q23" s="1">
        <v>42855</v>
      </c>
      <c r="R23" s="2" t="s">
        <v>5</v>
      </c>
      <c r="S23" s="2" t="s">
        <v>2</v>
      </c>
      <c r="T23" s="2" t="s">
        <v>5</v>
      </c>
      <c r="U23" s="2" t="str">
        <f t="shared" si="1"/>
        <v>S</v>
      </c>
      <c r="V23" s="2" t="str">
        <f t="shared" si="9"/>
        <v>KS</v>
      </c>
      <c r="W23" s="2"/>
      <c r="Y23" s="1">
        <v>43580</v>
      </c>
      <c r="Z23" s="2" t="s">
        <v>2</v>
      </c>
      <c r="AA23" s="2" t="s">
        <v>4</v>
      </c>
      <c r="AB23" s="2" t="s">
        <v>4</v>
      </c>
      <c r="AC23" s="2" t="str">
        <f t="shared" si="2"/>
        <v>R</v>
      </c>
      <c r="AD23" s="2" t="str">
        <f t="shared" si="10"/>
        <v>KR</v>
      </c>
      <c r="AE23" s="2"/>
      <c r="AG23" s="1">
        <v>42838</v>
      </c>
      <c r="AH23" s="2" t="s">
        <v>2</v>
      </c>
      <c r="AI23" s="2" t="s">
        <v>82</v>
      </c>
      <c r="AJ23" s="2" t="s">
        <v>2</v>
      </c>
      <c r="AK23" s="2" t="str">
        <f t="shared" si="3"/>
        <v>K</v>
      </c>
      <c r="AL23" s="2" t="str">
        <f t="shared" si="11"/>
        <v>KK</v>
      </c>
      <c r="AM23" s="2"/>
      <c r="AO23" s="1">
        <v>42862</v>
      </c>
      <c r="AP23" s="2" t="s">
        <v>1</v>
      </c>
      <c r="AQ23" s="2" t="s">
        <v>2</v>
      </c>
      <c r="AR23" s="2" t="s">
        <v>2</v>
      </c>
      <c r="AS23" s="2" t="str">
        <f t="shared" si="4"/>
        <v>K</v>
      </c>
      <c r="AT23" s="2" t="str">
        <f t="shared" si="12"/>
        <v>KK</v>
      </c>
      <c r="AU23" s="2"/>
      <c r="AW23" s="1">
        <v>43206</v>
      </c>
      <c r="AX23" s="2" t="s">
        <v>2</v>
      </c>
      <c r="AY23" s="2" t="s">
        <v>3</v>
      </c>
      <c r="AZ23" s="2" t="s">
        <v>2</v>
      </c>
      <c r="BA23" s="2" t="str">
        <f t="shared" si="5"/>
        <v>K</v>
      </c>
      <c r="BB23" s="2" t="str">
        <f t="shared" si="13"/>
        <v>KK</v>
      </c>
      <c r="BC23" s="2"/>
    </row>
    <row r="24" spans="1:55" x14ac:dyDescent="0.3">
      <c r="A24" s="1">
        <v>42874</v>
      </c>
      <c r="B24" s="2" t="s">
        <v>0</v>
      </c>
      <c r="C24" s="2" t="s">
        <v>2</v>
      </c>
      <c r="D24" s="2" t="s">
        <v>0</v>
      </c>
      <c r="E24" s="2" t="str">
        <f t="shared" si="6"/>
        <v>M</v>
      </c>
      <c r="F24" s="2" t="str">
        <f t="shared" si="7"/>
        <v>MM</v>
      </c>
      <c r="G24" s="2"/>
      <c r="I24" s="1">
        <v>44111</v>
      </c>
      <c r="J24" s="2" t="s">
        <v>2</v>
      </c>
      <c r="K24" s="2" t="s">
        <v>6</v>
      </c>
      <c r="L24" s="2" t="s">
        <v>2</v>
      </c>
      <c r="M24" s="2" t="str">
        <f t="shared" si="0"/>
        <v>K</v>
      </c>
      <c r="N24" s="2" t="str">
        <f t="shared" si="8"/>
        <v>CK</v>
      </c>
      <c r="O24" s="2"/>
      <c r="Q24" s="1">
        <v>42872</v>
      </c>
      <c r="R24" s="2" t="s">
        <v>5</v>
      </c>
      <c r="S24" s="2" t="s">
        <v>2</v>
      </c>
      <c r="T24" s="2" t="s">
        <v>2</v>
      </c>
      <c r="U24" s="2" t="str">
        <f t="shared" si="1"/>
        <v>K</v>
      </c>
      <c r="V24" s="2" t="str">
        <f t="shared" si="9"/>
        <v>SK</v>
      </c>
      <c r="W24" s="2"/>
      <c r="Y24" s="1">
        <v>44104</v>
      </c>
      <c r="Z24" s="2" t="s">
        <v>2</v>
      </c>
      <c r="AA24" s="2" t="s">
        <v>4</v>
      </c>
      <c r="AB24" s="2" t="s">
        <v>2</v>
      </c>
      <c r="AC24" s="2" t="str">
        <f t="shared" si="2"/>
        <v>K</v>
      </c>
      <c r="AD24" s="2" t="str">
        <f t="shared" si="10"/>
        <v>RK</v>
      </c>
      <c r="AE24" s="2"/>
      <c r="AG24" s="1">
        <v>42864</v>
      </c>
      <c r="AH24" s="2" t="s">
        <v>82</v>
      </c>
      <c r="AI24" s="2" t="s">
        <v>2</v>
      </c>
      <c r="AJ24" s="2" t="s">
        <v>82</v>
      </c>
      <c r="AK24" s="2" t="str">
        <f t="shared" si="3"/>
        <v>P</v>
      </c>
      <c r="AL24" s="2" t="str">
        <f t="shared" si="11"/>
        <v>KP</v>
      </c>
      <c r="AM24" s="2"/>
      <c r="AO24" s="1">
        <v>43198</v>
      </c>
      <c r="AP24" s="2" t="s">
        <v>2</v>
      </c>
      <c r="AQ24" s="2" t="s">
        <v>1</v>
      </c>
      <c r="AR24" s="2" t="s">
        <v>2</v>
      </c>
      <c r="AS24" s="2" t="str">
        <f t="shared" si="4"/>
        <v>K</v>
      </c>
      <c r="AT24" s="2" t="str">
        <f t="shared" si="12"/>
        <v>KK</v>
      </c>
      <c r="AU24" s="2"/>
      <c r="AW24" s="1">
        <v>43217</v>
      </c>
      <c r="AX24" s="2" t="s">
        <v>3</v>
      </c>
      <c r="AY24" s="2" t="s">
        <v>2</v>
      </c>
      <c r="AZ24" s="2" t="s">
        <v>3</v>
      </c>
      <c r="BA24" s="2" t="str">
        <f t="shared" si="5"/>
        <v>D</v>
      </c>
      <c r="BB24" s="2" t="str">
        <f t="shared" si="13"/>
        <v>KD</v>
      </c>
      <c r="BC24" s="2"/>
    </row>
    <row r="25" spans="1:55" x14ac:dyDescent="0.3">
      <c r="A25" s="1">
        <v>43226</v>
      </c>
      <c r="B25" s="2" t="s">
        <v>0</v>
      </c>
      <c r="C25" s="2" t="s">
        <v>2</v>
      </c>
      <c r="D25" s="2" t="s">
        <v>0</v>
      </c>
      <c r="E25" s="2" t="str">
        <f t="shared" si="6"/>
        <v>M</v>
      </c>
      <c r="F25" s="2" t="str">
        <f t="shared" si="7"/>
        <v>MM</v>
      </c>
      <c r="G25" s="2"/>
      <c r="I25" s="1">
        <v>44133</v>
      </c>
      <c r="J25" s="2" t="s">
        <v>2</v>
      </c>
      <c r="K25" s="2" t="s">
        <v>6</v>
      </c>
      <c r="L25" s="2" t="s">
        <v>6</v>
      </c>
      <c r="M25" s="2" t="str">
        <f t="shared" si="0"/>
        <v>C</v>
      </c>
      <c r="N25" s="2" t="str">
        <f t="shared" si="8"/>
        <v>KC</v>
      </c>
      <c r="O25" s="2"/>
      <c r="Q25" s="1">
        <v>43204</v>
      </c>
      <c r="R25" s="2" t="s">
        <v>2</v>
      </c>
      <c r="S25" s="2" t="s">
        <v>5</v>
      </c>
      <c r="T25" s="2" t="s">
        <v>5</v>
      </c>
      <c r="U25" s="2" t="str">
        <f t="shared" si="1"/>
        <v>S</v>
      </c>
      <c r="V25" s="2" t="str">
        <f t="shared" si="9"/>
        <v>KS</v>
      </c>
      <c r="W25" s="2"/>
      <c r="Y25" s="1">
        <v>44136</v>
      </c>
      <c r="Z25" s="2" t="s">
        <v>2</v>
      </c>
      <c r="AA25" s="2" t="s">
        <v>4</v>
      </c>
      <c r="AB25" s="2" t="s">
        <v>2</v>
      </c>
      <c r="AC25" s="2" t="str">
        <f t="shared" si="2"/>
        <v>K</v>
      </c>
      <c r="AD25" s="2" t="str">
        <f t="shared" si="10"/>
        <v>KK</v>
      </c>
      <c r="AE25" s="2"/>
      <c r="AG25" s="1">
        <v>43211</v>
      </c>
      <c r="AH25" s="2" t="s">
        <v>2</v>
      </c>
      <c r="AI25" s="2" t="s">
        <v>82</v>
      </c>
      <c r="AJ25" s="2" t="s">
        <v>82</v>
      </c>
      <c r="AK25" s="2" t="str">
        <f t="shared" si="3"/>
        <v>P</v>
      </c>
      <c r="AL25" s="2" t="str">
        <f t="shared" si="11"/>
        <v>PP</v>
      </c>
      <c r="AM25" s="2"/>
      <c r="AO25" s="1">
        <v>43219</v>
      </c>
      <c r="AP25" s="2" t="s">
        <v>1</v>
      </c>
      <c r="AQ25" s="2" t="s">
        <v>2</v>
      </c>
      <c r="AR25" s="2" t="s">
        <v>2</v>
      </c>
      <c r="AS25" s="2" t="str">
        <f t="shared" si="4"/>
        <v>K</v>
      </c>
      <c r="AT25" s="2" t="str">
        <f t="shared" si="12"/>
        <v>KK</v>
      </c>
      <c r="AU25" s="2"/>
      <c r="AW25" s="1">
        <v>43554</v>
      </c>
      <c r="AX25" s="2" t="s">
        <v>3</v>
      </c>
      <c r="AY25" s="2" t="s">
        <v>2</v>
      </c>
      <c r="AZ25" s="2" t="s">
        <v>3</v>
      </c>
      <c r="BA25" s="2" t="str">
        <f t="shared" si="5"/>
        <v>D</v>
      </c>
      <c r="BB25" s="2" t="str">
        <f t="shared" si="13"/>
        <v>DD</v>
      </c>
      <c r="BC25" s="2"/>
    </row>
    <row r="26" spans="1:55" x14ac:dyDescent="0.3">
      <c r="A26" s="1">
        <v>43229</v>
      </c>
      <c r="B26" s="2" t="s">
        <v>2</v>
      </c>
      <c r="C26" s="2" t="s">
        <v>0</v>
      </c>
      <c r="D26" s="2" t="s">
        <v>0</v>
      </c>
      <c r="E26" s="2" t="str">
        <f t="shared" si="6"/>
        <v>M</v>
      </c>
      <c r="F26" s="2" t="str">
        <f t="shared" si="7"/>
        <v>MM</v>
      </c>
      <c r="G26" s="2"/>
      <c r="I26" s="20">
        <v>44307</v>
      </c>
      <c r="J26" s="2" t="s">
        <v>2</v>
      </c>
      <c r="K26" s="2" t="s">
        <v>6</v>
      </c>
      <c r="L26" s="2" t="s">
        <v>6</v>
      </c>
      <c r="M26" s="2" t="str">
        <f t="shared" si="0"/>
        <v>C</v>
      </c>
      <c r="N26" s="2" t="str">
        <f t="shared" si="8"/>
        <v>CC</v>
      </c>
      <c r="O26" s="2"/>
      <c r="Q26" s="1">
        <v>43239</v>
      </c>
      <c r="R26" s="2" t="s">
        <v>5</v>
      </c>
      <c r="S26" s="2" t="s">
        <v>2</v>
      </c>
      <c r="T26" s="2" t="s">
        <v>2</v>
      </c>
      <c r="U26" s="2" t="str">
        <f t="shared" si="1"/>
        <v>K</v>
      </c>
      <c r="V26" s="2" t="str">
        <f t="shared" si="9"/>
        <v>SK</v>
      </c>
      <c r="W26" s="2"/>
      <c r="Y26" s="20">
        <v>44310</v>
      </c>
      <c r="Z26" s="2" t="s">
        <v>4</v>
      </c>
      <c r="AA26" s="2" t="s">
        <v>2</v>
      </c>
      <c r="AB26" s="2" t="s">
        <v>4</v>
      </c>
      <c r="AC26" s="2" t="str">
        <f t="shared" si="2"/>
        <v>R</v>
      </c>
      <c r="AD26" s="2" t="str">
        <f t="shared" si="10"/>
        <v>KR</v>
      </c>
      <c r="AE26" s="2"/>
      <c r="AG26" s="1">
        <v>43232</v>
      </c>
      <c r="AH26" s="2" t="s">
        <v>82</v>
      </c>
      <c r="AI26" s="2" t="s">
        <v>2</v>
      </c>
      <c r="AJ26" s="2" t="s">
        <v>2</v>
      </c>
      <c r="AK26" s="2" t="str">
        <f t="shared" si="3"/>
        <v>K</v>
      </c>
      <c r="AL26" s="2" t="str">
        <f t="shared" si="11"/>
        <v>PK</v>
      </c>
      <c r="AM26" s="2"/>
      <c r="AO26" s="1">
        <v>43560</v>
      </c>
      <c r="AP26" s="2" t="s">
        <v>1</v>
      </c>
      <c r="AQ26" s="2" t="s">
        <v>2</v>
      </c>
      <c r="AR26" s="2" t="s">
        <v>2</v>
      </c>
      <c r="AS26" s="2" t="str">
        <f t="shared" si="4"/>
        <v>K</v>
      </c>
      <c r="AT26" s="2" t="str">
        <f t="shared" si="12"/>
        <v>KK</v>
      </c>
      <c r="AU26" s="2"/>
      <c r="AW26" s="1">
        <v>43567</v>
      </c>
      <c r="AX26" s="2" t="s">
        <v>2</v>
      </c>
      <c r="AY26" s="2" t="s">
        <v>3</v>
      </c>
      <c r="AZ26" s="2" t="s">
        <v>3</v>
      </c>
      <c r="BA26" s="2" t="str">
        <f t="shared" si="5"/>
        <v>D</v>
      </c>
      <c r="BB26" s="2" t="str">
        <f t="shared" si="13"/>
        <v>DD</v>
      </c>
      <c r="BC26" s="2"/>
    </row>
    <row r="27" spans="1:55" x14ac:dyDescent="0.3">
      <c r="A27" s="1">
        <v>43583</v>
      </c>
      <c r="B27" s="2" t="s">
        <v>2</v>
      </c>
      <c r="C27" s="2" t="s">
        <v>0</v>
      </c>
      <c r="D27" s="2" t="s">
        <v>2</v>
      </c>
      <c r="E27" s="2" t="str">
        <f t="shared" si="6"/>
        <v>K</v>
      </c>
      <c r="F27" s="2" t="str">
        <f t="shared" si="7"/>
        <v>MK</v>
      </c>
      <c r="G27" s="2"/>
      <c r="I27" s="1">
        <v>44465</v>
      </c>
      <c r="J27" s="2" t="s">
        <v>6</v>
      </c>
      <c r="K27" s="2" t="s">
        <v>2</v>
      </c>
      <c r="L27" s="2" t="s">
        <v>6</v>
      </c>
      <c r="M27" s="2" t="str">
        <f t="shared" si="0"/>
        <v>C</v>
      </c>
      <c r="N27" s="2" t="str">
        <f t="shared" si="8"/>
        <v>CC</v>
      </c>
      <c r="O27" s="2"/>
      <c r="Q27" s="1">
        <v>43245</v>
      </c>
      <c r="R27" s="2" t="s">
        <v>2</v>
      </c>
      <c r="S27" s="2" t="s">
        <v>5</v>
      </c>
      <c r="T27" s="2" t="s">
        <v>5</v>
      </c>
      <c r="U27" s="2" t="str">
        <f t="shared" si="1"/>
        <v>S</v>
      </c>
      <c r="V27" s="2" t="str">
        <f t="shared" si="9"/>
        <v>KS</v>
      </c>
      <c r="W27" s="2"/>
      <c r="Y27" s="1">
        <v>44476</v>
      </c>
      <c r="Z27" s="2" t="s">
        <v>2</v>
      </c>
      <c r="AA27" s="2" t="s">
        <v>4</v>
      </c>
      <c r="AB27" s="2" t="s">
        <v>2</v>
      </c>
      <c r="AC27" s="2" t="str">
        <f t="shared" si="2"/>
        <v>K</v>
      </c>
      <c r="AD27" s="2" t="str">
        <f t="shared" si="10"/>
        <v>RK</v>
      </c>
      <c r="AE27" s="2"/>
      <c r="AG27" s="1">
        <v>43551</v>
      </c>
      <c r="AH27" s="2" t="s">
        <v>2</v>
      </c>
      <c r="AI27" s="2" t="s">
        <v>82</v>
      </c>
      <c r="AJ27" s="2" t="s">
        <v>2</v>
      </c>
      <c r="AK27" s="2" t="str">
        <f t="shared" si="3"/>
        <v>K</v>
      </c>
      <c r="AL27" s="2" t="str">
        <f t="shared" si="11"/>
        <v>KK</v>
      </c>
      <c r="AM27" s="2"/>
      <c r="AO27" s="1">
        <v>43574</v>
      </c>
      <c r="AP27" s="2" t="s">
        <v>2</v>
      </c>
      <c r="AQ27" s="2" t="s">
        <v>1</v>
      </c>
      <c r="AR27" s="2" t="s">
        <v>1</v>
      </c>
      <c r="AS27" s="2" t="str">
        <f t="shared" si="4"/>
        <v>R</v>
      </c>
      <c r="AT27" s="2" t="str">
        <f t="shared" si="12"/>
        <v>KR</v>
      </c>
      <c r="AU27" s="2"/>
      <c r="AW27" s="1">
        <v>44107</v>
      </c>
      <c r="AX27" s="2" t="s">
        <v>3</v>
      </c>
      <c r="AY27" s="2" t="s">
        <v>2</v>
      </c>
      <c r="AZ27" s="2" t="s">
        <v>3</v>
      </c>
      <c r="BA27" s="2" t="str">
        <f t="shared" si="5"/>
        <v>D</v>
      </c>
      <c r="BB27" s="2" t="str">
        <f t="shared" si="13"/>
        <v>DD</v>
      </c>
      <c r="BC27" s="2"/>
    </row>
    <row r="28" spans="1:55" x14ac:dyDescent="0.3">
      <c r="A28" s="1">
        <v>43590</v>
      </c>
      <c r="B28" s="2" t="s">
        <v>0</v>
      </c>
      <c r="C28" s="2" t="s">
        <v>2</v>
      </c>
      <c r="D28" s="2" t="s">
        <v>0</v>
      </c>
      <c r="E28" s="2" t="str">
        <f t="shared" si="6"/>
        <v>M</v>
      </c>
      <c r="F28" s="2" t="str">
        <f t="shared" si="7"/>
        <v>KM</v>
      </c>
      <c r="G28" s="2"/>
      <c r="I28" s="1">
        <v>44484.8125</v>
      </c>
      <c r="J28" s="2" t="s">
        <v>6</v>
      </c>
      <c r="K28" s="2" t="s">
        <v>2</v>
      </c>
      <c r="L28" s="2" t="s">
        <v>6</v>
      </c>
      <c r="M28" s="2" t="str">
        <f t="shared" si="0"/>
        <v>C</v>
      </c>
      <c r="N28" s="2" t="str">
        <f t="shared" si="8"/>
        <v>CC</v>
      </c>
      <c r="O28" s="2"/>
      <c r="Q28" s="1">
        <v>43548</v>
      </c>
      <c r="R28" s="2" t="s">
        <v>2</v>
      </c>
      <c r="S28" s="2" t="s">
        <v>5</v>
      </c>
      <c r="T28" s="2" t="s">
        <v>2</v>
      </c>
      <c r="U28" s="2" t="str">
        <f t="shared" si="1"/>
        <v>K</v>
      </c>
      <c r="V28" s="2" t="str">
        <f t="shared" si="9"/>
        <v>SK</v>
      </c>
      <c r="W28" s="2"/>
      <c r="AG28" s="1">
        <v>43588</v>
      </c>
      <c r="AH28" s="2" t="s">
        <v>82</v>
      </c>
      <c r="AI28" s="2" t="s">
        <v>2</v>
      </c>
      <c r="AJ28" s="2" t="s">
        <v>2</v>
      </c>
      <c r="AK28" s="2" t="str">
        <f t="shared" si="3"/>
        <v>K</v>
      </c>
      <c r="AL28" s="2" t="str">
        <f t="shared" si="11"/>
        <v>KK</v>
      </c>
      <c r="AM28" s="2"/>
      <c r="AO28" s="1">
        <v>44116</v>
      </c>
      <c r="AP28" s="2" t="s">
        <v>1</v>
      </c>
      <c r="AQ28" s="2" t="s">
        <v>2</v>
      </c>
      <c r="AR28" s="2" t="s">
        <v>1</v>
      </c>
      <c r="AS28" s="2" t="str">
        <f t="shared" si="4"/>
        <v>R</v>
      </c>
      <c r="AT28" s="2" t="str">
        <f t="shared" si="12"/>
        <v>RR</v>
      </c>
      <c r="AU28" s="2"/>
      <c r="AW28" s="1">
        <v>44128</v>
      </c>
      <c r="AX28" s="2" t="s">
        <v>2</v>
      </c>
      <c r="AY28" s="2" t="s">
        <v>3</v>
      </c>
      <c r="AZ28" s="2" t="s">
        <v>2</v>
      </c>
      <c r="BA28" s="2" t="str">
        <f t="shared" si="5"/>
        <v>K</v>
      </c>
      <c r="BB28" s="2" t="str">
        <f t="shared" si="13"/>
        <v>DK</v>
      </c>
      <c r="BC28" s="2"/>
    </row>
    <row r="29" spans="1:55" x14ac:dyDescent="0.3">
      <c r="A29" s="1">
        <v>44097</v>
      </c>
      <c r="B29" s="2" t="s">
        <v>0</v>
      </c>
      <c r="C29" s="2" t="s">
        <v>2</v>
      </c>
      <c r="D29" s="2" t="s">
        <v>0</v>
      </c>
      <c r="E29" s="2" t="str">
        <f t="shared" si="6"/>
        <v>M</v>
      </c>
      <c r="F29" s="2" t="str">
        <f t="shared" si="7"/>
        <v>MM</v>
      </c>
      <c r="G29" s="2"/>
      <c r="Q29" s="1">
        <v>43576</v>
      </c>
      <c r="R29" s="2" t="s">
        <v>5</v>
      </c>
      <c r="S29" s="2" t="s">
        <v>2</v>
      </c>
      <c r="T29" s="2" t="s">
        <v>5</v>
      </c>
      <c r="U29" s="2" t="str">
        <f t="shared" si="1"/>
        <v>S</v>
      </c>
      <c r="V29" s="2" t="str">
        <f t="shared" si="9"/>
        <v>KS</v>
      </c>
      <c r="W29" s="2"/>
      <c r="Y29" s="11" t="s">
        <v>73</v>
      </c>
      <c r="Z29" s="2"/>
      <c r="AA29" s="2"/>
      <c r="AG29" s="1">
        <v>44114</v>
      </c>
      <c r="AH29" s="2" t="s">
        <v>2</v>
      </c>
      <c r="AI29" s="2" t="s">
        <v>82</v>
      </c>
      <c r="AJ29" s="2" t="s">
        <v>2</v>
      </c>
      <c r="AK29" s="2" t="str">
        <f t="shared" si="3"/>
        <v>K</v>
      </c>
      <c r="AL29" s="2" t="str">
        <f t="shared" si="11"/>
        <v>KK</v>
      </c>
      <c r="AM29" s="2"/>
      <c r="AO29" s="1">
        <v>44125</v>
      </c>
      <c r="AP29" s="2" t="s">
        <v>2</v>
      </c>
      <c r="AQ29" s="2" t="s">
        <v>1</v>
      </c>
      <c r="AR29" s="2" t="s">
        <v>1</v>
      </c>
      <c r="AS29" s="2" t="str">
        <f t="shared" si="4"/>
        <v>R</v>
      </c>
      <c r="AT29" s="2" t="str">
        <f t="shared" si="12"/>
        <v>RR</v>
      </c>
      <c r="AU29" s="2"/>
      <c r="AW29" s="20">
        <v>44315</v>
      </c>
      <c r="AX29" s="2" t="s">
        <v>3</v>
      </c>
      <c r="AY29" s="2" t="s">
        <v>2</v>
      </c>
      <c r="AZ29" s="2" t="s">
        <v>3</v>
      </c>
      <c r="BA29" s="2" t="str">
        <f t="shared" si="5"/>
        <v>D</v>
      </c>
      <c r="BB29" s="2" t="str">
        <f t="shared" si="13"/>
        <v>KD</v>
      </c>
      <c r="BC29" s="2"/>
    </row>
    <row r="30" spans="1:55" x14ac:dyDescent="0.3">
      <c r="A30" s="1">
        <v>44120</v>
      </c>
      <c r="B30" s="2" t="s">
        <v>2</v>
      </c>
      <c r="C30" s="2" t="s">
        <v>0</v>
      </c>
      <c r="D30" s="2" t="s">
        <v>0</v>
      </c>
      <c r="E30" s="2" t="str">
        <f t="shared" si="6"/>
        <v>M</v>
      </c>
      <c r="F30" s="2" t="str">
        <f t="shared" si="7"/>
        <v>MM</v>
      </c>
      <c r="G30" s="2"/>
      <c r="I30" s="11" t="s">
        <v>73</v>
      </c>
      <c r="J30" s="2"/>
      <c r="K30" s="2"/>
      <c r="Q30" s="1">
        <v>44100</v>
      </c>
      <c r="R30" s="2" t="s">
        <v>5</v>
      </c>
      <c r="S30" s="2" t="s">
        <v>2</v>
      </c>
      <c r="T30" s="2" t="s">
        <v>2</v>
      </c>
      <c r="U30" s="2" t="str">
        <f t="shared" si="1"/>
        <v>K</v>
      </c>
      <c r="V30" s="2" t="str">
        <f t="shared" si="9"/>
        <v>SK</v>
      </c>
      <c r="W30" s="2"/>
      <c r="Y30" s="2"/>
      <c r="Z30" s="2" t="s">
        <v>74</v>
      </c>
      <c r="AA30" s="2" t="s">
        <v>75</v>
      </c>
      <c r="AG30" s="1">
        <v>44130</v>
      </c>
      <c r="AH30" s="2" t="s">
        <v>2</v>
      </c>
      <c r="AI30" s="2" t="s">
        <v>82</v>
      </c>
      <c r="AJ30" s="2" t="s">
        <v>82</v>
      </c>
      <c r="AK30" s="2" t="str">
        <f t="shared" si="3"/>
        <v>P</v>
      </c>
      <c r="AL30" s="2" t="str">
        <f t="shared" si="11"/>
        <v>KP</v>
      </c>
      <c r="AM30" s="2"/>
      <c r="AO30" s="20">
        <v>44304</v>
      </c>
      <c r="AP30" s="2" t="s">
        <v>1</v>
      </c>
      <c r="AQ30" s="2" t="s">
        <v>2</v>
      </c>
      <c r="AR30" s="2" t="s">
        <v>1</v>
      </c>
      <c r="AS30" s="2" t="str">
        <f t="shared" si="4"/>
        <v>R</v>
      </c>
      <c r="AT30" s="2" t="str">
        <f t="shared" si="12"/>
        <v>RR</v>
      </c>
      <c r="AU30" s="2"/>
      <c r="AW30" s="1">
        <v>44467.645833333336</v>
      </c>
      <c r="AX30" s="2" t="s">
        <v>2</v>
      </c>
      <c r="AY30" s="2" t="s">
        <v>3</v>
      </c>
      <c r="AZ30" s="2" t="s">
        <v>2</v>
      </c>
      <c r="BA30" s="2" t="str">
        <f t="shared" si="5"/>
        <v>K</v>
      </c>
      <c r="BB30" s="2" t="str">
        <f t="shared" si="13"/>
        <v>DK</v>
      </c>
      <c r="BC30" s="2"/>
    </row>
    <row r="31" spans="1:55" x14ac:dyDescent="0.3">
      <c r="A31" s="20">
        <v>44299</v>
      </c>
      <c r="B31" s="2" t="s">
        <v>2</v>
      </c>
      <c r="C31" s="2" t="s">
        <v>0</v>
      </c>
      <c r="D31" s="2" t="s">
        <v>0</v>
      </c>
      <c r="E31" s="2" t="str">
        <f t="shared" si="6"/>
        <v>M</v>
      </c>
      <c r="F31" s="2" t="str">
        <f t="shared" si="7"/>
        <v>MM</v>
      </c>
      <c r="G31" s="2"/>
      <c r="I31" s="2"/>
      <c r="J31" s="2" t="s">
        <v>74</v>
      </c>
      <c r="K31" s="2" t="s">
        <v>72</v>
      </c>
      <c r="Q31" s="1">
        <v>44122</v>
      </c>
      <c r="R31" s="2" t="s">
        <v>2</v>
      </c>
      <c r="S31" s="2" t="s">
        <v>5</v>
      </c>
      <c r="T31" s="2" t="s">
        <v>2</v>
      </c>
      <c r="U31" s="2" t="str">
        <f t="shared" si="1"/>
        <v>K</v>
      </c>
      <c r="V31" s="2" t="str">
        <f t="shared" si="9"/>
        <v>KK</v>
      </c>
      <c r="W31" s="2"/>
      <c r="Y31" s="2" t="s">
        <v>74</v>
      </c>
      <c r="Z31" s="2">
        <f>COUNTIF($AD$4:$AD$27,"KK")</f>
        <v>6</v>
      </c>
      <c r="AA31" s="2">
        <f>COUNTIF($AD$4:$AD$27,"KR")</f>
        <v>6</v>
      </c>
      <c r="AG31" s="20">
        <v>44312</v>
      </c>
      <c r="AH31" s="2" t="s">
        <v>82</v>
      </c>
      <c r="AI31" s="2" t="s">
        <v>2</v>
      </c>
      <c r="AJ31" s="2" t="s">
        <v>2</v>
      </c>
      <c r="AK31" s="2" t="str">
        <f t="shared" si="3"/>
        <v>K</v>
      </c>
      <c r="AL31" s="2" t="str">
        <f t="shared" si="11"/>
        <v>PK</v>
      </c>
      <c r="AM31" s="2"/>
      <c r="AO31" s="1">
        <v>44459</v>
      </c>
      <c r="AP31" s="2" t="s">
        <v>2</v>
      </c>
      <c r="AQ31" s="2" t="s">
        <v>1</v>
      </c>
      <c r="AR31" s="2" t="s">
        <v>2</v>
      </c>
      <c r="AS31" s="2" t="str">
        <f t="shared" si="4"/>
        <v>K</v>
      </c>
      <c r="AT31" s="2" t="str">
        <f t="shared" si="12"/>
        <v>RK</v>
      </c>
      <c r="AU31" s="2"/>
      <c r="AW31" s="1">
        <v>44482</v>
      </c>
      <c r="AX31" s="2" t="s">
        <v>2</v>
      </c>
      <c r="AY31" s="2" t="s">
        <v>3</v>
      </c>
      <c r="AZ31" s="2" t="s">
        <v>2</v>
      </c>
      <c r="BA31" s="2" t="str">
        <f t="shared" si="5"/>
        <v>K</v>
      </c>
      <c r="BB31" s="2" t="str">
        <f t="shared" si="13"/>
        <v>KK</v>
      </c>
      <c r="BC31" s="2"/>
    </row>
    <row r="32" spans="1:55" x14ac:dyDescent="0.3">
      <c r="A32" s="1">
        <v>44462</v>
      </c>
      <c r="B32" s="2" t="s">
        <v>0</v>
      </c>
      <c r="C32" s="2" t="s">
        <v>2</v>
      </c>
      <c r="D32" s="2" t="s">
        <v>2</v>
      </c>
      <c r="E32" s="2" t="str">
        <f t="shared" si="6"/>
        <v>K</v>
      </c>
      <c r="F32" s="2" t="str">
        <f t="shared" si="7"/>
        <v>MK</v>
      </c>
      <c r="G32" s="2"/>
      <c r="I32" s="2" t="s">
        <v>74</v>
      </c>
      <c r="J32" s="2">
        <f>COUNTIF($N$4:$N$28,"KK")</f>
        <v>1</v>
      </c>
      <c r="K32" s="2">
        <f>COUNTIF($N$4:$N$28,"KC")</f>
        <v>7</v>
      </c>
      <c r="Q32" s="1">
        <v>44297</v>
      </c>
      <c r="R32" s="2" t="s">
        <v>5</v>
      </c>
      <c r="S32" s="2" t="s">
        <v>2</v>
      </c>
      <c r="T32" s="2" t="s">
        <v>2</v>
      </c>
      <c r="U32" s="2" t="str">
        <f t="shared" si="1"/>
        <v>K</v>
      </c>
      <c r="V32" s="2" t="str">
        <f t="shared" si="9"/>
        <v>KK</v>
      </c>
      <c r="W32" s="2"/>
      <c r="Y32" s="2" t="s">
        <v>75</v>
      </c>
      <c r="Z32" s="2">
        <f>COUNTIF($AD$4:$AD$27,"RK")</f>
        <v>7</v>
      </c>
      <c r="AA32" s="2">
        <f>COUNTIF($AD$4:$AD$27,"RR")</f>
        <v>4</v>
      </c>
      <c r="AG32" s="1">
        <v>44470</v>
      </c>
      <c r="AH32" s="2" t="s">
        <v>2</v>
      </c>
      <c r="AI32" s="2" t="s">
        <v>82</v>
      </c>
      <c r="AJ32" s="2" t="s">
        <v>82</v>
      </c>
      <c r="AK32" s="2" t="str">
        <f t="shared" si="3"/>
        <v>P</v>
      </c>
      <c r="AL32" s="2" t="str">
        <f t="shared" si="11"/>
        <v>KP</v>
      </c>
      <c r="AM32" s="2"/>
      <c r="AO32" s="1">
        <v>44480</v>
      </c>
      <c r="AP32" s="2" t="s">
        <v>1</v>
      </c>
      <c r="AQ32" s="2" t="s">
        <v>2</v>
      </c>
      <c r="AR32" s="2" t="s">
        <v>2</v>
      </c>
      <c r="AS32" s="2" t="str">
        <f t="shared" si="4"/>
        <v>K</v>
      </c>
      <c r="AT32" s="2" t="str">
        <f t="shared" si="12"/>
        <v>KK</v>
      </c>
      <c r="AU32" s="2"/>
    </row>
    <row r="33" spans="1:51" x14ac:dyDescent="0.3">
      <c r="I33" s="2" t="s">
        <v>72</v>
      </c>
      <c r="J33" s="2">
        <f>COUNTIF($N$4:$N$28,"CK")</f>
        <v>7</v>
      </c>
      <c r="K33" s="2">
        <f>COUNTIF($N$4:$N$28,"CC")</f>
        <v>9</v>
      </c>
      <c r="Q33" s="1">
        <v>44472</v>
      </c>
      <c r="R33" s="2" t="s">
        <v>2</v>
      </c>
      <c r="S33" s="2" t="s">
        <v>5</v>
      </c>
      <c r="T33" s="2" t="s">
        <v>2</v>
      </c>
      <c r="U33" s="2" t="str">
        <f t="shared" si="1"/>
        <v>K</v>
      </c>
      <c r="V33" s="2" t="str">
        <f t="shared" si="9"/>
        <v>KK</v>
      </c>
      <c r="W33" s="2"/>
      <c r="AG33" s="21"/>
      <c r="AH33" s="17"/>
      <c r="AI33" s="17"/>
      <c r="AJ33" s="17"/>
      <c r="AK33" s="17"/>
      <c r="AL33" s="17"/>
      <c r="AM33" s="17"/>
      <c r="AW33" s="11" t="s">
        <v>73</v>
      </c>
      <c r="AX33" s="2"/>
      <c r="AY33" s="2"/>
    </row>
    <row r="34" spans="1:51" x14ac:dyDescent="0.3">
      <c r="A34" s="11" t="s">
        <v>73</v>
      </c>
      <c r="B34" s="2"/>
      <c r="C34" s="2"/>
      <c r="AO34" s="11" t="s">
        <v>73</v>
      </c>
      <c r="AP34" s="2"/>
      <c r="AQ34" s="2"/>
      <c r="AW34" s="2"/>
      <c r="AX34" s="2" t="s">
        <v>74</v>
      </c>
      <c r="AY34" s="2" t="s">
        <v>77</v>
      </c>
    </row>
    <row r="35" spans="1:51" x14ac:dyDescent="0.3">
      <c r="A35" s="2"/>
      <c r="B35" s="2" t="s">
        <v>74</v>
      </c>
      <c r="C35" s="2" t="s">
        <v>71</v>
      </c>
      <c r="Q35" s="11" t="s">
        <v>73</v>
      </c>
      <c r="R35" s="2"/>
      <c r="S35" s="2"/>
      <c r="AG35" s="11" t="s">
        <v>73</v>
      </c>
      <c r="AH35" s="2"/>
      <c r="AI35" s="2"/>
      <c r="AO35" s="2"/>
      <c r="AP35" s="2" t="s">
        <v>74</v>
      </c>
      <c r="AQ35" s="2" t="s">
        <v>75</v>
      </c>
      <c r="AW35" s="2" t="s">
        <v>74</v>
      </c>
      <c r="AX35" s="2">
        <f>COUNTIF($BB$4:$BB$31,"KK")</f>
        <v>9</v>
      </c>
      <c r="AY35" s="2">
        <f>COUNTIF($BB$4:$BB$31,"KD")</f>
        <v>6</v>
      </c>
    </row>
    <row r="36" spans="1:51" x14ac:dyDescent="0.3">
      <c r="A36" s="2" t="s">
        <v>74</v>
      </c>
      <c r="B36" s="2">
        <f>COUNTIF($F$4:$F$32,"KK")</f>
        <v>2</v>
      </c>
      <c r="C36" s="2">
        <f>COUNTIF($F$4:$F$32,"KM")</f>
        <v>4</v>
      </c>
      <c r="Q36" s="2"/>
      <c r="R36" s="2" t="s">
        <v>74</v>
      </c>
      <c r="S36" s="2" t="s">
        <v>78</v>
      </c>
      <c r="AG36" s="2"/>
      <c r="AH36" s="2" t="s">
        <v>74</v>
      </c>
      <c r="AI36" s="2" t="s">
        <v>76</v>
      </c>
      <c r="AO36" s="2" t="s">
        <v>74</v>
      </c>
      <c r="AP36" s="2">
        <f>COUNTIF($AT$4:$AT$32,"KK")</f>
        <v>9</v>
      </c>
      <c r="AQ36" s="2">
        <f>COUNTIF($AT$4:$AT$32,"KR")</f>
        <v>6</v>
      </c>
      <c r="AW36" s="2" t="s">
        <v>77</v>
      </c>
      <c r="AX36" s="2">
        <f>COUNTIF($BB$4:$BB$31,"DK")</f>
        <v>6</v>
      </c>
      <c r="AY36" s="2">
        <f>COUNTIF($BB$4:$BB$31,"DD")</f>
        <v>6</v>
      </c>
    </row>
    <row r="37" spans="1:51" x14ac:dyDescent="0.3">
      <c r="A37" s="2" t="s">
        <v>71</v>
      </c>
      <c r="B37" s="2">
        <f>COUNTIF($F$4:$F$32,"MK")</f>
        <v>5</v>
      </c>
      <c r="C37" s="2">
        <f>COUNTIF($F$4:$F$32,"MM")</f>
        <v>17</v>
      </c>
      <c r="Q37" s="2" t="s">
        <v>74</v>
      </c>
      <c r="R37" s="2">
        <f>COUNTIF($V$4:$V$33,"KK")</f>
        <v>12</v>
      </c>
      <c r="S37" s="2">
        <f>COUNTIF($V$4:$V$33,"KS")</f>
        <v>8</v>
      </c>
      <c r="AG37" s="2" t="s">
        <v>74</v>
      </c>
      <c r="AH37" s="2">
        <f>COUNTIF($AL$4:$AL$32,"KK")</f>
        <v>11</v>
      </c>
      <c r="AI37" s="2">
        <f>COUNTIF($AL$4:$AL$32,"KP")</f>
        <v>8</v>
      </c>
      <c r="AO37" s="2" t="s">
        <v>75</v>
      </c>
      <c r="AP37" s="2">
        <f>COUNTIF($AT$4:$AT$32,"RK")</f>
        <v>6</v>
      </c>
      <c r="AQ37" s="2">
        <f>COUNTIF($AT$4:$AT$32,"RR")</f>
        <v>7</v>
      </c>
    </row>
    <row r="38" spans="1:51" x14ac:dyDescent="0.3">
      <c r="Q38" s="2" t="s">
        <v>78</v>
      </c>
      <c r="R38" s="2">
        <f>COUNTIF($V$4:$V$33,"SK")</f>
        <v>8</v>
      </c>
      <c r="S38" s="2">
        <f>COUNTIF($V$4:$V$33,"SS")</f>
        <v>1</v>
      </c>
      <c r="AG38" s="2" t="s">
        <v>76</v>
      </c>
      <c r="AH38" s="2">
        <f>COUNTIF($AL$4:$AL$32,"PK")</f>
        <v>8</v>
      </c>
      <c r="AI38" s="2">
        <f>COUNTIF($AL$4:$AL$32,"PP")</f>
        <v>1</v>
      </c>
    </row>
  </sheetData>
  <mergeCells count="8">
    <mergeCell ref="A1:F1"/>
    <mergeCell ref="AW2:BC2"/>
    <mergeCell ref="A2:G2"/>
    <mergeCell ref="I2:O2"/>
    <mergeCell ref="Q2:W2"/>
    <mergeCell ref="Y2:AE2"/>
    <mergeCell ref="AG2:AM2"/>
    <mergeCell ref="AO2:AU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F1FCF-C620-4193-B5B9-7EA3EE8ECCAB}">
  <dimension ref="A1:BC39"/>
  <sheetViews>
    <sheetView workbookViewId="0">
      <selection sqref="A1:F1"/>
    </sheetView>
  </sheetViews>
  <sheetFormatPr defaultRowHeight="14.4" x14ac:dyDescent="0.3"/>
  <cols>
    <col min="1" max="1" width="19.5546875" bestFit="1" customWidth="1"/>
    <col min="2" max="3" width="17.6640625" bestFit="1" customWidth="1"/>
    <col min="4" max="4" width="18.109375" bestFit="1" customWidth="1"/>
    <col min="5" max="5" width="18.21875" bestFit="1" customWidth="1"/>
    <col min="6" max="6" width="37.109375" bestFit="1" customWidth="1"/>
    <col min="7" max="7" width="39.109375" bestFit="1" customWidth="1"/>
    <col min="9" max="9" width="19.5546875" bestFit="1" customWidth="1"/>
    <col min="10" max="11" width="17.6640625" bestFit="1" customWidth="1"/>
    <col min="12" max="12" width="18.109375" bestFit="1" customWidth="1"/>
    <col min="13" max="13" width="18.21875" bestFit="1" customWidth="1"/>
    <col min="14" max="14" width="37.109375" bestFit="1" customWidth="1"/>
    <col min="15" max="15" width="28.5546875" bestFit="1" customWidth="1"/>
    <col min="17" max="17" width="19.5546875" bestFit="1" customWidth="1"/>
    <col min="18" max="21" width="18.21875" bestFit="1" customWidth="1"/>
    <col min="22" max="22" width="37.109375" bestFit="1" customWidth="1"/>
    <col min="23" max="23" width="30.5546875" bestFit="1" customWidth="1"/>
    <col min="25" max="25" width="19.5546875" bestFit="1" customWidth="1"/>
    <col min="26" max="27" width="17.6640625" bestFit="1" customWidth="1"/>
    <col min="28" max="28" width="18.109375" bestFit="1" customWidth="1"/>
    <col min="29" max="29" width="18.21875" bestFit="1" customWidth="1"/>
    <col min="30" max="30" width="37.109375" bestFit="1" customWidth="1"/>
    <col min="31" max="31" width="25.88671875" bestFit="1" customWidth="1"/>
    <col min="33" max="33" width="19.5546875" bestFit="1" customWidth="1"/>
    <col min="34" max="35" width="17.6640625" bestFit="1" customWidth="1"/>
    <col min="36" max="36" width="18.109375" bestFit="1" customWidth="1"/>
    <col min="37" max="37" width="18.21875" bestFit="1" customWidth="1"/>
    <col min="38" max="38" width="37.109375" bestFit="1" customWidth="1"/>
    <col min="39" max="39" width="16.33203125" bestFit="1" customWidth="1"/>
    <col min="41" max="41" width="19.5546875" bestFit="1" customWidth="1"/>
    <col min="42" max="44" width="24.33203125" bestFit="1" customWidth="1"/>
    <col min="45" max="45" width="18.21875" bestFit="1" customWidth="1"/>
    <col min="46" max="46" width="37.109375" bestFit="1" customWidth="1"/>
    <col min="47" max="47" width="31.109375" bestFit="1" customWidth="1"/>
    <col min="49" max="49" width="19.5546875" bestFit="1" customWidth="1"/>
    <col min="50" max="51" width="17.6640625" bestFit="1" customWidth="1"/>
    <col min="52" max="52" width="18.109375" bestFit="1" customWidth="1"/>
    <col min="53" max="53" width="18.21875" bestFit="1" customWidth="1"/>
    <col min="54" max="54" width="37.109375" bestFit="1" customWidth="1"/>
    <col min="55" max="55" width="34.5546875" bestFit="1" customWidth="1"/>
  </cols>
  <sheetData>
    <row r="1" spans="1:55" ht="47.4" customHeight="1" x14ac:dyDescent="0.3">
      <c r="A1" s="43" t="s">
        <v>243</v>
      </c>
      <c r="B1" s="43"/>
      <c r="C1" s="43"/>
      <c r="D1" s="43"/>
      <c r="E1" s="43"/>
      <c r="F1" s="43"/>
    </row>
    <row r="2" spans="1:55" x14ac:dyDescent="0.3">
      <c r="A2" s="49" t="s">
        <v>43</v>
      </c>
      <c r="B2" s="49"/>
      <c r="C2" s="49"/>
      <c r="D2" s="49"/>
      <c r="E2" s="49"/>
      <c r="F2" s="49"/>
      <c r="G2" s="49"/>
      <c r="I2" s="51" t="s">
        <v>44</v>
      </c>
      <c r="J2" s="51"/>
      <c r="K2" s="51"/>
      <c r="L2" s="51"/>
      <c r="M2" s="51"/>
      <c r="N2" s="51"/>
      <c r="O2" s="51"/>
      <c r="Q2" s="48" t="s">
        <v>45</v>
      </c>
      <c r="R2" s="48"/>
      <c r="S2" s="48"/>
      <c r="T2" s="48"/>
      <c r="U2" s="48"/>
      <c r="V2" s="48"/>
      <c r="W2" s="48"/>
      <c r="Y2" s="47" t="s">
        <v>46</v>
      </c>
      <c r="Z2" s="47"/>
      <c r="AA2" s="47"/>
      <c r="AB2" s="47"/>
      <c r="AC2" s="47"/>
      <c r="AD2" s="47"/>
      <c r="AE2" s="47"/>
      <c r="AG2" s="44" t="s">
        <v>86</v>
      </c>
      <c r="AH2" s="44"/>
      <c r="AI2" s="44"/>
      <c r="AJ2" s="44"/>
      <c r="AK2" s="44"/>
      <c r="AL2" s="44"/>
      <c r="AM2" s="44"/>
      <c r="AO2" s="45" t="s">
        <v>47</v>
      </c>
      <c r="AP2" s="45"/>
      <c r="AQ2" s="45"/>
      <c r="AR2" s="45"/>
      <c r="AS2" s="45"/>
      <c r="AT2" s="45"/>
      <c r="AU2" s="45"/>
      <c r="AW2" s="46" t="s">
        <v>48</v>
      </c>
      <c r="AX2" s="46"/>
      <c r="AY2" s="46"/>
      <c r="AZ2" s="46"/>
      <c r="BA2" s="46"/>
      <c r="BB2" s="46"/>
      <c r="BC2" s="46"/>
    </row>
    <row r="3" spans="1:55" x14ac:dyDescent="0.3">
      <c r="A3" s="7" t="s">
        <v>12</v>
      </c>
      <c r="B3" s="8" t="s">
        <v>9</v>
      </c>
      <c r="C3" s="8" t="s">
        <v>10</v>
      </c>
      <c r="D3" s="8" t="s">
        <v>11</v>
      </c>
      <c r="E3" s="8" t="s">
        <v>25</v>
      </c>
      <c r="F3" s="8" t="s">
        <v>70</v>
      </c>
      <c r="G3" s="8" t="s">
        <v>30</v>
      </c>
      <c r="I3" s="7" t="s">
        <v>12</v>
      </c>
      <c r="J3" s="8" t="s">
        <v>9</v>
      </c>
      <c r="K3" s="8" t="s">
        <v>10</v>
      </c>
      <c r="L3" s="8" t="s">
        <v>11</v>
      </c>
      <c r="M3" s="8" t="s">
        <v>25</v>
      </c>
      <c r="N3" s="8" t="s">
        <v>70</v>
      </c>
      <c r="O3" s="8" t="s">
        <v>30</v>
      </c>
      <c r="Q3" s="7" t="s">
        <v>12</v>
      </c>
      <c r="R3" s="8" t="s">
        <v>9</v>
      </c>
      <c r="S3" s="8" t="s">
        <v>10</v>
      </c>
      <c r="T3" s="8" t="s">
        <v>11</v>
      </c>
      <c r="U3" s="8" t="s">
        <v>25</v>
      </c>
      <c r="V3" s="8" t="s">
        <v>70</v>
      </c>
      <c r="W3" s="8" t="s">
        <v>30</v>
      </c>
      <c r="Y3" s="7" t="s">
        <v>12</v>
      </c>
      <c r="Z3" s="8" t="s">
        <v>9</v>
      </c>
      <c r="AA3" s="8" t="s">
        <v>10</v>
      </c>
      <c r="AB3" s="8" t="s">
        <v>11</v>
      </c>
      <c r="AC3" s="8" t="s">
        <v>25</v>
      </c>
      <c r="AD3" s="8" t="s">
        <v>70</v>
      </c>
      <c r="AE3" s="8" t="s">
        <v>30</v>
      </c>
      <c r="AG3" s="7" t="s">
        <v>12</v>
      </c>
      <c r="AH3" s="8" t="s">
        <v>9</v>
      </c>
      <c r="AI3" s="8" t="s">
        <v>10</v>
      </c>
      <c r="AJ3" s="8" t="s">
        <v>11</v>
      </c>
      <c r="AK3" s="8" t="s">
        <v>25</v>
      </c>
      <c r="AL3" s="8" t="s">
        <v>70</v>
      </c>
      <c r="AM3" s="8" t="s">
        <v>30</v>
      </c>
      <c r="AO3" s="7" t="s">
        <v>12</v>
      </c>
      <c r="AP3" s="8" t="s">
        <v>9</v>
      </c>
      <c r="AQ3" s="8" t="s">
        <v>10</v>
      </c>
      <c r="AR3" s="8" t="s">
        <v>11</v>
      </c>
      <c r="AS3" s="8" t="s">
        <v>25</v>
      </c>
      <c r="AT3" s="8" t="s">
        <v>70</v>
      </c>
      <c r="AU3" s="8" t="s">
        <v>30</v>
      </c>
      <c r="AW3" s="7" t="s">
        <v>12</v>
      </c>
      <c r="AX3" s="8" t="s">
        <v>9</v>
      </c>
      <c r="AY3" s="8" t="s">
        <v>10</v>
      </c>
      <c r="AZ3" s="8" t="s">
        <v>11</v>
      </c>
      <c r="BA3" s="8" t="s">
        <v>25</v>
      </c>
      <c r="BB3" s="8" t="s">
        <v>70</v>
      </c>
      <c r="BC3" s="8" t="s">
        <v>30</v>
      </c>
    </row>
    <row r="4" spans="1:55" x14ac:dyDescent="0.3">
      <c r="A4" s="1">
        <v>39565</v>
      </c>
      <c r="B4" s="2" t="s">
        <v>0</v>
      </c>
      <c r="C4" s="2" t="s">
        <v>5</v>
      </c>
      <c r="D4" s="2" t="s">
        <v>5</v>
      </c>
      <c r="E4" s="2" t="str">
        <f t="shared" ref="E4:E31" si="0">IF(D4=$C$4,"S","M")</f>
        <v>S</v>
      </c>
      <c r="F4" s="2"/>
      <c r="G4" s="2" t="str">
        <f>_xlfn.CONCAT(E4:E31)</f>
        <v>SMSSMMMSMMSMSMMMSSMSSSMMMSMM</v>
      </c>
      <c r="I4" s="1">
        <v>39574</v>
      </c>
      <c r="J4" s="2" t="s">
        <v>6</v>
      </c>
      <c r="K4" s="2" t="s">
        <v>5</v>
      </c>
      <c r="L4" s="2" t="s">
        <v>5</v>
      </c>
      <c r="M4" s="2" t="str">
        <f>IF(L4=$K$4,"S","C")</f>
        <v>S</v>
      </c>
      <c r="N4" s="2"/>
      <c r="O4" s="2" t="str">
        <f>_xlfn.CONCAT(M4:M29)</f>
        <v>SCSCSSCCCCCCCSCSCCCCSCSCCC</v>
      </c>
      <c r="Q4" s="1">
        <v>39558</v>
      </c>
      <c r="R4" s="2" t="s">
        <v>2</v>
      </c>
      <c r="S4" s="2" t="s">
        <v>5</v>
      </c>
      <c r="T4" s="2" t="s">
        <v>2</v>
      </c>
      <c r="U4" s="2" t="str">
        <f>IF(T4=$R$4,"K","S")</f>
        <v>K</v>
      </c>
      <c r="V4" s="2"/>
      <c r="W4" s="2" t="str">
        <f>_xlfn.CONCAT(U4:U33)</f>
        <v>KKSSKKKKKKSKKSKKKSKSKSKSKSKKKK</v>
      </c>
      <c r="Y4" s="1">
        <v>39562</v>
      </c>
      <c r="Z4" s="2" t="s">
        <v>5</v>
      </c>
      <c r="AA4" s="2" t="s">
        <v>4</v>
      </c>
      <c r="AB4" s="2" t="s">
        <v>4</v>
      </c>
      <c r="AC4" s="2" t="str">
        <f>IF(AB4=$AA$4,"R","S")</f>
        <v>R</v>
      </c>
      <c r="AD4" s="2"/>
      <c r="AE4" s="2" t="str">
        <f>_xlfn.CONCAT(AC4:AC27)</f>
        <v>RRRSRRRRSRSRRSRSSSSRRSRS</v>
      </c>
      <c r="AG4" s="1">
        <v>39569</v>
      </c>
      <c r="AH4" s="2" t="s">
        <v>5</v>
      </c>
      <c r="AI4" s="2" t="s">
        <v>82</v>
      </c>
      <c r="AJ4" s="2" t="s">
        <v>82</v>
      </c>
      <c r="AK4" s="2" t="str">
        <f>IF(AJ4=$AI$4,"P","S")</f>
        <v>P</v>
      </c>
      <c r="AL4" s="2"/>
      <c r="AM4" s="2" t="str">
        <f>_xlfn.CONCAT(AK4:AK19)</f>
        <v>PPPPSSPSPPSSPPSS</v>
      </c>
      <c r="AO4" s="1">
        <v>39571</v>
      </c>
      <c r="AP4" s="2" t="s">
        <v>1</v>
      </c>
      <c r="AQ4" s="2" t="s">
        <v>5</v>
      </c>
      <c r="AR4" s="2" t="s">
        <v>1</v>
      </c>
      <c r="AS4" s="2" t="str">
        <f>IF(AR4=$AP$4,"R","S")</f>
        <v>R</v>
      </c>
      <c r="AT4" s="2"/>
      <c r="AU4" s="2" t="str">
        <f>_xlfn.CONCAT(AS4:AS33)</f>
        <v>RRSRSSSRSRSSRRSSRRSSSSRSRRSSRS</v>
      </c>
      <c r="AW4" s="1">
        <v>39560</v>
      </c>
      <c r="AX4" s="2" t="s">
        <v>5</v>
      </c>
      <c r="AY4" s="2" t="s">
        <v>3</v>
      </c>
      <c r="AZ4" s="2" t="s">
        <v>3</v>
      </c>
      <c r="BA4" s="2" t="str">
        <f>IF(AZ4=$AY$4,"D","S")</f>
        <v>D</v>
      </c>
      <c r="BB4" s="2"/>
      <c r="BC4" s="2" t="str">
        <f>_xlfn.CONCAT(BA4:BA34)</f>
        <v>DDDDSSSSDDDSSSSDSDDSDSSSDDSSDDD</v>
      </c>
    </row>
    <row r="5" spans="1:55" x14ac:dyDescent="0.3">
      <c r="A5" s="1">
        <v>39586</v>
      </c>
      <c r="B5" s="2" t="s">
        <v>5</v>
      </c>
      <c r="C5" s="2" t="s">
        <v>0</v>
      </c>
      <c r="D5" s="2" t="s">
        <v>0</v>
      </c>
      <c r="E5" s="2" t="str">
        <f t="shared" si="0"/>
        <v>M</v>
      </c>
      <c r="F5" s="2" t="str">
        <f>_xlfn.CONCAT(E4,E5)</f>
        <v>SM</v>
      </c>
      <c r="G5" s="2"/>
      <c r="I5" s="1">
        <v>39595</v>
      </c>
      <c r="J5" s="2" t="s">
        <v>5</v>
      </c>
      <c r="K5" s="2" t="s">
        <v>6</v>
      </c>
      <c r="L5" s="2" t="s">
        <v>6</v>
      </c>
      <c r="M5" s="2" t="str">
        <f t="shared" ref="M5:M29" si="1">IF(L5=$K$4,"S","C")</f>
        <v>C</v>
      </c>
      <c r="N5" s="2" t="str">
        <f>_xlfn.CONCAT(M4,M5)</f>
        <v>SC</v>
      </c>
      <c r="O5" s="2"/>
      <c r="Q5" s="1">
        <v>39579</v>
      </c>
      <c r="R5" s="2" t="s">
        <v>5</v>
      </c>
      <c r="S5" s="2" t="s">
        <v>2</v>
      </c>
      <c r="T5" s="2" t="s">
        <v>2</v>
      </c>
      <c r="U5" s="2" t="str">
        <f t="shared" ref="U5:U33" si="2">IF(T5=$R$4,"K","S")</f>
        <v>K</v>
      </c>
      <c r="V5" s="2" t="str">
        <f>_xlfn.CONCAT(U4,U5)</f>
        <v>KK</v>
      </c>
      <c r="W5" s="2"/>
      <c r="Y5" s="1">
        <v>39577</v>
      </c>
      <c r="Z5" s="2" t="s">
        <v>4</v>
      </c>
      <c r="AA5" s="2" t="s">
        <v>5</v>
      </c>
      <c r="AB5" s="2" t="s">
        <v>4</v>
      </c>
      <c r="AC5" s="2" t="str">
        <f t="shared" ref="AC5:AC27" si="3">IF(AB5=$AA$4,"R","S")</f>
        <v>R</v>
      </c>
      <c r="AD5" s="2" t="str">
        <f>_xlfn.CONCAT(AC4,AC5)</f>
        <v>RR</v>
      </c>
      <c r="AE5" s="2"/>
      <c r="AG5" s="1">
        <v>39591</v>
      </c>
      <c r="AH5" s="2" t="s">
        <v>82</v>
      </c>
      <c r="AI5" s="2" t="s">
        <v>5</v>
      </c>
      <c r="AJ5" s="2" t="s">
        <v>82</v>
      </c>
      <c r="AK5" s="2" t="str">
        <f t="shared" ref="AK5:AK31" si="4">IF(AJ5=$AI$4,"P","S")</f>
        <v>P</v>
      </c>
      <c r="AL5" s="2" t="str">
        <f>_xlfn.CONCAT(AK4,AK5)</f>
        <v>PP</v>
      </c>
      <c r="AM5" s="2"/>
      <c r="AO5" s="1">
        <v>39593</v>
      </c>
      <c r="AP5" s="2" t="s">
        <v>5</v>
      </c>
      <c r="AQ5" s="2" t="s">
        <v>1</v>
      </c>
      <c r="AR5" s="2" t="s">
        <v>1</v>
      </c>
      <c r="AS5" s="2" t="str">
        <f t="shared" ref="AS5:AS33" si="5">IF(AR5=$AP$4,"R","S")</f>
        <v>R</v>
      </c>
      <c r="AT5" s="2" t="str">
        <f>_xlfn.CONCAT(AS4,AS5)</f>
        <v>RR</v>
      </c>
      <c r="AU5" s="2"/>
      <c r="AW5" s="1">
        <v>39583</v>
      </c>
      <c r="AX5" s="2" t="s">
        <v>3</v>
      </c>
      <c r="AY5" s="2" t="s">
        <v>5</v>
      </c>
      <c r="AZ5" s="2" t="s">
        <v>3</v>
      </c>
      <c r="BA5" s="2" t="str">
        <f t="shared" ref="BA5:BA34" si="6">IF(AZ5=$AY$4,"D","S")</f>
        <v>D</v>
      </c>
      <c r="BB5" s="2" t="str">
        <f>_xlfn.CONCAT(BA4,BA5)</f>
        <v>DD</v>
      </c>
      <c r="BC5" s="2"/>
    </row>
    <row r="6" spans="1:55" x14ac:dyDescent="0.3">
      <c r="A6" s="1">
        <v>39928</v>
      </c>
      <c r="B6" s="2" t="s">
        <v>5</v>
      </c>
      <c r="C6" s="2" t="s">
        <v>0</v>
      </c>
      <c r="D6" s="2" t="s">
        <v>5</v>
      </c>
      <c r="E6" s="2" t="str">
        <f t="shared" si="0"/>
        <v>S</v>
      </c>
      <c r="F6" s="2" t="str">
        <f t="shared" ref="F6:F31" si="7">_xlfn.CONCAT(E5,E6)</f>
        <v>MS</v>
      </c>
      <c r="G6" s="2"/>
      <c r="I6" s="1">
        <v>39930</v>
      </c>
      <c r="J6" s="2" t="s">
        <v>6</v>
      </c>
      <c r="K6" s="2" t="s">
        <v>5</v>
      </c>
      <c r="L6" s="2" t="s">
        <v>5</v>
      </c>
      <c r="M6" s="2" t="str">
        <f t="shared" si="1"/>
        <v>S</v>
      </c>
      <c r="N6" s="2" t="str">
        <f t="shared" ref="N6:N29" si="8">_xlfn.CONCAT(M5,M6)</f>
        <v>CS</v>
      </c>
      <c r="O6" s="2"/>
      <c r="Q6" s="1">
        <v>39922</v>
      </c>
      <c r="R6" s="2" t="s">
        <v>5</v>
      </c>
      <c r="S6" s="2" t="s">
        <v>2</v>
      </c>
      <c r="T6" s="2" t="s">
        <v>5</v>
      </c>
      <c r="U6" s="2" t="str">
        <f t="shared" si="2"/>
        <v>S</v>
      </c>
      <c r="V6" s="2" t="str">
        <f t="shared" ref="V6:V33" si="9">_xlfn.CONCAT(U5,U6)</f>
        <v>KS</v>
      </c>
      <c r="W6" s="2"/>
      <c r="Y6" s="1">
        <v>39935</v>
      </c>
      <c r="Z6" s="2" t="s">
        <v>5</v>
      </c>
      <c r="AA6" s="2" t="s">
        <v>4</v>
      </c>
      <c r="AB6" s="2" t="s">
        <v>4</v>
      </c>
      <c r="AC6" s="2" t="str">
        <f t="shared" si="3"/>
        <v>R</v>
      </c>
      <c r="AD6" s="2" t="str">
        <f t="shared" ref="AD6:AD27" si="10">_xlfn.CONCAT(AC5,AC6)</f>
        <v>RR</v>
      </c>
      <c r="AE6" s="2"/>
      <c r="AG6" s="1">
        <v>39942</v>
      </c>
      <c r="AH6" s="2" t="s">
        <v>5</v>
      </c>
      <c r="AI6" s="2" t="s">
        <v>82</v>
      </c>
      <c r="AJ6" s="2" t="s">
        <v>82</v>
      </c>
      <c r="AK6" s="2" t="str">
        <f t="shared" si="4"/>
        <v>P</v>
      </c>
      <c r="AL6" s="2" t="str">
        <f t="shared" ref="AL6:AL31" si="11">_xlfn.CONCAT(AK5,AK6)</f>
        <v>PP</v>
      </c>
      <c r="AM6" s="2"/>
      <c r="AO6" s="1">
        <v>39925</v>
      </c>
      <c r="AP6" s="2" t="s">
        <v>1</v>
      </c>
      <c r="AQ6" s="2" t="s">
        <v>5</v>
      </c>
      <c r="AR6" s="2" t="s">
        <v>5</v>
      </c>
      <c r="AS6" s="2" t="str">
        <f t="shared" si="5"/>
        <v>S</v>
      </c>
      <c r="AT6" s="2" t="str">
        <f t="shared" ref="AT6:AT33" si="12">_xlfn.CONCAT(AS5,AS6)</f>
        <v>RS</v>
      </c>
      <c r="AU6" s="2"/>
      <c r="AW6" s="1">
        <v>39933</v>
      </c>
      <c r="AX6" s="2" t="s">
        <v>5</v>
      </c>
      <c r="AY6" s="2" t="s">
        <v>3</v>
      </c>
      <c r="AZ6" s="2" t="s">
        <v>3</v>
      </c>
      <c r="BA6" s="2" t="str">
        <f t="shared" si="6"/>
        <v>D</v>
      </c>
      <c r="BB6" s="2" t="str">
        <f t="shared" ref="BB6:BB34" si="13">_xlfn.CONCAT(BA5,BA6)</f>
        <v>DD</v>
      </c>
      <c r="BC6" s="2"/>
    </row>
    <row r="7" spans="1:55" x14ac:dyDescent="0.3">
      <c r="A7" s="1">
        <v>39939</v>
      </c>
      <c r="B7" s="2" t="s">
        <v>5</v>
      </c>
      <c r="C7" s="2" t="s">
        <v>0</v>
      </c>
      <c r="D7" s="2" t="s">
        <v>5</v>
      </c>
      <c r="E7" s="2" t="str">
        <f t="shared" si="0"/>
        <v>S</v>
      </c>
      <c r="F7" s="2" t="str">
        <f t="shared" si="7"/>
        <v>SS</v>
      </c>
      <c r="G7" s="2"/>
      <c r="I7" s="1">
        <v>39937</v>
      </c>
      <c r="J7" s="2" t="s">
        <v>6</v>
      </c>
      <c r="K7" s="2" t="s">
        <v>5</v>
      </c>
      <c r="L7" s="2" t="s">
        <v>6</v>
      </c>
      <c r="M7" s="2" t="str">
        <f t="shared" si="1"/>
        <v>C</v>
      </c>
      <c r="N7" s="2" t="str">
        <f t="shared" si="8"/>
        <v>SC</v>
      </c>
      <c r="O7" s="2"/>
      <c r="Q7" s="1">
        <v>39949</v>
      </c>
      <c r="R7" s="2" t="s">
        <v>5</v>
      </c>
      <c r="S7" s="2" t="s">
        <v>2</v>
      </c>
      <c r="T7" s="2" t="s">
        <v>5</v>
      </c>
      <c r="U7" s="2" t="str">
        <f t="shared" si="2"/>
        <v>S</v>
      </c>
      <c r="V7" s="2" t="str">
        <f t="shared" si="9"/>
        <v>SS</v>
      </c>
      <c r="W7" s="2"/>
      <c r="Y7" s="1">
        <v>39944</v>
      </c>
      <c r="Z7" s="2" t="s">
        <v>5</v>
      </c>
      <c r="AA7" s="2" t="s">
        <v>4</v>
      </c>
      <c r="AB7" s="2" t="s">
        <v>5</v>
      </c>
      <c r="AC7" s="2" t="str">
        <f t="shared" si="3"/>
        <v>S</v>
      </c>
      <c r="AD7" s="2" t="str">
        <f t="shared" si="10"/>
        <v>RS</v>
      </c>
      <c r="AE7" s="2"/>
      <c r="AG7" s="1">
        <v>39950</v>
      </c>
      <c r="AH7" s="2" t="s">
        <v>5</v>
      </c>
      <c r="AI7" s="2" t="s">
        <v>82</v>
      </c>
      <c r="AJ7" s="2" t="s">
        <v>82</v>
      </c>
      <c r="AK7" s="2" t="str">
        <f t="shared" si="4"/>
        <v>P</v>
      </c>
      <c r="AL7" s="2" t="str">
        <f t="shared" si="11"/>
        <v>PP</v>
      </c>
      <c r="AM7" s="2"/>
      <c r="AO7" s="1">
        <v>39954</v>
      </c>
      <c r="AP7" s="2" t="s">
        <v>1</v>
      </c>
      <c r="AQ7" s="2" t="s">
        <v>5</v>
      </c>
      <c r="AR7" s="2" t="s">
        <v>1</v>
      </c>
      <c r="AS7" s="2" t="str">
        <f t="shared" si="5"/>
        <v>R</v>
      </c>
      <c r="AT7" s="2" t="str">
        <f t="shared" si="12"/>
        <v>SR</v>
      </c>
      <c r="AU7" s="2"/>
      <c r="AW7" s="1">
        <v>39946</v>
      </c>
      <c r="AX7" s="2" t="s">
        <v>5</v>
      </c>
      <c r="AY7" s="2" t="s">
        <v>3</v>
      </c>
      <c r="AZ7" s="2" t="s">
        <v>3</v>
      </c>
      <c r="BA7" s="2" t="str">
        <f t="shared" si="6"/>
        <v>D</v>
      </c>
      <c r="BB7" s="2" t="str">
        <f t="shared" si="13"/>
        <v>DD</v>
      </c>
      <c r="BC7" s="2"/>
    </row>
    <row r="8" spans="1:55" x14ac:dyDescent="0.3">
      <c r="A8" s="1">
        <v>40265</v>
      </c>
      <c r="B8" s="2" t="s">
        <v>5</v>
      </c>
      <c r="C8" s="2" t="s">
        <v>0</v>
      </c>
      <c r="D8" s="2" t="s">
        <v>0</v>
      </c>
      <c r="E8" s="2" t="str">
        <f t="shared" si="0"/>
        <v>M</v>
      </c>
      <c r="F8" s="2" t="str">
        <f t="shared" si="7"/>
        <v>SM</v>
      </c>
      <c r="G8" s="2"/>
      <c r="I8" s="1">
        <v>40251</v>
      </c>
      <c r="J8" s="2" t="s">
        <v>6</v>
      </c>
      <c r="K8" s="2" t="s">
        <v>5</v>
      </c>
      <c r="L8" s="2" t="s">
        <v>5</v>
      </c>
      <c r="M8" s="2" t="str">
        <f t="shared" si="1"/>
        <v>S</v>
      </c>
      <c r="N8" s="2" t="str">
        <f t="shared" si="8"/>
        <v>CS</v>
      </c>
      <c r="O8" s="2"/>
      <c r="Q8" s="1">
        <v>40249</v>
      </c>
      <c r="R8" s="2" t="s">
        <v>5</v>
      </c>
      <c r="S8" s="2" t="s">
        <v>2</v>
      </c>
      <c r="T8" s="2" t="s">
        <v>2</v>
      </c>
      <c r="U8" s="2" t="str">
        <f t="shared" si="2"/>
        <v>K</v>
      </c>
      <c r="V8" s="2" t="str">
        <f t="shared" si="9"/>
        <v>SK</v>
      </c>
      <c r="W8" s="2"/>
      <c r="Y8" s="1">
        <v>40263</v>
      </c>
      <c r="Z8" s="2" t="s">
        <v>4</v>
      </c>
      <c r="AA8" s="2" t="s">
        <v>5</v>
      </c>
      <c r="AB8" s="2" t="s">
        <v>4</v>
      </c>
      <c r="AC8" s="2" t="str">
        <f t="shared" si="3"/>
        <v>R</v>
      </c>
      <c r="AD8" s="2" t="str">
        <f t="shared" si="10"/>
        <v>SR</v>
      </c>
      <c r="AE8" s="2"/>
      <c r="AG8" s="1">
        <v>40256</v>
      </c>
      <c r="AH8" s="2" t="s">
        <v>5</v>
      </c>
      <c r="AI8" s="2" t="s">
        <v>82</v>
      </c>
      <c r="AJ8" s="2" t="s">
        <v>5</v>
      </c>
      <c r="AK8" s="2" t="str">
        <f t="shared" si="4"/>
        <v>S</v>
      </c>
      <c r="AL8" s="2" t="str">
        <f t="shared" si="11"/>
        <v>PS</v>
      </c>
      <c r="AM8" s="2"/>
      <c r="AO8" s="1">
        <v>39957</v>
      </c>
      <c r="AP8" s="2" t="s">
        <v>1</v>
      </c>
      <c r="AQ8" s="2" t="s">
        <v>5</v>
      </c>
      <c r="AR8" s="2" t="s">
        <v>5</v>
      </c>
      <c r="AS8" s="2" t="str">
        <f t="shared" si="5"/>
        <v>S</v>
      </c>
      <c r="AT8" s="2" t="str">
        <f t="shared" si="12"/>
        <v>RS</v>
      </c>
      <c r="AU8" s="2"/>
      <c r="AW8" s="1">
        <v>39955</v>
      </c>
      <c r="AX8" s="2" t="s">
        <v>3</v>
      </c>
      <c r="AY8" s="2" t="s">
        <v>5</v>
      </c>
      <c r="AZ8" s="2" t="s">
        <v>5</v>
      </c>
      <c r="BA8" s="2" t="str">
        <f t="shared" si="6"/>
        <v>S</v>
      </c>
      <c r="BB8" s="2" t="str">
        <f t="shared" si="13"/>
        <v>DS</v>
      </c>
      <c r="BC8" s="2"/>
    </row>
    <row r="9" spans="1:55" x14ac:dyDescent="0.3">
      <c r="A9" s="1">
        <v>40271</v>
      </c>
      <c r="B9" s="2" t="s">
        <v>0</v>
      </c>
      <c r="C9" s="2" t="s">
        <v>5</v>
      </c>
      <c r="D9" s="2" t="s">
        <v>0</v>
      </c>
      <c r="E9" s="2" t="str">
        <f t="shared" si="0"/>
        <v>M</v>
      </c>
      <c r="F9" s="2" t="str">
        <f t="shared" si="7"/>
        <v>MM</v>
      </c>
      <c r="G9" s="2"/>
      <c r="I9" s="1">
        <v>40278</v>
      </c>
      <c r="J9" s="2" t="s">
        <v>5</v>
      </c>
      <c r="K9" s="2" t="s">
        <v>6</v>
      </c>
      <c r="L9" s="2" t="s">
        <v>5</v>
      </c>
      <c r="M9" s="2" t="str">
        <f t="shared" si="1"/>
        <v>S</v>
      </c>
      <c r="N9" s="2" t="str">
        <f t="shared" si="8"/>
        <v>SS</v>
      </c>
      <c r="O9" s="2"/>
      <c r="Q9" s="1">
        <v>40269</v>
      </c>
      <c r="R9" s="2" t="s">
        <v>2</v>
      </c>
      <c r="S9" s="2" t="s">
        <v>5</v>
      </c>
      <c r="T9" s="2" t="s">
        <v>2</v>
      </c>
      <c r="U9" s="2" t="str">
        <f t="shared" si="2"/>
        <v>K</v>
      </c>
      <c r="V9" s="2" t="str">
        <f t="shared" si="9"/>
        <v>KK</v>
      </c>
      <c r="W9" s="2"/>
      <c r="Y9" s="1">
        <v>40273</v>
      </c>
      <c r="Z9" s="2" t="s">
        <v>5</v>
      </c>
      <c r="AA9" s="2" t="s">
        <v>4</v>
      </c>
      <c r="AB9" s="2" t="s">
        <v>4</v>
      </c>
      <c r="AC9" s="2" t="str">
        <f t="shared" si="3"/>
        <v>R</v>
      </c>
      <c r="AD9" s="2" t="str">
        <f t="shared" si="10"/>
        <v>RR</v>
      </c>
      <c r="AE9" s="2"/>
      <c r="AG9" s="1">
        <v>40284</v>
      </c>
      <c r="AH9" s="2" t="s">
        <v>82</v>
      </c>
      <c r="AI9" s="2" t="s">
        <v>5</v>
      </c>
      <c r="AJ9" s="2" t="s">
        <v>5</v>
      </c>
      <c r="AK9" s="2" t="str">
        <f t="shared" si="4"/>
        <v>S</v>
      </c>
      <c r="AL9" s="2" t="str">
        <f t="shared" si="11"/>
        <v>SS</v>
      </c>
      <c r="AM9" s="2"/>
      <c r="AO9" s="1">
        <v>40276</v>
      </c>
      <c r="AP9" s="2" t="s">
        <v>1</v>
      </c>
      <c r="AQ9" s="2" t="s">
        <v>5</v>
      </c>
      <c r="AR9" s="2" t="s">
        <v>5</v>
      </c>
      <c r="AS9" s="2" t="str">
        <f t="shared" si="5"/>
        <v>S</v>
      </c>
      <c r="AT9" s="2" t="str">
        <f t="shared" si="12"/>
        <v>SS</v>
      </c>
      <c r="AU9" s="2"/>
      <c r="AW9" s="1">
        <v>40258</v>
      </c>
      <c r="AX9" s="2" t="s">
        <v>5</v>
      </c>
      <c r="AY9" s="2" t="s">
        <v>3</v>
      </c>
      <c r="AZ9" s="2" t="s">
        <v>5</v>
      </c>
      <c r="BA9" s="2" t="str">
        <f t="shared" si="6"/>
        <v>S</v>
      </c>
      <c r="BB9" s="2" t="str">
        <f t="shared" si="13"/>
        <v>SS</v>
      </c>
      <c r="BC9" s="2"/>
    </row>
    <row r="10" spans="1:55" x14ac:dyDescent="0.3">
      <c r="A10" s="1">
        <v>40657</v>
      </c>
      <c r="B10" s="2" t="s">
        <v>5</v>
      </c>
      <c r="C10" s="2" t="s">
        <v>0</v>
      </c>
      <c r="D10" s="2" t="s">
        <v>0</v>
      </c>
      <c r="E10" s="2" t="str">
        <f t="shared" si="0"/>
        <v>M</v>
      </c>
      <c r="F10" s="2" t="str">
        <f t="shared" si="7"/>
        <v>MM</v>
      </c>
      <c r="G10" s="2"/>
      <c r="I10" s="1">
        <v>40290</v>
      </c>
      <c r="J10" s="2" t="s">
        <v>6</v>
      </c>
      <c r="K10" s="2" t="s">
        <v>5</v>
      </c>
      <c r="L10" s="2" t="s">
        <v>6</v>
      </c>
      <c r="M10" s="2" t="str">
        <f t="shared" si="1"/>
        <v>C</v>
      </c>
      <c r="N10" s="2" t="str">
        <f t="shared" si="8"/>
        <v>SC</v>
      </c>
      <c r="O10" s="2"/>
      <c r="Q10" s="1">
        <v>40644</v>
      </c>
      <c r="R10" s="2" t="s">
        <v>2</v>
      </c>
      <c r="S10" s="2" t="s">
        <v>5</v>
      </c>
      <c r="T10" s="2" t="s">
        <v>2</v>
      </c>
      <c r="U10" s="2" t="str">
        <f t="shared" si="2"/>
        <v>K</v>
      </c>
      <c r="V10" s="2" t="str">
        <f t="shared" si="9"/>
        <v>KK</v>
      </c>
      <c r="W10" s="2"/>
      <c r="Y10" s="1">
        <v>40642</v>
      </c>
      <c r="Z10" s="2" t="s">
        <v>5</v>
      </c>
      <c r="AA10" s="2" t="s">
        <v>4</v>
      </c>
      <c r="AB10" s="2" t="s">
        <v>4</v>
      </c>
      <c r="AC10" s="2" t="str">
        <f t="shared" si="3"/>
        <v>R</v>
      </c>
      <c r="AD10" s="2" t="str">
        <f t="shared" si="10"/>
        <v>RR</v>
      </c>
      <c r="AE10" s="2"/>
      <c r="AG10" s="1">
        <v>40649</v>
      </c>
      <c r="AH10" s="2" t="s">
        <v>5</v>
      </c>
      <c r="AI10" s="2" t="s">
        <v>82</v>
      </c>
      <c r="AJ10" s="2" t="s">
        <v>82</v>
      </c>
      <c r="AK10" s="2" t="str">
        <f t="shared" si="4"/>
        <v>P</v>
      </c>
      <c r="AL10" s="2" t="str">
        <f t="shared" si="11"/>
        <v>SP</v>
      </c>
      <c r="AM10" s="2"/>
      <c r="AO10" s="1">
        <v>40280</v>
      </c>
      <c r="AP10" s="2" t="s">
        <v>5</v>
      </c>
      <c r="AQ10" s="2" t="s">
        <v>1</v>
      </c>
      <c r="AR10" s="2" t="s">
        <v>5</v>
      </c>
      <c r="AS10" s="2" t="str">
        <f t="shared" si="5"/>
        <v>S</v>
      </c>
      <c r="AT10" s="2" t="str">
        <f t="shared" si="12"/>
        <v>SS</v>
      </c>
      <c r="AU10" s="2"/>
      <c r="AW10" s="1">
        <v>40286</v>
      </c>
      <c r="AX10" s="2" t="s">
        <v>3</v>
      </c>
      <c r="AY10" s="2" t="s">
        <v>5</v>
      </c>
      <c r="AZ10" s="2" t="s">
        <v>5</v>
      </c>
      <c r="BA10" s="2" t="str">
        <f t="shared" si="6"/>
        <v>S</v>
      </c>
      <c r="BB10" s="2" t="str">
        <f t="shared" si="13"/>
        <v>SS</v>
      </c>
      <c r="BC10" s="2"/>
    </row>
    <row r="11" spans="1:55" x14ac:dyDescent="0.3">
      <c r="A11" s="1">
        <v>40677</v>
      </c>
      <c r="B11" s="2" t="s">
        <v>0</v>
      </c>
      <c r="C11" s="2" t="s">
        <v>5</v>
      </c>
      <c r="D11" s="2" t="s">
        <v>5</v>
      </c>
      <c r="E11" s="2" t="str">
        <f t="shared" si="0"/>
        <v>S</v>
      </c>
      <c r="F11" s="2" t="str">
        <f t="shared" si="7"/>
        <v>MS</v>
      </c>
      <c r="G11" s="2"/>
      <c r="I11" s="1">
        <v>40664</v>
      </c>
      <c r="J11" s="2" t="s">
        <v>6</v>
      </c>
      <c r="K11" s="2" t="s">
        <v>5</v>
      </c>
      <c r="L11" s="2" t="s">
        <v>6</v>
      </c>
      <c r="M11" s="2" t="str">
        <f t="shared" si="1"/>
        <v>C</v>
      </c>
      <c r="N11" s="2" t="str">
        <f t="shared" si="8"/>
        <v>CC</v>
      </c>
      <c r="O11" s="2"/>
      <c r="Q11" s="1">
        <v>40666</v>
      </c>
      <c r="R11" s="2" t="s">
        <v>5</v>
      </c>
      <c r="S11" s="2" t="s">
        <v>2</v>
      </c>
      <c r="T11" s="2" t="s">
        <v>2</v>
      </c>
      <c r="U11" s="2" t="str">
        <f t="shared" si="2"/>
        <v>K</v>
      </c>
      <c r="V11" s="2" t="str">
        <f t="shared" si="9"/>
        <v>KK</v>
      </c>
      <c r="W11" s="2"/>
      <c r="Y11" s="1">
        <v>41016</v>
      </c>
      <c r="Z11" s="2" t="s">
        <v>4</v>
      </c>
      <c r="AA11" s="2" t="s">
        <v>5</v>
      </c>
      <c r="AB11" s="2" t="s">
        <v>4</v>
      </c>
      <c r="AC11" s="2" t="str">
        <f t="shared" si="3"/>
        <v>R</v>
      </c>
      <c r="AD11" s="2" t="str">
        <f t="shared" si="10"/>
        <v>RR</v>
      </c>
      <c r="AE11" s="2"/>
      <c r="AG11" s="1">
        <v>40684</v>
      </c>
      <c r="AH11" s="2" t="s">
        <v>82</v>
      </c>
      <c r="AI11" s="2" t="s">
        <v>5</v>
      </c>
      <c r="AJ11" s="2" t="s">
        <v>5</v>
      </c>
      <c r="AK11" s="2" t="str">
        <f t="shared" si="4"/>
        <v>S</v>
      </c>
      <c r="AL11" s="2" t="str">
        <f t="shared" si="11"/>
        <v>PS</v>
      </c>
      <c r="AM11" s="2"/>
      <c r="AO11" s="1">
        <v>40292</v>
      </c>
      <c r="AP11" s="2" t="s">
        <v>1</v>
      </c>
      <c r="AQ11" s="2" t="s">
        <v>5</v>
      </c>
      <c r="AR11" s="2" t="s">
        <v>1</v>
      </c>
      <c r="AS11" s="2" t="str">
        <f t="shared" si="5"/>
        <v>R</v>
      </c>
      <c r="AT11" s="2" t="str">
        <f t="shared" si="12"/>
        <v>SR</v>
      </c>
      <c r="AU11" s="2"/>
      <c r="AW11" s="1">
        <v>40652</v>
      </c>
      <c r="AX11" s="2" t="s">
        <v>3</v>
      </c>
      <c r="AY11" s="2" t="s">
        <v>5</v>
      </c>
      <c r="AZ11" s="2" t="s">
        <v>5</v>
      </c>
      <c r="BA11" s="2" t="str">
        <f t="shared" si="6"/>
        <v>S</v>
      </c>
      <c r="BB11" s="2" t="str">
        <f t="shared" si="13"/>
        <v>SS</v>
      </c>
      <c r="BC11" s="2"/>
    </row>
    <row r="12" spans="1:55" x14ac:dyDescent="0.3">
      <c r="A12" s="1">
        <v>41008</v>
      </c>
      <c r="B12" s="2" t="s">
        <v>5</v>
      </c>
      <c r="C12" s="2" t="s">
        <v>0</v>
      </c>
      <c r="D12" s="2" t="s">
        <v>0</v>
      </c>
      <c r="E12" s="2" t="str">
        <f t="shared" si="0"/>
        <v>M</v>
      </c>
      <c r="F12" s="2" t="str">
        <f t="shared" si="7"/>
        <v>SM</v>
      </c>
      <c r="G12" s="2"/>
      <c r="I12" s="1">
        <v>41006</v>
      </c>
      <c r="J12" s="2" t="s">
        <v>5</v>
      </c>
      <c r="K12" s="2" t="s">
        <v>6</v>
      </c>
      <c r="L12" s="2" t="s">
        <v>6</v>
      </c>
      <c r="M12" s="2" t="str">
        <f t="shared" si="1"/>
        <v>C</v>
      </c>
      <c r="N12" s="2" t="str">
        <f t="shared" si="8"/>
        <v>CC</v>
      </c>
      <c r="O12" s="2"/>
      <c r="Q12" s="1">
        <v>41021</v>
      </c>
      <c r="R12" s="2" t="s">
        <v>5</v>
      </c>
      <c r="S12" s="2" t="s">
        <v>2</v>
      </c>
      <c r="T12" s="2" t="s">
        <v>2</v>
      </c>
      <c r="U12" s="2" t="str">
        <f t="shared" si="2"/>
        <v>K</v>
      </c>
      <c r="V12" s="2" t="str">
        <f t="shared" si="9"/>
        <v>KK</v>
      </c>
      <c r="W12" s="2"/>
      <c r="Y12" s="1">
        <v>41047</v>
      </c>
      <c r="Z12" s="2" t="s">
        <v>5</v>
      </c>
      <c r="AA12" s="2" t="s">
        <v>4</v>
      </c>
      <c r="AB12" s="2" t="s">
        <v>5</v>
      </c>
      <c r="AC12" s="2" t="str">
        <f t="shared" si="3"/>
        <v>S</v>
      </c>
      <c r="AD12" s="2" t="str">
        <f t="shared" si="10"/>
        <v>RS</v>
      </c>
      <c r="AE12" s="2"/>
      <c r="AG12" s="1">
        <v>41037</v>
      </c>
      <c r="AH12" s="2" t="s">
        <v>5</v>
      </c>
      <c r="AI12" s="2" t="s">
        <v>82</v>
      </c>
      <c r="AJ12" s="2" t="s">
        <v>82</v>
      </c>
      <c r="AK12" s="2" t="str">
        <f t="shared" si="4"/>
        <v>P</v>
      </c>
      <c r="AL12" s="2" t="str">
        <f t="shared" si="11"/>
        <v>SP</v>
      </c>
      <c r="AM12" s="2"/>
      <c r="AO12" s="1">
        <v>40647</v>
      </c>
      <c r="AP12" s="2" t="s">
        <v>5</v>
      </c>
      <c r="AQ12" s="2" t="s">
        <v>1</v>
      </c>
      <c r="AR12" s="2" t="s">
        <v>5</v>
      </c>
      <c r="AS12" s="2" t="str">
        <f t="shared" si="5"/>
        <v>S</v>
      </c>
      <c r="AT12" s="2" t="str">
        <f t="shared" si="12"/>
        <v>RS</v>
      </c>
      <c r="AU12" s="2"/>
      <c r="AW12" s="1">
        <v>40668</v>
      </c>
      <c r="AX12" s="2" t="s">
        <v>5</v>
      </c>
      <c r="AY12" s="2" t="s">
        <v>3</v>
      </c>
      <c r="AZ12" s="2" t="s">
        <v>3</v>
      </c>
      <c r="BA12" s="2" t="str">
        <f t="shared" si="6"/>
        <v>D</v>
      </c>
      <c r="BB12" s="2" t="str">
        <f t="shared" si="13"/>
        <v>SD</v>
      </c>
      <c r="BC12" s="2"/>
    </row>
    <row r="13" spans="1:55" x14ac:dyDescent="0.3">
      <c r="A13" s="1">
        <v>41028</v>
      </c>
      <c r="B13" s="2" t="s">
        <v>0</v>
      </c>
      <c r="C13" s="2" t="s">
        <v>5</v>
      </c>
      <c r="D13" s="2" t="s">
        <v>0</v>
      </c>
      <c r="E13" s="2" t="str">
        <f t="shared" si="0"/>
        <v>M</v>
      </c>
      <c r="F13" s="2" t="str">
        <f t="shared" si="7"/>
        <v>MM</v>
      </c>
      <c r="G13" s="2"/>
      <c r="I13" s="1">
        <v>41033</v>
      </c>
      <c r="J13" s="2" t="s">
        <v>6</v>
      </c>
      <c r="K13" s="2" t="s">
        <v>5</v>
      </c>
      <c r="L13" s="2" t="s">
        <v>6</v>
      </c>
      <c r="M13" s="2" t="str">
        <f t="shared" si="1"/>
        <v>C</v>
      </c>
      <c r="N13" s="2" t="str">
        <f t="shared" si="8"/>
        <v>CC</v>
      </c>
      <c r="O13" s="2"/>
      <c r="Q13" s="1">
        <v>41378</v>
      </c>
      <c r="R13" s="2" t="s">
        <v>2</v>
      </c>
      <c r="S13" s="2" t="s">
        <v>5</v>
      </c>
      <c r="T13" s="2" t="s">
        <v>2</v>
      </c>
      <c r="U13" s="2" t="str">
        <f t="shared" si="2"/>
        <v>K</v>
      </c>
      <c r="V13" s="2" t="str">
        <f t="shared" si="9"/>
        <v>KK</v>
      </c>
      <c r="W13" s="2"/>
      <c r="Y13" s="1">
        <v>41391</v>
      </c>
      <c r="Z13" s="2" t="s">
        <v>4</v>
      </c>
      <c r="AA13" s="2" t="s">
        <v>5</v>
      </c>
      <c r="AB13" s="2" t="s">
        <v>4</v>
      </c>
      <c r="AC13" s="2" t="str">
        <f t="shared" si="3"/>
        <v>R</v>
      </c>
      <c r="AD13" s="2" t="str">
        <f t="shared" si="10"/>
        <v>SR</v>
      </c>
      <c r="AE13" s="2"/>
      <c r="AG13" s="1">
        <v>41042</v>
      </c>
      <c r="AH13" s="2" t="s">
        <v>82</v>
      </c>
      <c r="AI13" s="2" t="s">
        <v>5</v>
      </c>
      <c r="AJ13" s="2" t="s">
        <v>82</v>
      </c>
      <c r="AK13" s="2" t="str">
        <f t="shared" si="4"/>
        <v>P</v>
      </c>
      <c r="AL13" s="2" t="str">
        <f t="shared" si="11"/>
        <v>PP</v>
      </c>
      <c r="AM13" s="2"/>
      <c r="AO13" s="1">
        <v>41035</v>
      </c>
      <c r="AP13" s="2" t="s">
        <v>1</v>
      </c>
      <c r="AQ13" s="2" t="s">
        <v>5</v>
      </c>
      <c r="AR13" s="2" t="s">
        <v>1</v>
      </c>
      <c r="AS13" s="2" t="str">
        <f t="shared" si="5"/>
        <v>R</v>
      </c>
      <c r="AT13" s="2" t="str">
        <f t="shared" si="12"/>
        <v>SR</v>
      </c>
      <c r="AU13" s="2"/>
      <c r="AW13" s="1">
        <v>41018</v>
      </c>
      <c r="AX13" s="2" t="s">
        <v>3</v>
      </c>
      <c r="AY13" s="2" t="s">
        <v>5</v>
      </c>
      <c r="AZ13" s="2" t="s">
        <v>3</v>
      </c>
      <c r="BA13" s="2" t="str">
        <f t="shared" si="6"/>
        <v>D</v>
      </c>
      <c r="BB13" s="2" t="str">
        <f t="shared" si="13"/>
        <v>DD</v>
      </c>
      <c r="BC13" s="2"/>
    </row>
    <row r="14" spans="1:55" x14ac:dyDescent="0.3">
      <c r="A14" s="1">
        <v>41395</v>
      </c>
      <c r="B14" s="2" t="s">
        <v>5</v>
      </c>
      <c r="C14" s="2" t="s">
        <v>0</v>
      </c>
      <c r="D14" s="2" t="s">
        <v>5</v>
      </c>
      <c r="E14" s="2" t="str">
        <f t="shared" si="0"/>
        <v>S</v>
      </c>
      <c r="F14" s="2" t="str">
        <f t="shared" si="7"/>
        <v>MS</v>
      </c>
      <c r="G14" s="2"/>
      <c r="I14" s="1">
        <v>41389</v>
      </c>
      <c r="J14" s="2" t="s">
        <v>6</v>
      </c>
      <c r="K14" s="2" t="s">
        <v>5</v>
      </c>
      <c r="L14" s="2" t="s">
        <v>6</v>
      </c>
      <c r="M14" s="2" t="str">
        <f t="shared" si="1"/>
        <v>C</v>
      </c>
      <c r="N14" s="2" t="str">
        <f t="shared" si="8"/>
        <v>CC</v>
      </c>
      <c r="O14" s="2"/>
      <c r="Q14" s="1">
        <v>41413</v>
      </c>
      <c r="R14" s="2" t="s">
        <v>5</v>
      </c>
      <c r="S14" s="2" t="s">
        <v>2</v>
      </c>
      <c r="T14" s="2" t="s">
        <v>5</v>
      </c>
      <c r="U14" s="2" t="str">
        <f t="shared" si="2"/>
        <v>S</v>
      </c>
      <c r="V14" s="2" t="str">
        <f t="shared" si="9"/>
        <v>KS</v>
      </c>
      <c r="W14" s="2"/>
      <c r="Y14" s="1">
        <v>41411</v>
      </c>
      <c r="Z14" s="2" t="s">
        <v>5</v>
      </c>
      <c r="AA14" s="2" t="s">
        <v>4</v>
      </c>
      <c r="AB14" s="2" t="s">
        <v>5</v>
      </c>
      <c r="AC14" s="2" t="str">
        <f t="shared" si="3"/>
        <v>S</v>
      </c>
      <c r="AD14" s="2" t="str">
        <f t="shared" si="10"/>
        <v>RS</v>
      </c>
      <c r="AE14" s="2"/>
      <c r="AG14" s="1">
        <v>41383</v>
      </c>
      <c r="AH14" s="2" t="s">
        <v>5</v>
      </c>
      <c r="AI14" s="2" t="s">
        <v>82</v>
      </c>
      <c r="AJ14" s="2" t="s">
        <v>5</v>
      </c>
      <c r="AK14" s="2" t="str">
        <f t="shared" si="4"/>
        <v>S</v>
      </c>
      <c r="AL14" s="2" t="str">
        <f t="shared" si="11"/>
        <v>PS</v>
      </c>
      <c r="AM14" s="2"/>
      <c r="AO14" s="1">
        <v>41049</v>
      </c>
      <c r="AP14" s="2" t="s">
        <v>5</v>
      </c>
      <c r="AQ14" s="2" t="s">
        <v>1</v>
      </c>
      <c r="AR14" s="2" t="s">
        <v>5</v>
      </c>
      <c r="AS14" s="2" t="str">
        <f t="shared" si="5"/>
        <v>S</v>
      </c>
      <c r="AT14" s="2" t="str">
        <f t="shared" si="12"/>
        <v>RS</v>
      </c>
      <c r="AU14" s="2"/>
      <c r="AW14" s="1">
        <v>41039</v>
      </c>
      <c r="AX14" s="2" t="s">
        <v>5</v>
      </c>
      <c r="AY14" s="2" t="s">
        <v>3</v>
      </c>
      <c r="AZ14" s="2" t="s">
        <v>3</v>
      </c>
      <c r="BA14" s="2" t="str">
        <f t="shared" si="6"/>
        <v>D</v>
      </c>
      <c r="BB14" s="2" t="str">
        <f t="shared" si="13"/>
        <v>DD</v>
      </c>
      <c r="BC14" s="2"/>
    </row>
    <row r="15" spans="1:55" x14ac:dyDescent="0.3">
      <c r="A15" s="1">
        <v>41407</v>
      </c>
      <c r="B15" s="2" t="s">
        <v>0</v>
      </c>
      <c r="C15" s="2" t="s">
        <v>5</v>
      </c>
      <c r="D15" s="2" t="s">
        <v>0</v>
      </c>
      <c r="E15" s="2" t="str">
        <f t="shared" si="0"/>
        <v>M</v>
      </c>
      <c r="F15" s="2" t="str">
        <f t="shared" si="7"/>
        <v>SM</v>
      </c>
      <c r="G15" s="2"/>
      <c r="I15" s="1">
        <v>41402</v>
      </c>
      <c r="J15" s="2" t="s">
        <v>5</v>
      </c>
      <c r="K15" s="2" t="s">
        <v>6</v>
      </c>
      <c r="L15" s="2" t="s">
        <v>6</v>
      </c>
      <c r="M15" s="2" t="str">
        <f t="shared" si="1"/>
        <v>C</v>
      </c>
      <c r="N15" s="2" t="str">
        <f t="shared" si="8"/>
        <v>CC</v>
      </c>
      <c r="O15" s="2"/>
      <c r="Q15" s="1">
        <v>41777</v>
      </c>
      <c r="R15" s="2" t="s">
        <v>5</v>
      </c>
      <c r="S15" s="2" t="s">
        <v>2</v>
      </c>
      <c r="T15" s="2" t="s">
        <v>2</v>
      </c>
      <c r="U15" s="2" t="str">
        <f t="shared" si="2"/>
        <v>K</v>
      </c>
      <c r="V15" s="2" t="str">
        <f t="shared" si="9"/>
        <v>SK</v>
      </c>
      <c r="W15" s="2"/>
      <c r="Y15" s="1">
        <v>41416</v>
      </c>
      <c r="Z15" s="2" t="s">
        <v>4</v>
      </c>
      <c r="AA15" s="2" t="s">
        <v>5</v>
      </c>
      <c r="AB15" s="2" t="s">
        <v>4</v>
      </c>
      <c r="AC15" s="2" t="str">
        <f t="shared" si="3"/>
        <v>R</v>
      </c>
      <c r="AD15" s="2" t="str">
        <f t="shared" si="10"/>
        <v>SR</v>
      </c>
      <c r="AE15" s="2"/>
      <c r="AG15" s="1">
        <v>41405</v>
      </c>
      <c r="AH15" s="2" t="s">
        <v>82</v>
      </c>
      <c r="AI15" s="2" t="s">
        <v>5</v>
      </c>
      <c r="AJ15" s="2" t="s">
        <v>5</v>
      </c>
      <c r="AK15" s="2" t="str">
        <f t="shared" si="4"/>
        <v>S</v>
      </c>
      <c r="AL15" s="2" t="str">
        <f t="shared" si="11"/>
        <v>SS</v>
      </c>
      <c r="AM15" s="2"/>
      <c r="AO15" s="1">
        <v>41371</v>
      </c>
      <c r="AP15" s="2" t="s">
        <v>5</v>
      </c>
      <c r="AQ15" s="2" t="s">
        <v>1</v>
      </c>
      <c r="AR15" s="2" t="s">
        <v>5</v>
      </c>
      <c r="AS15" s="2" t="str">
        <f t="shared" si="5"/>
        <v>S</v>
      </c>
      <c r="AT15" s="2" t="str">
        <f t="shared" si="12"/>
        <v>SS</v>
      </c>
      <c r="AU15" s="2"/>
      <c r="AW15" s="1">
        <v>41376</v>
      </c>
      <c r="AX15" s="2" t="s">
        <v>3</v>
      </c>
      <c r="AY15" s="2" t="s">
        <v>5</v>
      </c>
      <c r="AZ15" s="2" t="s">
        <v>5</v>
      </c>
      <c r="BA15" s="2" t="str">
        <f t="shared" si="6"/>
        <v>S</v>
      </c>
      <c r="BB15" s="2" t="str">
        <f t="shared" si="13"/>
        <v>DS</v>
      </c>
      <c r="BC15" s="2"/>
    </row>
    <row r="16" spans="1:55" x14ac:dyDescent="0.3">
      <c r="A16" s="1">
        <v>41759</v>
      </c>
      <c r="B16" s="2" t="s">
        <v>0</v>
      </c>
      <c r="C16" s="2" t="s">
        <v>5</v>
      </c>
      <c r="D16" s="2" t="s">
        <v>5</v>
      </c>
      <c r="E16" s="2" t="str">
        <f t="shared" si="0"/>
        <v>S</v>
      </c>
      <c r="F16" s="2" t="str">
        <f t="shared" si="7"/>
        <v>MS</v>
      </c>
      <c r="G16" s="2"/>
      <c r="I16" s="1">
        <v>41756</v>
      </c>
      <c r="J16" s="2" t="s">
        <v>5</v>
      </c>
      <c r="K16" s="2" t="s">
        <v>6</v>
      </c>
      <c r="L16" s="2" t="s">
        <v>6</v>
      </c>
      <c r="M16" s="2" t="str">
        <f t="shared" si="1"/>
        <v>C</v>
      </c>
      <c r="N16" s="2" t="str">
        <f t="shared" si="8"/>
        <v>CC</v>
      </c>
      <c r="O16" s="2"/>
      <c r="Q16" s="1">
        <v>41783</v>
      </c>
      <c r="R16" s="2" t="s">
        <v>2</v>
      </c>
      <c r="S16" s="2" t="s">
        <v>5</v>
      </c>
      <c r="T16" s="2" t="s">
        <v>2</v>
      </c>
      <c r="U16" s="2" t="str">
        <f t="shared" si="2"/>
        <v>K</v>
      </c>
      <c r="V16" s="2" t="str">
        <f t="shared" si="9"/>
        <v>KK</v>
      </c>
      <c r="W16" s="2"/>
      <c r="Y16" s="1">
        <v>41747</v>
      </c>
      <c r="Z16" s="2" t="s">
        <v>5</v>
      </c>
      <c r="AA16" s="2" t="s">
        <v>4</v>
      </c>
      <c r="AB16" s="2" t="s">
        <v>4</v>
      </c>
      <c r="AC16" s="2" t="str">
        <f t="shared" si="3"/>
        <v>R</v>
      </c>
      <c r="AD16" s="2" t="str">
        <f t="shared" si="10"/>
        <v>RR</v>
      </c>
      <c r="AE16" s="2"/>
      <c r="AG16" s="1">
        <v>41751</v>
      </c>
      <c r="AH16" s="2" t="s">
        <v>82</v>
      </c>
      <c r="AI16" s="2" t="s">
        <v>5</v>
      </c>
      <c r="AJ16" s="2" t="s">
        <v>82</v>
      </c>
      <c r="AK16" s="2" t="str">
        <f t="shared" si="4"/>
        <v>P</v>
      </c>
      <c r="AL16" s="2" t="str">
        <f t="shared" si="11"/>
        <v>SP</v>
      </c>
      <c r="AM16" s="2"/>
      <c r="AO16" s="1">
        <v>41373</v>
      </c>
      <c r="AP16" s="2" t="s">
        <v>1</v>
      </c>
      <c r="AQ16" s="2" t="s">
        <v>5</v>
      </c>
      <c r="AR16" s="2" t="s">
        <v>1</v>
      </c>
      <c r="AS16" s="2" t="str">
        <f t="shared" si="5"/>
        <v>R</v>
      </c>
      <c r="AT16" s="2" t="str">
        <f t="shared" si="12"/>
        <v>SR</v>
      </c>
      <c r="AU16" s="2"/>
      <c r="AW16" s="1">
        <v>41398</v>
      </c>
      <c r="AX16" s="2" t="s">
        <v>5</v>
      </c>
      <c r="AY16" s="2" t="s">
        <v>3</v>
      </c>
      <c r="AZ16" s="2" t="s">
        <v>5</v>
      </c>
      <c r="BA16" s="2" t="str">
        <f t="shared" si="6"/>
        <v>S</v>
      </c>
      <c r="BB16" s="2" t="str">
        <f t="shared" si="13"/>
        <v>SS</v>
      </c>
      <c r="BC16" s="2"/>
    </row>
    <row r="17" spans="1:55" x14ac:dyDescent="0.3">
      <c r="A17" s="1">
        <v>41771</v>
      </c>
      <c r="B17" s="2" t="s">
        <v>5</v>
      </c>
      <c r="C17" s="2" t="s">
        <v>0</v>
      </c>
      <c r="D17" s="2" t="s">
        <v>0</v>
      </c>
      <c r="E17" s="2" t="str">
        <f t="shared" si="0"/>
        <v>M</v>
      </c>
      <c r="F17" s="2" t="str">
        <f t="shared" si="7"/>
        <v>SM</v>
      </c>
      <c r="G17" s="2"/>
      <c r="I17" s="1">
        <v>41781</v>
      </c>
      <c r="J17" s="2" t="s">
        <v>6</v>
      </c>
      <c r="K17" s="2" t="s">
        <v>5</v>
      </c>
      <c r="L17" s="2" t="s">
        <v>5</v>
      </c>
      <c r="M17" s="2" t="str">
        <f t="shared" si="1"/>
        <v>S</v>
      </c>
      <c r="N17" s="2" t="str">
        <f t="shared" si="8"/>
        <v>CS</v>
      </c>
      <c r="O17" s="2"/>
      <c r="Q17" s="1">
        <v>42116</v>
      </c>
      <c r="R17" s="2" t="s">
        <v>5</v>
      </c>
      <c r="S17" s="2" t="s">
        <v>2</v>
      </c>
      <c r="T17" s="2" t="s">
        <v>5</v>
      </c>
      <c r="U17" s="2" t="str">
        <f t="shared" si="2"/>
        <v>S</v>
      </c>
      <c r="V17" s="2" t="str">
        <f t="shared" si="9"/>
        <v>KS</v>
      </c>
      <c r="W17" s="2"/>
      <c r="Y17" s="1">
        <v>41767</v>
      </c>
      <c r="Z17" s="2" t="s">
        <v>4</v>
      </c>
      <c r="AA17" s="2" t="s">
        <v>5</v>
      </c>
      <c r="AB17" s="2" t="s">
        <v>5</v>
      </c>
      <c r="AC17" s="2" t="str">
        <f t="shared" si="3"/>
        <v>S</v>
      </c>
      <c r="AD17" s="2" t="str">
        <f t="shared" si="10"/>
        <v>RS</v>
      </c>
      <c r="AE17" s="2"/>
      <c r="AG17" s="1">
        <v>41773</v>
      </c>
      <c r="AH17" s="2" t="s">
        <v>5</v>
      </c>
      <c r="AI17" s="2" t="s">
        <v>82</v>
      </c>
      <c r="AJ17" s="2" t="s">
        <v>82</v>
      </c>
      <c r="AK17" s="2" t="str">
        <f t="shared" si="4"/>
        <v>P</v>
      </c>
      <c r="AL17" s="2" t="str">
        <f t="shared" si="11"/>
        <v>PP</v>
      </c>
      <c r="AM17" s="2"/>
      <c r="AO17" s="1">
        <v>41763</v>
      </c>
      <c r="AP17" s="2" t="s">
        <v>1</v>
      </c>
      <c r="AQ17" s="2" t="s">
        <v>5</v>
      </c>
      <c r="AR17" s="2" t="s">
        <v>1</v>
      </c>
      <c r="AS17" s="2" t="str">
        <f t="shared" si="5"/>
        <v>R</v>
      </c>
      <c r="AT17" s="2" t="str">
        <f t="shared" si="12"/>
        <v>RR</v>
      </c>
      <c r="AU17" s="2"/>
      <c r="AW17" s="1">
        <v>41754</v>
      </c>
      <c r="AX17" s="2" t="s">
        <v>5</v>
      </c>
      <c r="AY17" s="2" t="s">
        <v>3</v>
      </c>
      <c r="AZ17" s="2" t="s">
        <v>5</v>
      </c>
      <c r="BA17" s="2" t="str">
        <f t="shared" si="6"/>
        <v>S</v>
      </c>
      <c r="BB17" s="2" t="str">
        <f t="shared" si="13"/>
        <v>SS</v>
      </c>
      <c r="BC17" s="2"/>
    </row>
    <row r="18" spans="1:55" x14ac:dyDescent="0.3">
      <c r="A18" s="1">
        <v>42119</v>
      </c>
      <c r="B18" s="2" t="s">
        <v>0</v>
      </c>
      <c r="C18" s="2" t="s">
        <v>5</v>
      </c>
      <c r="D18" s="2" t="s">
        <v>0</v>
      </c>
      <c r="E18" s="2" t="str">
        <f t="shared" si="0"/>
        <v>M</v>
      </c>
      <c r="F18" s="2" t="str">
        <f t="shared" si="7"/>
        <v>MM</v>
      </c>
      <c r="G18" s="2"/>
      <c r="I18" s="1">
        <v>42105</v>
      </c>
      <c r="J18" s="2" t="s">
        <v>6</v>
      </c>
      <c r="K18" s="2" t="s">
        <v>5</v>
      </c>
      <c r="L18" s="2" t="s">
        <v>6</v>
      </c>
      <c r="M18" s="2" t="str">
        <f t="shared" si="1"/>
        <v>C</v>
      </c>
      <c r="N18" s="2" t="str">
        <f t="shared" si="8"/>
        <v>SC</v>
      </c>
      <c r="O18" s="2"/>
      <c r="Q18" s="1">
        <v>42128</v>
      </c>
      <c r="R18" s="2" t="s">
        <v>2</v>
      </c>
      <c r="S18" s="2" t="s">
        <v>5</v>
      </c>
      <c r="T18" s="2" t="s">
        <v>2</v>
      </c>
      <c r="U18" s="2" t="str">
        <f t="shared" si="2"/>
        <v>K</v>
      </c>
      <c r="V18" s="2" t="str">
        <f t="shared" si="9"/>
        <v>SK</v>
      </c>
      <c r="W18" s="2"/>
      <c r="Y18" s="1">
        <v>42110</v>
      </c>
      <c r="Z18" s="2" t="s">
        <v>5</v>
      </c>
      <c r="AA18" s="2" t="s">
        <v>4</v>
      </c>
      <c r="AB18" s="2" t="s">
        <v>4</v>
      </c>
      <c r="AC18" s="2" t="str">
        <f t="shared" si="3"/>
        <v>R</v>
      </c>
      <c r="AD18" s="2" t="str">
        <f t="shared" si="10"/>
        <v>SR</v>
      </c>
      <c r="AE18" s="2"/>
      <c r="AG18" s="1">
        <v>42121</v>
      </c>
      <c r="AH18" s="2" t="s">
        <v>82</v>
      </c>
      <c r="AI18" s="2" t="s">
        <v>5</v>
      </c>
      <c r="AJ18" s="2" t="s">
        <v>5</v>
      </c>
      <c r="AK18" s="2" t="str">
        <f t="shared" si="4"/>
        <v>S</v>
      </c>
      <c r="AL18" s="2" t="str">
        <f t="shared" si="11"/>
        <v>PS</v>
      </c>
      <c r="AM18" s="2"/>
      <c r="AO18" s="1">
        <v>41779</v>
      </c>
      <c r="AP18" s="2" t="s">
        <v>5</v>
      </c>
      <c r="AQ18" s="2" t="s">
        <v>1</v>
      </c>
      <c r="AR18" s="2" t="s">
        <v>5</v>
      </c>
      <c r="AS18" s="2" t="str">
        <f t="shared" si="5"/>
        <v>S</v>
      </c>
      <c r="AT18" s="2" t="str">
        <f t="shared" si="12"/>
        <v>RS</v>
      </c>
      <c r="AU18" s="2"/>
      <c r="AW18" s="1">
        <v>41769</v>
      </c>
      <c r="AX18" s="2" t="s">
        <v>3</v>
      </c>
      <c r="AY18" s="2" t="s">
        <v>5</v>
      </c>
      <c r="AZ18" s="2" t="s">
        <v>5</v>
      </c>
      <c r="BA18" s="2" t="str">
        <f t="shared" si="6"/>
        <v>S</v>
      </c>
      <c r="BB18" s="2" t="str">
        <f t="shared" si="13"/>
        <v>SS</v>
      </c>
      <c r="BC18" s="2"/>
    </row>
    <row r="19" spans="1:55" x14ac:dyDescent="0.3">
      <c r="A19" s="1">
        <v>42141</v>
      </c>
      <c r="B19" s="2" t="s">
        <v>5</v>
      </c>
      <c r="C19" s="2" t="s">
        <v>0</v>
      </c>
      <c r="D19" s="2" t="s">
        <v>0</v>
      </c>
      <c r="E19" s="2" t="str">
        <f t="shared" si="0"/>
        <v>M</v>
      </c>
      <c r="F19" s="2" t="str">
        <f t="shared" si="7"/>
        <v>MM</v>
      </c>
      <c r="G19" s="2"/>
      <c r="I19" s="1">
        <v>42126</v>
      </c>
      <c r="J19" s="2" t="s">
        <v>5</v>
      </c>
      <c r="K19" s="2" t="s">
        <v>6</v>
      </c>
      <c r="L19" s="2" t="s">
        <v>5</v>
      </c>
      <c r="M19" s="2" t="str">
        <f t="shared" si="1"/>
        <v>S</v>
      </c>
      <c r="N19" s="2" t="str">
        <f t="shared" si="8"/>
        <v>CS</v>
      </c>
      <c r="O19" s="2"/>
      <c r="Q19" s="1">
        <v>42476</v>
      </c>
      <c r="R19" s="2" t="s">
        <v>5</v>
      </c>
      <c r="S19" s="2" t="s">
        <v>2</v>
      </c>
      <c r="T19" s="2" t="s">
        <v>2</v>
      </c>
      <c r="U19" s="2" t="str">
        <f t="shared" si="2"/>
        <v>K</v>
      </c>
      <c r="V19" s="2" t="str">
        <f t="shared" si="9"/>
        <v>KK</v>
      </c>
      <c r="W19" s="2"/>
      <c r="Y19" s="1">
        <v>42131</v>
      </c>
      <c r="Z19" s="2" t="s">
        <v>4</v>
      </c>
      <c r="AA19" s="2" t="s">
        <v>5</v>
      </c>
      <c r="AB19" s="2" t="s">
        <v>5</v>
      </c>
      <c r="AC19" s="2" t="str">
        <f t="shared" si="3"/>
        <v>S</v>
      </c>
      <c r="AD19" s="2" t="str">
        <f t="shared" si="10"/>
        <v>RS</v>
      </c>
      <c r="AE19" s="2"/>
      <c r="AG19" s="1">
        <v>42135</v>
      </c>
      <c r="AH19" s="2" t="s">
        <v>5</v>
      </c>
      <c r="AI19" s="2" t="s">
        <v>82</v>
      </c>
      <c r="AJ19" s="2" t="s">
        <v>5</v>
      </c>
      <c r="AK19" s="2" t="str">
        <f t="shared" si="4"/>
        <v>S</v>
      </c>
      <c r="AL19" s="2" t="str">
        <f t="shared" si="11"/>
        <v>SS</v>
      </c>
      <c r="AM19" s="2"/>
      <c r="AO19" s="1">
        <v>42107</v>
      </c>
      <c r="AP19" s="2" t="s">
        <v>1</v>
      </c>
      <c r="AQ19" s="2" t="s">
        <v>5</v>
      </c>
      <c r="AR19" s="2" t="s">
        <v>5</v>
      </c>
      <c r="AS19" s="2" t="str">
        <f t="shared" si="5"/>
        <v>S</v>
      </c>
      <c r="AT19" s="2" t="str">
        <f t="shared" si="12"/>
        <v>SS</v>
      </c>
      <c r="AU19" s="2"/>
      <c r="AW19" s="1">
        <v>42112</v>
      </c>
      <c r="AX19" s="2" t="s">
        <v>5</v>
      </c>
      <c r="AY19" s="2" t="s">
        <v>3</v>
      </c>
      <c r="AZ19" s="2" t="s">
        <v>3</v>
      </c>
      <c r="BA19" s="2" t="str">
        <f t="shared" si="6"/>
        <v>D</v>
      </c>
      <c r="BB19" s="2" t="str">
        <f t="shared" si="13"/>
        <v>SD</v>
      </c>
      <c r="BC19" s="2"/>
    </row>
    <row r="20" spans="1:55" x14ac:dyDescent="0.3">
      <c r="A20" s="1">
        <v>42478</v>
      </c>
      <c r="B20" s="2" t="s">
        <v>5</v>
      </c>
      <c r="C20" s="2" t="s">
        <v>0</v>
      </c>
      <c r="D20" s="2" t="s">
        <v>5</v>
      </c>
      <c r="E20" s="2" t="str">
        <f t="shared" si="0"/>
        <v>S</v>
      </c>
      <c r="F20" s="2" t="str">
        <f t="shared" si="7"/>
        <v>MS</v>
      </c>
      <c r="G20" s="2"/>
      <c r="I20" s="1">
        <v>43212</v>
      </c>
      <c r="J20" s="2" t="s">
        <v>5</v>
      </c>
      <c r="K20" s="2" t="s">
        <v>6</v>
      </c>
      <c r="L20" s="2" t="s">
        <v>6</v>
      </c>
      <c r="M20" s="2" t="str">
        <f t="shared" si="1"/>
        <v>C</v>
      </c>
      <c r="N20" s="2" t="str">
        <f t="shared" si="8"/>
        <v>SC</v>
      </c>
      <c r="O20" s="2"/>
      <c r="Q20" s="1">
        <v>42512</v>
      </c>
      <c r="R20" s="2" t="s">
        <v>2</v>
      </c>
      <c r="S20" s="2" t="s">
        <v>5</v>
      </c>
      <c r="T20" s="2" t="s">
        <v>2</v>
      </c>
      <c r="U20" s="2" t="str">
        <f t="shared" si="2"/>
        <v>K</v>
      </c>
      <c r="V20" s="2" t="str">
        <f t="shared" si="9"/>
        <v>KK</v>
      </c>
      <c r="W20" s="2"/>
      <c r="Y20" s="1">
        <v>43199</v>
      </c>
      <c r="Z20" s="2" t="s">
        <v>5</v>
      </c>
      <c r="AA20" s="2" t="s">
        <v>4</v>
      </c>
      <c r="AB20" s="2" t="s">
        <v>5</v>
      </c>
      <c r="AC20" s="2" t="str">
        <f t="shared" si="3"/>
        <v>S</v>
      </c>
      <c r="AD20" s="2" t="str">
        <f t="shared" si="10"/>
        <v>SS</v>
      </c>
      <c r="AE20" s="2"/>
      <c r="AG20" s="1">
        <v>42483</v>
      </c>
      <c r="AH20" s="2" t="s">
        <v>5</v>
      </c>
      <c r="AI20" s="2" t="s">
        <v>82</v>
      </c>
      <c r="AJ20" s="2" t="s">
        <v>5</v>
      </c>
      <c r="AK20" s="2" t="str">
        <f t="shared" si="4"/>
        <v>S</v>
      </c>
      <c r="AL20" s="2" t="str">
        <f t="shared" si="11"/>
        <v>SS</v>
      </c>
      <c r="AM20" s="2"/>
      <c r="AO20" s="1">
        <v>42139</v>
      </c>
      <c r="AP20" s="2" t="s">
        <v>5</v>
      </c>
      <c r="AQ20" s="2" t="s">
        <v>1</v>
      </c>
      <c r="AR20" s="2" t="s">
        <v>1</v>
      </c>
      <c r="AS20" s="2" t="str">
        <f t="shared" si="5"/>
        <v>R</v>
      </c>
      <c r="AT20" s="2" t="str">
        <f t="shared" si="12"/>
        <v>SR</v>
      </c>
      <c r="AU20" s="2"/>
      <c r="AW20" s="1">
        <v>42133</v>
      </c>
      <c r="AX20" s="2" t="s">
        <v>3</v>
      </c>
      <c r="AY20" s="2" t="s">
        <v>5</v>
      </c>
      <c r="AZ20" s="2" t="s">
        <v>5</v>
      </c>
      <c r="BA20" s="2" t="str">
        <f t="shared" si="6"/>
        <v>S</v>
      </c>
      <c r="BB20" s="2" t="str">
        <f t="shared" si="13"/>
        <v>DS</v>
      </c>
      <c r="BC20" s="2"/>
    </row>
    <row r="21" spans="1:55" x14ac:dyDescent="0.3">
      <c r="A21" s="1">
        <v>42498</v>
      </c>
      <c r="B21" s="2" t="s">
        <v>0</v>
      </c>
      <c r="C21" s="2" t="s">
        <v>5</v>
      </c>
      <c r="D21" s="2" t="s">
        <v>5</v>
      </c>
      <c r="E21" s="2" t="str">
        <f t="shared" si="0"/>
        <v>S</v>
      </c>
      <c r="F21" s="2" t="str">
        <f t="shared" si="7"/>
        <v>SS</v>
      </c>
      <c r="G21" s="2"/>
      <c r="I21" s="1">
        <v>43233</v>
      </c>
      <c r="J21" s="2" t="s">
        <v>6</v>
      </c>
      <c r="K21" s="2" t="s">
        <v>5</v>
      </c>
      <c r="L21" s="2" t="s">
        <v>6</v>
      </c>
      <c r="M21" s="2" t="str">
        <f t="shared" si="1"/>
        <v>C</v>
      </c>
      <c r="N21" s="2" t="str">
        <f t="shared" si="8"/>
        <v>CC</v>
      </c>
      <c r="O21" s="2"/>
      <c r="Q21" s="1">
        <v>42515</v>
      </c>
      <c r="R21" s="2" t="s">
        <v>5</v>
      </c>
      <c r="S21" s="2" t="s">
        <v>2</v>
      </c>
      <c r="T21" s="2" t="s">
        <v>5</v>
      </c>
      <c r="U21" s="2" t="str">
        <f t="shared" si="2"/>
        <v>S</v>
      </c>
      <c r="V21" s="2" t="str">
        <f t="shared" si="9"/>
        <v>KS</v>
      </c>
      <c r="W21" s="2"/>
      <c r="Y21" s="1">
        <v>43219</v>
      </c>
      <c r="Z21" s="2" t="s">
        <v>4</v>
      </c>
      <c r="AA21" s="2" t="s">
        <v>5</v>
      </c>
      <c r="AB21" s="2" t="s">
        <v>5</v>
      </c>
      <c r="AC21" s="2" t="str">
        <f t="shared" si="3"/>
        <v>S</v>
      </c>
      <c r="AD21" s="2" t="str">
        <f t="shared" si="10"/>
        <v>SS</v>
      </c>
      <c r="AE21" s="2"/>
      <c r="AG21" s="1">
        <v>42505</v>
      </c>
      <c r="AH21" s="2" t="s">
        <v>82</v>
      </c>
      <c r="AI21" s="2" t="s">
        <v>5</v>
      </c>
      <c r="AJ21" s="2" t="s">
        <v>5</v>
      </c>
      <c r="AK21" s="2" t="str">
        <f t="shared" si="4"/>
        <v>S</v>
      </c>
      <c r="AL21" s="2" t="str">
        <f t="shared" si="11"/>
        <v>SS</v>
      </c>
      <c r="AM21" s="2"/>
      <c r="AO21" s="1">
        <v>42472</v>
      </c>
      <c r="AP21" s="2" t="s">
        <v>1</v>
      </c>
      <c r="AQ21" s="2" t="s">
        <v>5</v>
      </c>
      <c r="AR21" s="2" t="s">
        <v>1</v>
      </c>
      <c r="AS21" s="2" t="str">
        <f t="shared" si="5"/>
        <v>R</v>
      </c>
      <c r="AT21" s="2" t="str">
        <f t="shared" si="12"/>
        <v>RR</v>
      </c>
      <c r="AU21" s="2"/>
      <c r="AW21" s="1">
        <v>42502</v>
      </c>
      <c r="AX21" s="2" t="s">
        <v>5</v>
      </c>
      <c r="AY21" s="2" t="s">
        <v>3</v>
      </c>
      <c r="AZ21" s="2" t="s">
        <v>3</v>
      </c>
      <c r="BA21" s="2" t="str">
        <f t="shared" si="6"/>
        <v>D</v>
      </c>
      <c r="BB21" s="2" t="str">
        <f t="shared" si="13"/>
        <v>SD</v>
      </c>
      <c r="BC21" s="2"/>
    </row>
    <row r="22" spans="1:55" x14ac:dyDescent="0.3">
      <c r="A22" s="1">
        <v>42837</v>
      </c>
      <c r="B22" s="2" t="s">
        <v>0</v>
      </c>
      <c r="C22" s="2" t="s">
        <v>5</v>
      </c>
      <c r="D22" s="2" t="s">
        <v>0</v>
      </c>
      <c r="E22" s="2" t="str">
        <f t="shared" si="0"/>
        <v>M</v>
      </c>
      <c r="F22" s="2" t="str">
        <f t="shared" si="7"/>
        <v>SM</v>
      </c>
      <c r="G22" s="2"/>
      <c r="I22" s="1">
        <v>43242</v>
      </c>
      <c r="J22" s="2" t="s">
        <v>5</v>
      </c>
      <c r="K22" s="2" t="s">
        <v>6</v>
      </c>
      <c r="L22" s="2" t="s">
        <v>6</v>
      </c>
      <c r="M22" s="2" t="str">
        <f t="shared" si="1"/>
        <v>C</v>
      </c>
      <c r="N22" s="2" t="str">
        <f t="shared" si="8"/>
        <v>CC</v>
      </c>
      <c r="O22" s="2"/>
      <c r="Q22" s="1">
        <v>42840</v>
      </c>
      <c r="R22" s="2" t="s">
        <v>2</v>
      </c>
      <c r="S22" s="2" t="s">
        <v>5</v>
      </c>
      <c r="T22" s="2" t="s">
        <v>2</v>
      </c>
      <c r="U22" s="2" t="str">
        <f t="shared" si="2"/>
        <v>K</v>
      </c>
      <c r="V22" s="2" t="str">
        <f t="shared" si="9"/>
        <v>SK</v>
      </c>
      <c r="W22" s="2"/>
      <c r="Y22" s="1">
        <v>43553</v>
      </c>
      <c r="Z22" s="2" t="s">
        <v>5</v>
      </c>
      <c r="AA22" s="2" t="s">
        <v>4</v>
      </c>
      <c r="AB22" s="2" t="s">
        <v>5</v>
      </c>
      <c r="AC22" s="2" t="str">
        <f t="shared" si="3"/>
        <v>S</v>
      </c>
      <c r="AD22" s="2" t="str">
        <f t="shared" si="10"/>
        <v>SS</v>
      </c>
      <c r="AE22" s="2"/>
      <c r="AG22" s="1">
        <v>42842</v>
      </c>
      <c r="AH22" s="2" t="s">
        <v>5</v>
      </c>
      <c r="AI22" s="2" t="s">
        <v>82</v>
      </c>
      <c r="AJ22" s="2" t="s">
        <v>5</v>
      </c>
      <c r="AK22" s="2" t="str">
        <f t="shared" si="4"/>
        <v>S</v>
      </c>
      <c r="AL22" s="2" t="str">
        <f t="shared" si="11"/>
        <v>SS</v>
      </c>
      <c r="AM22" s="2"/>
      <c r="AO22" s="1">
        <v>42490</v>
      </c>
      <c r="AP22" s="2" t="s">
        <v>5</v>
      </c>
      <c r="AQ22" s="2" t="s">
        <v>1</v>
      </c>
      <c r="AR22" s="2" t="s">
        <v>5</v>
      </c>
      <c r="AS22" s="2" t="str">
        <f t="shared" si="5"/>
        <v>S</v>
      </c>
      <c r="AT22" s="2" t="str">
        <f t="shared" si="12"/>
        <v>RS</v>
      </c>
      <c r="AU22" s="2"/>
      <c r="AW22" s="1">
        <v>42510</v>
      </c>
      <c r="AX22" s="2" t="s">
        <v>3</v>
      </c>
      <c r="AY22" s="2" t="s">
        <v>5</v>
      </c>
      <c r="AZ22" s="2" t="s">
        <v>3</v>
      </c>
      <c r="BA22" s="2" t="str">
        <f t="shared" si="6"/>
        <v>D</v>
      </c>
      <c r="BB22" s="2" t="str">
        <f t="shared" si="13"/>
        <v>DD</v>
      </c>
      <c r="BC22" s="2"/>
    </row>
    <row r="23" spans="1:55" x14ac:dyDescent="0.3">
      <c r="A23" s="1">
        <v>42863</v>
      </c>
      <c r="B23" s="2" t="s">
        <v>5</v>
      </c>
      <c r="C23" s="2" t="s">
        <v>0</v>
      </c>
      <c r="D23" s="2" t="s">
        <v>5</v>
      </c>
      <c r="E23" s="2" t="str">
        <f t="shared" si="0"/>
        <v>S</v>
      </c>
      <c r="F23" s="2" t="str">
        <f t="shared" si="7"/>
        <v>MS</v>
      </c>
      <c r="G23" s="2"/>
      <c r="I23" s="1">
        <v>43247</v>
      </c>
      <c r="J23" s="2" t="s">
        <v>6</v>
      </c>
      <c r="K23" s="2" t="s">
        <v>5</v>
      </c>
      <c r="L23" s="2" t="s">
        <v>6</v>
      </c>
      <c r="M23" s="2" t="str">
        <f t="shared" si="1"/>
        <v>C</v>
      </c>
      <c r="N23" s="2" t="str">
        <f t="shared" si="8"/>
        <v>CC</v>
      </c>
      <c r="O23" s="2"/>
      <c r="Q23" s="1">
        <v>42855</v>
      </c>
      <c r="R23" s="2" t="s">
        <v>5</v>
      </c>
      <c r="S23" s="2" t="s">
        <v>2</v>
      </c>
      <c r="T23" s="2" t="s">
        <v>5</v>
      </c>
      <c r="U23" s="2" t="str">
        <f t="shared" si="2"/>
        <v>S</v>
      </c>
      <c r="V23" s="2" t="str">
        <f t="shared" si="9"/>
        <v>KS</v>
      </c>
      <c r="W23" s="2"/>
      <c r="Y23" s="1">
        <v>43582</v>
      </c>
      <c r="Z23" s="2" t="s">
        <v>4</v>
      </c>
      <c r="AA23" s="2" t="s">
        <v>5</v>
      </c>
      <c r="AB23" s="2" t="s">
        <v>4</v>
      </c>
      <c r="AC23" s="2" t="str">
        <f t="shared" si="3"/>
        <v>R</v>
      </c>
      <c r="AD23" s="2" t="str">
        <f t="shared" si="10"/>
        <v>SR</v>
      </c>
      <c r="AE23" s="2"/>
      <c r="AG23" s="1">
        <v>42853</v>
      </c>
      <c r="AH23" s="2" t="s">
        <v>82</v>
      </c>
      <c r="AI23" s="2" t="s">
        <v>5</v>
      </c>
      <c r="AJ23" s="2" t="s">
        <v>5</v>
      </c>
      <c r="AK23" s="2" t="str">
        <f t="shared" si="4"/>
        <v>S</v>
      </c>
      <c r="AL23" s="2" t="str">
        <f t="shared" si="11"/>
        <v>SS</v>
      </c>
      <c r="AM23" s="2"/>
      <c r="AO23" s="1">
        <v>42519</v>
      </c>
      <c r="AP23" s="2" t="s">
        <v>1</v>
      </c>
      <c r="AQ23" s="2" t="s">
        <v>5</v>
      </c>
      <c r="AR23" s="2" t="s">
        <v>5</v>
      </c>
      <c r="AS23" s="2" t="str">
        <f t="shared" si="5"/>
        <v>S</v>
      </c>
      <c r="AT23" s="2" t="str">
        <f t="shared" si="12"/>
        <v>SS</v>
      </c>
      <c r="AU23" s="2"/>
      <c r="AW23" s="1">
        <v>42844</v>
      </c>
      <c r="AX23" s="2" t="s">
        <v>5</v>
      </c>
      <c r="AY23" s="2" t="s">
        <v>3</v>
      </c>
      <c r="AZ23" s="2" t="s">
        <v>5</v>
      </c>
      <c r="BA23" s="2" t="str">
        <f t="shared" si="6"/>
        <v>S</v>
      </c>
      <c r="BB23" s="2" t="str">
        <f t="shared" si="13"/>
        <v>DS</v>
      </c>
      <c r="BC23" s="2"/>
    </row>
    <row r="24" spans="1:55" x14ac:dyDescent="0.3">
      <c r="A24" s="1">
        <v>43202</v>
      </c>
      <c r="B24" s="2" t="s">
        <v>5</v>
      </c>
      <c r="C24" s="2" t="s">
        <v>0</v>
      </c>
      <c r="D24" s="2" t="s">
        <v>5</v>
      </c>
      <c r="E24" s="2" t="str">
        <f t="shared" si="0"/>
        <v>S</v>
      </c>
      <c r="F24" s="2" t="str">
        <f t="shared" si="7"/>
        <v>SS</v>
      </c>
      <c r="G24" s="2"/>
      <c r="I24" s="1">
        <v>43572</v>
      </c>
      <c r="J24" s="2" t="s">
        <v>5</v>
      </c>
      <c r="K24" s="2" t="s">
        <v>6</v>
      </c>
      <c r="L24" s="2" t="s">
        <v>5</v>
      </c>
      <c r="M24" s="2" t="str">
        <f t="shared" si="1"/>
        <v>S</v>
      </c>
      <c r="N24" s="2" t="str">
        <f t="shared" si="8"/>
        <v>CS</v>
      </c>
      <c r="O24" s="2"/>
      <c r="Q24" s="1">
        <v>42872</v>
      </c>
      <c r="R24" s="2" t="s">
        <v>5</v>
      </c>
      <c r="S24" s="2" t="s">
        <v>2</v>
      </c>
      <c r="T24" s="2" t="s">
        <v>2</v>
      </c>
      <c r="U24" s="2" t="str">
        <f t="shared" si="2"/>
        <v>K</v>
      </c>
      <c r="V24" s="2" t="str">
        <f t="shared" si="9"/>
        <v>SK</v>
      </c>
      <c r="W24" s="2"/>
      <c r="Y24" s="1">
        <v>44115</v>
      </c>
      <c r="Z24" s="2" t="s">
        <v>5</v>
      </c>
      <c r="AA24" s="2" t="s">
        <v>4</v>
      </c>
      <c r="AB24" s="2" t="s">
        <v>4</v>
      </c>
      <c r="AC24" s="2" t="str">
        <f t="shared" si="3"/>
        <v>R</v>
      </c>
      <c r="AD24" s="2" t="str">
        <f t="shared" si="10"/>
        <v>RR</v>
      </c>
      <c r="AE24" s="2"/>
      <c r="AG24" s="1">
        <v>43209</v>
      </c>
      <c r="AH24" s="2" t="s">
        <v>82</v>
      </c>
      <c r="AI24" s="2" t="s">
        <v>5</v>
      </c>
      <c r="AJ24" s="2" t="s">
        <v>82</v>
      </c>
      <c r="AK24" s="2" t="str">
        <f t="shared" si="4"/>
        <v>P</v>
      </c>
      <c r="AL24" s="2" t="str">
        <f t="shared" si="11"/>
        <v>SP</v>
      </c>
      <c r="AM24" s="2"/>
      <c r="AO24" s="1">
        <v>42830</v>
      </c>
      <c r="AP24" s="2" t="s">
        <v>5</v>
      </c>
      <c r="AQ24" s="2" t="s">
        <v>1</v>
      </c>
      <c r="AR24" s="2" t="s">
        <v>5</v>
      </c>
      <c r="AS24" s="2" t="str">
        <f t="shared" si="5"/>
        <v>S</v>
      </c>
      <c r="AT24" s="2" t="str">
        <f t="shared" si="12"/>
        <v>SS</v>
      </c>
      <c r="AU24" s="2"/>
      <c r="AW24" s="1">
        <v>42857</v>
      </c>
      <c r="AX24" s="2" t="s">
        <v>3</v>
      </c>
      <c r="AY24" s="2" t="s">
        <v>5</v>
      </c>
      <c r="AZ24" s="2" t="s">
        <v>3</v>
      </c>
      <c r="BA24" s="2" t="str">
        <f t="shared" si="6"/>
        <v>D</v>
      </c>
      <c r="BB24" s="2" t="str">
        <f t="shared" si="13"/>
        <v>SD</v>
      </c>
      <c r="BC24" s="2"/>
    </row>
    <row r="25" spans="1:55" x14ac:dyDescent="0.3">
      <c r="A25" s="1">
        <v>43214</v>
      </c>
      <c r="B25" s="2" t="s">
        <v>0</v>
      </c>
      <c r="C25" s="2" t="s">
        <v>5</v>
      </c>
      <c r="D25" s="2" t="s">
        <v>5</v>
      </c>
      <c r="E25" s="2" t="str">
        <f t="shared" si="0"/>
        <v>S</v>
      </c>
      <c r="F25" s="2" t="str">
        <f t="shared" si="7"/>
        <v>SS</v>
      </c>
      <c r="G25" s="2"/>
      <c r="I25" s="1">
        <v>43578</v>
      </c>
      <c r="J25" s="2" t="s">
        <v>6</v>
      </c>
      <c r="K25" s="2" t="s">
        <v>5</v>
      </c>
      <c r="L25" s="2" t="s">
        <v>6</v>
      </c>
      <c r="M25" s="2" t="str">
        <f t="shared" si="1"/>
        <v>C</v>
      </c>
      <c r="N25" s="2" t="str">
        <f t="shared" si="8"/>
        <v>SC</v>
      </c>
      <c r="O25" s="2"/>
      <c r="Q25" s="1">
        <v>43204</v>
      </c>
      <c r="R25" s="2" t="s">
        <v>2</v>
      </c>
      <c r="S25" s="2" t="s">
        <v>5</v>
      </c>
      <c r="T25" s="2" t="s">
        <v>5</v>
      </c>
      <c r="U25" s="2" t="str">
        <f t="shared" si="2"/>
        <v>S</v>
      </c>
      <c r="V25" s="2" t="str">
        <f t="shared" si="9"/>
        <v>KS</v>
      </c>
      <c r="W25" s="2"/>
      <c r="Y25" s="1">
        <v>44126</v>
      </c>
      <c r="Z25" s="2" t="s">
        <v>4</v>
      </c>
      <c r="AA25" s="2" t="s">
        <v>5</v>
      </c>
      <c r="AB25" s="2" t="s">
        <v>5</v>
      </c>
      <c r="AC25" s="2" t="str">
        <f t="shared" si="3"/>
        <v>S</v>
      </c>
      <c r="AD25" s="2" t="str">
        <f t="shared" si="10"/>
        <v>RS</v>
      </c>
      <c r="AE25" s="2"/>
      <c r="AG25" s="1">
        <v>43216</v>
      </c>
      <c r="AH25" s="2" t="s">
        <v>5</v>
      </c>
      <c r="AI25" s="2" t="s">
        <v>82</v>
      </c>
      <c r="AJ25" s="2" t="s">
        <v>5</v>
      </c>
      <c r="AK25" s="2" t="str">
        <f t="shared" si="4"/>
        <v>S</v>
      </c>
      <c r="AL25" s="2" t="str">
        <f t="shared" si="11"/>
        <v>PS</v>
      </c>
      <c r="AM25" s="2"/>
      <c r="AO25" s="1">
        <v>43227</v>
      </c>
      <c r="AP25" s="2" t="s">
        <v>5</v>
      </c>
      <c r="AQ25" s="2" t="s">
        <v>1</v>
      </c>
      <c r="AR25" s="2" t="s">
        <v>5</v>
      </c>
      <c r="AS25" s="2" t="str">
        <f t="shared" si="5"/>
        <v>S</v>
      </c>
      <c r="AT25" s="2" t="str">
        <f t="shared" si="12"/>
        <v>SS</v>
      </c>
      <c r="AU25" s="2"/>
      <c r="AW25" s="1">
        <v>43225</v>
      </c>
      <c r="AX25" s="2" t="s">
        <v>5</v>
      </c>
      <c r="AY25" s="2" t="s">
        <v>3</v>
      </c>
      <c r="AZ25" s="2" t="s">
        <v>5</v>
      </c>
      <c r="BA25" s="2" t="str">
        <f t="shared" si="6"/>
        <v>S</v>
      </c>
      <c r="BB25" s="2" t="str">
        <f t="shared" si="13"/>
        <v>DS</v>
      </c>
      <c r="BC25" s="2"/>
    </row>
    <row r="26" spans="1:55" x14ac:dyDescent="0.3">
      <c r="A26" s="1">
        <v>43561</v>
      </c>
      <c r="B26" s="2" t="s">
        <v>5</v>
      </c>
      <c r="C26" s="2" t="s">
        <v>0</v>
      </c>
      <c r="D26" s="2" t="s">
        <v>0</v>
      </c>
      <c r="E26" s="2" t="str">
        <f t="shared" si="0"/>
        <v>M</v>
      </c>
      <c r="F26" s="2" t="str">
        <f t="shared" si="7"/>
        <v>SM</v>
      </c>
      <c r="G26" s="2"/>
      <c r="I26" s="1">
        <v>44106</v>
      </c>
      <c r="J26" s="2" t="s">
        <v>5</v>
      </c>
      <c r="K26" s="2" t="s">
        <v>6</v>
      </c>
      <c r="L26" s="2" t="s">
        <v>5</v>
      </c>
      <c r="M26" s="2" t="str">
        <f t="shared" si="1"/>
        <v>S</v>
      </c>
      <c r="N26" s="2" t="str">
        <f t="shared" si="8"/>
        <v>CS</v>
      </c>
      <c r="O26" s="2"/>
      <c r="Q26" s="1">
        <v>43239</v>
      </c>
      <c r="R26" s="2" t="s">
        <v>5</v>
      </c>
      <c r="S26" s="2" t="s">
        <v>2</v>
      </c>
      <c r="T26" s="2" t="s">
        <v>2</v>
      </c>
      <c r="U26" s="2" t="str">
        <f t="shared" si="2"/>
        <v>K</v>
      </c>
      <c r="V26" s="2" t="str">
        <f t="shared" si="9"/>
        <v>SK</v>
      </c>
      <c r="W26" s="2"/>
      <c r="Y26" s="1">
        <v>44318</v>
      </c>
      <c r="Z26" s="2" t="s">
        <v>4</v>
      </c>
      <c r="AA26" s="2" t="s">
        <v>5</v>
      </c>
      <c r="AB26" s="2" t="s">
        <v>4</v>
      </c>
      <c r="AC26" s="2" t="str">
        <f t="shared" si="3"/>
        <v>R</v>
      </c>
      <c r="AD26" s="2" t="str">
        <f t="shared" si="10"/>
        <v>SR</v>
      </c>
      <c r="AE26" s="2"/>
      <c r="AG26" s="1">
        <v>43563</v>
      </c>
      <c r="AH26" s="2" t="s">
        <v>82</v>
      </c>
      <c r="AI26" s="2" t="s">
        <v>5</v>
      </c>
      <c r="AJ26" s="2" t="s">
        <v>82</v>
      </c>
      <c r="AK26" s="2" t="str">
        <f t="shared" si="4"/>
        <v>P</v>
      </c>
      <c r="AL26" s="2" t="str">
        <f t="shared" si="11"/>
        <v>SP</v>
      </c>
      <c r="AM26" s="2"/>
      <c r="AO26" s="1">
        <v>43237</v>
      </c>
      <c r="AP26" s="2" t="s">
        <v>1</v>
      </c>
      <c r="AQ26" s="2" t="s">
        <v>5</v>
      </c>
      <c r="AR26" s="2" t="s">
        <v>1</v>
      </c>
      <c r="AS26" s="2" t="str">
        <f t="shared" si="5"/>
        <v>R</v>
      </c>
      <c r="AT26" s="2" t="str">
        <f t="shared" si="12"/>
        <v>SR</v>
      </c>
      <c r="AU26" s="2"/>
      <c r="AW26" s="1">
        <v>43230</v>
      </c>
      <c r="AX26" s="2" t="s">
        <v>3</v>
      </c>
      <c r="AY26" s="2" t="s">
        <v>5</v>
      </c>
      <c r="AZ26" s="2" t="s">
        <v>5</v>
      </c>
      <c r="BA26" s="2" t="str">
        <f t="shared" si="6"/>
        <v>S</v>
      </c>
      <c r="BB26" s="2" t="str">
        <f t="shared" si="13"/>
        <v>SS</v>
      </c>
      <c r="BC26" s="2"/>
    </row>
    <row r="27" spans="1:55" x14ac:dyDescent="0.3">
      <c r="A27" s="1">
        <v>43587</v>
      </c>
      <c r="B27" s="2" t="s">
        <v>0</v>
      </c>
      <c r="C27" s="2" t="s">
        <v>5</v>
      </c>
      <c r="D27" s="2" t="s">
        <v>0</v>
      </c>
      <c r="E27" s="2" t="str">
        <f t="shared" si="0"/>
        <v>M</v>
      </c>
      <c r="F27" s="2" t="str">
        <f t="shared" si="7"/>
        <v>MM</v>
      </c>
      <c r="G27" s="2"/>
      <c r="I27" s="1">
        <v>44117</v>
      </c>
      <c r="J27" s="2" t="s">
        <v>6</v>
      </c>
      <c r="K27" s="2" t="s">
        <v>5</v>
      </c>
      <c r="L27" s="2" t="s">
        <v>6</v>
      </c>
      <c r="M27" s="2" t="str">
        <f t="shared" si="1"/>
        <v>C</v>
      </c>
      <c r="N27" s="2" t="str">
        <f t="shared" si="8"/>
        <v>SC</v>
      </c>
      <c r="O27" s="2"/>
      <c r="Q27" s="1">
        <v>43245</v>
      </c>
      <c r="R27" s="2" t="s">
        <v>2</v>
      </c>
      <c r="S27" s="2" t="s">
        <v>5</v>
      </c>
      <c r="T27" s="2" t="s">
        <v>5</v>
      </c>
      <c r="U27" s="2" t="str">
        <f t="shared" si="2"/>
        <v>S</v>
      </c>
      <c r="V27" s="2" t="str">
        <f t="shared" si="9"/>
        <v>KS</v>
      </c>
      <c r="W27" s="2"/>
      <c r="Y27" s="1">
        <v>44466</v>
      </c>
      <c r="Z27" s="2" t="s">
        <v>5</v>
      </c>
      <c r="AA27" s="2" t="s">
        <v>4</v>
      </c>
      <c r="AB27" s="2" t="s">
        <v>5</v>
      </c>
      <c r="AC27" s="2" t="str">
        <f t="shared" si="3"/>
        <v>S</v>
      </c>
      <c r="AD27" s="2" t="str">
        <f t="shared" si="10"/>
        <v>RS</v>
      </c>
      <c r="AE27" s="2"/>
      <c r="AG27" s="1">
        <v>43584</v>
      </c>
      <c r="AH27" s="2" t="s">
        <v>5</v>
      </c>
      <c r="AI27" s="2" t="s">
        <v>82</v>
      </c>
      <c r="AJ27" s="2" t="s">
        <v>5</v>
      </c>
      <c r="AK27" s="2" t="str">
        <f t="shared" si="4"/>
        <v>S</v>
      </c>
      <c r="AL27" s="2" t="str">
        <f t="shared" si="11"/>
        <v>PS</v>
      </c>
      <c r="AM27" s="2"/>
      <c r="AO27" s="1">
        <v>43555</v>
      </c>
      <c r="AP27" s="2" t="s">
        <v>5</v>
      </c>
      <c r="AQ27" s="2" t="s">
        <v>1</v>
      </c>
      <c r="AR27" s="2" t="s">
        <v>5</v>
      </c>
      <c r="AS27" s="2" t="str">
        <f t="shared" si="5"/>
        <v>S</v>
      </c>
      <c r="AT27" s="2" t="str">
        <f t="shared" si="12"/>
        <v>RS</v>
      </c>
      <c r="AU27" s="2"/>
      <c r="AW27" s="1">
        <v>43559</v>
      </c>
      <c r="AX27" s="2" t="s">
        <v>3</v>
      </c>
      <c r="AY27" s="2" t="s">
        <v>5</v>
      </c>
      <c r="AZ27" s="2" t="s">
        <v>5</v>
      </c>
      <c r="BA27" s="2" t="str">
        <f t="shared" si="6"/>
        <v>S</v>
      </c>
      <c r="BB27" s="2" t="str">
        <f t="shared" si="13"/>
        <v>SS</v>
      </c>
      <c r="BC27" s="2"/>
    </row>
    <row r="28" spans="1:55" x14ac:dyDescent="0.3">
      <c r="A28" s="1">
        <v>44108</v>
      </c>
      <c r="B28" s="2" t="s">
        <v>0</v>
      </c>
      <c r="C28" s="2" t="s">
        <v>5</v>
      </c>
      <c r="D28" s="2" t="s">
        <v>0</v>
      </c>
      <c r="E28" s="2" t="str">
        <f t="shared" si="0"/>
        <v>M</v>
      </c>
      <c r="F28" s="2" t="str">
        <f t="shared" si="7"/>
        <v>MM</v>
      </c>
      <c r="G28" s="2"/>
      <c r="I28" s="20">
        <v>44314</v>
      </c>
      <c r="J28" s="2" t="s">
        <v>6</v>
      </c>
      <c r="K28" s="2" t="s">
        <v>5</v>
      </c>
      <c r="L28" s="2" t="s">
        <v>6</v>
      </c>
      <c r="M28" s="2" t="str">
        <f t="shared" si="1"/>
        <v>C</v>
      </c>
      <c r="N28" s="2" t="str">
        <f t="shared" si="8"/>
        <v>CC</v>
      </c>
      <c r="O28" s="2"/>
      <c r="Q28" s="1">
        <v>43548</v>
      </c>
      <c r="R28" s="2" t="s">
        <v>2</v>
      </c>
      <c r="S28" s="2" t="s">
        <v>5</v>
      </c>
      <c r="T28" s="2" t="s">
        <v>2</v>
      </c>
      <c r="U28" s="2" t="str">
        <f t="shared" si="2"/>
        <v>K</v>
      </c>
      <c r="V28" s="2" t="str">
        <f t="shared" si="9"/>
        <v>SK</v>
      </c>
      <c r="W28" s="2"/>
      <c r="AG28" s="1">
        <v>44112</v>
      </c>
      <c r="AH28" s="2" t="s">
        <v>5</v>
      </c>
      <c r="AI28" s="2" t="s">
        <v>82</v>
      </c>
      <c r="AJ28" s="2" t="s">
        <v>5</v>
      </c>
      <c r="AK28" s="2" t="str">
        <f t="shared" si="4"/>
        <v>S</v>
      </c>
      <c r="AL28" s="2" t="str">
        <f t="shared" si="11"/>
        <v>SS</v>
      </c>
      <c r="AM28" s="2"/>
      <c r="AO28" s="1">
        <v>43589</v>
      </c>
      <c r="AP28" s="2" t="s">
        <v>1</v>
      </c>
      <c r="AQ28" s="2" t="s">
        <v>5</v>
      </c>
      <c r="AR28" s="2" t="s">
        <v>1</v>
      </c>
      <c r="AS28" s="2" t="str">
        <f t="shared" si="5"/>
        <v>R</v>
      </c>
      <c r="AT28" s="2" t="str">
        <f t="shared" si="12"/>
        <v>SR</v>
      </c>
      <c r="AU28" s="2"/>
      <c r="AW28" s="1">
        <v>43569</v>
      </c>
      <c r="AX28" s="2" t="s">
        <v>5</v>
      </c>
      <c r="AY28" s="2" t="s">
        <v>3</v>
      </c>
      <c r="AZ28" s="2" t="s">
        <v>3</v>
      </c>
      <c r="BA28" s="2" t="str">
        <f t="shared" si="6"/>
        <v>D</v>
      </c>
      <c r="BB28" s="2" t="str">
        <f t="shared" si="13"/>
        <v>SD</v>
      </c>
      <c r="BC28" s="2"/>
    </row>
    <row r="29" spans="1:55" x14ac:dyDescent="0.3">
      <c r="A29" s="1">
        <v>44138</v>
      </c>
      <c r="B29" s="2" t="s">
        <v>0</v>
      </c>
      <c r="C29" s="2" t="s">
        <v>5</v>
      </c>
      <c r="D29" s="2" t="s">
        <v>5</v>
      </c>
      <c r="E29" s="2" t="str">
        <f t="shared" si="0"/>
        <v>S</v>
      </c>
      <c r="F29" s="2" t="str">
        <f t="shared" si="7"/>
        <v>MS</v>
      </c>
      <c r="G29" s="2"/>
      <c r="I29" s="1">
        <v>44469</v>
      </c>
      <c r="J29" s="2" t="s">
        <v>5</v>
      </c>
      <c r="K29" s="2" t="s">
        <v>6</v>
      </c>
      <c r="L29" s="2" t="s">
        <v>6</v>
      </c>
      <c r="M29" s="2" t="str">
        <f t="shared" si="1"/>
        <v>C</v>
      </c>
      <c r="N29" s="2" t="str">
        <f t="shared" si="8"/>
        <v>CC</v>
      </c>
      <c r="O29" s="2"/>
      <c r="Q29" s="1">
        <v>43576</v>
      </c>
      <c r="R29" s="2" t="s">
        <v>5</v>
      </c>
      <c r="S29" s="2" t="s">
        <v>2</v>
      </c>
      <c r="T29" s="2" t="s">
        <v>5</v>
      </c>
      <c r="U29" s="2" t="str">
        <f t="shared" si="2"/>
        <v>S</v>
      </c>
      <c r="V29" s="2" t="str">
        <f t="shared" si="9"/>
        <v>KS</v>
      </c>
      <c r="W29" s="2"/>
      <c r="Y29" s="11" t="s">
        <v>73</v>
      </c>
      <c r="Z29" s="2"/>
      <c r="AA29" s="2"/>
      <c r="AG29" s="1">
        <v>44128</v>
      </c>
      <c r="AH29" s="2" t="s">
        <v>82</v>
      </c>
      <c r="AI29" s="2" t="s">
        <v>5</v>
      </c>
      <c r="AJ29" s="2" t="s">
        <v>82</v>
      </c>
      <c r="AK29" s="2" t="str">
        <f t="shared" si="4"/>
        <v>P</v>
      </c>
      <c r="AL29" s="2" t="str">
        <f t="shared" si="11"/>
        <v>SP</v>
      </c>
      <c r="AM29" s="2"/>
      <c r="AO29" s="1">
        <v>44095</v>
      </c>
      <c r="AP29" s="2" t="s">
        <v>1</v>
      </c>
      <c r="AQ29" s="2" t="s">
        <v>5</v>
      </c>
      <c r="AR29" s="2" t="s">
        <v>1</v>
      </c>
      <c r="AS29" s="2" t="str">
        <f t="shared" si="5"/>
        <v>R</v>
      </c>
      <c r="AT29" s="2" t="str">
        <f t="shared" si="12"/>
        <v>RR</v>
      </c>
      <c r="AU29" s="2"/>
      <c r="AW29" s="1">
        <v>43593</v>
      </c>
      <c r="AX29" s="2" t="s">
        <v>3</v>
      </c>
      <c r="AY29" s="2" t="s">
        <v>5</v>
      </c>
      <c r="AZ29" s="2" t="s">
        <v>3</v>
      </c>
      <c r="BA29" s="2" t="str">
        <f t="shared" si="6"/>
        <v>D</v>
      </c>
      <c r="BB29" s="2" t="str">
        <f t="shared" si="13"/>
        <v>DD</v>
      </c>
      <c r="BC29" s="2"/>
    </row>
    <row r="30" spans="1:55" x14ac:dyDescent="0.3">
      <c r="A30" s="20">
        <v>44303</v>
      </c>
      <c r="B30" s="2" t="s">
        <v>0</v>
      </c>
      <c r="C30" s="2" t="s">
        <v>5</v>
      </c>
      <c r="D30" s="2" t="s">
        <v>0</v>
      </c>
      <c r="E30" s="2" t="str">
        <f t="shared" si="0"/>
        <v>M</v>
      </c>
      <c r="F30" s="2" t="str">
        <f t="shared" si="7"/>
        <v>SM</v>
      </c>
      <c r="G30" s="2"/>
      <c r="Q30" s="1">
        <v>44100</v>
      </c>
      <c r="R30" s="2" t="s">
        <v>5</v>
      </c>
      <c r="S30" s="2" t="s">
        <v>2</v>
      </c>
      <c r="T30" s="2" t="s">
        <v>2</v>
      </c>
      <c r="U30" s="2" t="str">
        <f t="shared" si="2"/>
        <v>K</v>
      </c>
      <c r="V30" s="2" t="str">
        <f t="shared" si="9"/>
        <v>SK</v>
      </c>
      <c r="W30" s="2"/>
      <c r="Y30" s="2"/>
      <c r="Z30" s="2" t="s">
        <v>78</v>
      </c>
      <c r="AA30" s="2" t="s">
        <v>75</v>
      </c>
      <c r="AG30" s="20">
        <v>44307</v>
      </c>
      <c r="AH30" s="2" t="s">
        <v>82</v>
      </c>
      <c r="AI30" s="2" t="s">
        <v>5</v>
      </c>
      <c r="AJ30" s="2" t="s">
        <v>5</v>
      </c>
      <c r="AK30" s="2" t="str">
        <f t="shared" si="4"/>
        <v>S</v>
      </c>
      <c r="AL30" s="2" t="str">
        <f t="shared" si="11"/>
        <v>PS</v>
      </c>
      <c r="AM30" s="2"/>
      <c r="AO30" s="1">
        <v>44135</v>
      </c>
      <c r="AP30" s="2" t="s">
        <v>1</v>
      </c>
      <c r="AQ30" s="2" t="s">
        <v>5</v>
      </c>
      <c r="AR30" s="2" t="s">
        <v>5</v>
      </c>
      <c r="AS30" s="2" t="str">
        <f t="shared" si="5"/>
        <v>S</v>
      </c>
      <c r="AT30" s="2" t="str">
        <f t="shared" si="12"/>
        <v>RS</v>
      </c>
      <c r="AU30" s="2"/>
      <c r="AW30" s="1">
        <v>44103</v>
      </c>
      <c r="AX30" s="2" t="s">
        <v>5</v>
      </c>
      <c r="AY30" s="2" t="s">
        <v>3</v>
      </c>
      <c r="AZ30" s="2" t="s">
        <v>5</v>
      </c>
      <c r="BA30" s="2" t="str">
        <f t="shared" si="6"/>
        <v>S</v>
      </c>
      <c r="BB30" s="2" t="str">
        <f t="shared" si="13"/>
        <v>DS</v>
      </c>
      <c r="BC30" s="2"/>
    </row>
    <row r="31" spans="1:55" x14ac:dyDescent="0.3">
      <c r="A31" s="1">
        <v>44477</v>
      </c>
      <c r="B31" s="2" t="s">
        <v>5</v>
      </c>
      <c r="C31" s="2" t="s">
        <v>0</v>
      </c>
      <c r="D31" s="2" t="s">
        <v>0</v>
      </c>
      <c r="E31" s="2" t="str">
        <f t="shared" si="0"/>
        <v>M</v>
      </c>
      <c r="F31" s="2" t="str">
        <f t="shared" si="7"/>
        <v>MM</v>
      </c>
      <c r="G31" s="2"/>
      <c r="I31" s="11" t="s">
        <v>73</v>
      </c>
      <c r="J31" s="2"/>
      <c r="K31" s="2"/>
      <c r="Q31" s="1">
        <v>44122</v>
      </c>
      <c r="R31" s="2" t="s">
        <v>2</v>
      </c>
      <c r="S31" s="2" t="s">
        <v>5</v>
      </c>
      <c r="T31" s="2" t="s">
        <v>2</v>
      </c>
      <c r="U31" s="2" t="str">
        <f t="shared" si="2"/>
        <v>K</v>
      </c>
      <c r="V31" s="2" t="str">
        <f t="shared" si="9"/>
        <v>KK</v>
      </c>
      <c r="W31" s="2"/>
      <c r="Y31" s="2" t="s">
        <v>78</v>
      </c>
      <c r="Z31" s="2">
        <f>COUNTIF($AD$4:$AD$27,"SS")</f>
        <v>3</v>
      </c>
      <c r="AA31" s="2">
        <f>COUNTIF($AD$4:$AD$27,"SR")</f>
        <v>6</v>
      </c>
      <c r="AG31" s="1">
        <v>44464</v>
      </c>
      <c r="AH31" s="2" t="s">
        <v>5</v>
      </c>
      <c r="AI31" s="2" t="s">
        <v>82</v>
      </c>
      <c r="AJ31" s="2" t="s">
        <v>82</v>
      </c>
      <c r="AK31" s="2" t="str">
        <f t="shared" si="4"/>
        <v>P</v>
      </c>
      <c r="AL31" s="2" t="str">
        <f t="shared" si="11"/>
        <v>SP</v>
      </c>
      <c r="AM31" s="2"/>
      <c r="AO31" s="1">
        <v>44141</v>
      </c>
      <c r="AP31" s="2" t="s">
        <v>1</v>
      </c>
      <c r="AQ31" s="2" t="s">
        <v>5</v>
      </c>
      <c r="AR31" s="2" t="s">
        <v>5</v>
      </c>
      <c r="AS31" s="2" t="str">
        <f t="shared" si="5"/>
        <v>S</v>
      </c>
      <c r="AT31" s="2" t="str">
        <f t="shared" si="12"/>
        <v>SS</v>
      </c>
      <c r="AU31" s="2"/>
      <c r="AW31" s="1">
        <v>44131</v>
      </c>
      <c r="AX31" s="2" t="s">
        <v>5</v>
      </c>
      <c r="AY31" s="2" t="s">
        <v>3</v>
      </c>
      <c r="AZ31" s="2" t="s">
        <v>5</v>
      </c>
      <c r="BA31" s="2" t="str">
        <f t="shared" si="6"/>
        <v>S</v>
      </c>
      <c r="BB31" s="2" t="str">
        <f t="shared" si="13"/>
        <v>SS</v>
      </c>
      <c r="BC31" s="2"/>
    </row>
    <row r="32" spans="1:55" x14ac:dyDescent="0.3">
      <c r="I32" s="2"/>
      <c r="J32" s="2" t="s">
        <v>78</v>
      </c>
      <c r="K32" s="2" t="s">
        <v>72</v>
      </c>
      <c r="Q32" s="1">
        <v>44297</v>
      </c>
      <c r="R32" s="2" t="s">
        <v>5</v>
      </c>
      <c r="S32" s="2" t="s">
        <v>2</v>
      </c>
      <c r="T32" s="2" t="s">
        <v>2</v>
      </c>
      <c r="U32" s="2" t="str">
        <f t="shared" si="2"/>
        <v>K</v>
      </c>
      <c r="V32" s="2" t="str">
        <f t="shared" si="9"/>
        <v>KK</v>
      </c>
      <c r="W32" s="2"/>
      <c r="Y32" s="2" t="s">
        <v>75</v>
      </c>
      <c r="Z32" s="2">
        <f>COUNTIF($AD$4:$AD$27,"RS")</f>
        <v>7</v>
      </c>
      <c r="AA32" s="2">
        <f>COUNTIF($AD$4:$AD$27,"RR")</f>
        <v>7</v>
      </c>
      <c r="AG32" s="21"/>
      <c r="AH32" s="17"/>
      <c r="AI32" s="17"/>
      <c r="AJ32" s="17"/>
      <c r="AK32" s="17"/>
      <c r="AL32" s="17"/>
      <c r="AM32" s="17"/>
      <c r="AO32" s="20">
        <v>44300</v>
      </c>
      <c r="AP32" s="2" t="s">
        <v>5</v>
      </c>
      <c r="AQ32" s="2" t="s">
        <v>1</v>
      </c>
      <c r="AR32" s="2" t="s">
        <v>1</v>
      </c>
      <c r="AS32" s="2" t="str">
        <f t="shared" si="5"/>
        <v>R</v>
      </c>
      <c r="AT32" s="2" t="str">
        <f t="shared" si="12"/>
        <v>SR</v>
      </c>
      <c r="AU32" s="2"/>
      <c r="AW32" s="1">
        <v>44143</v>
      </c>
      <c r="AX32" s="2" t="s">
        <v>3</v>
      </c>
      <c r="AY32" s="2" t="s">
        <v>5</v>
      </c>
      <c r="AZ32" s="2" t="s">
        <v>3</v>
      </c>
      <c r="BA32" s="2" t="str">
        <f t="shared" si="6"/>
        <v>D</v>
      </c>
      <c r="BB32" s="2" t="str">
        <f t="shared" si="13"/>
        <v>SD</v>
      </c>
      <c r="BC32" s="2"/>
    </row>
    <row r="33" spans="1:55" x14ac:dyDescent="0.3">
      <c r="A33" s="11" t="s">
        <v>73</v>
      </c>
      <c r="B33" s="2"/>
      <c r="C33" s="2"/>
      <c r="I33" s="2" t="s">
        <v>78</v>
      </c>
      <c r="J33" s="2">
        <f>COUNTIF($N$4:$N$29,"SS")</f>
        <v>1</v>
      </c>
      <c r="K33" s="2">
        <f>COUNTIF($N$4:$N$29,"SC")</f>
        <v>7</v>
      </c>
      <c r="Q33" s="1">
        <v>44472</v>
      </c>
      <c r="R33" s="2" t="s">
        <v>2</v>
      </c>
      <c r="S33" s="2" t="s">
        <v>5</v>
      </c>
      <c r="T33" s="2" t="s">
        <v>2</v>
      </c>
      <c r="U33" s="2" t="str">
        <f t="shared" si="2"/>
        <v>K</v>
      </c>
      <c r="V33" s="2" t="str">
        <f t="shared" si="9"/>
        <v>KK</v>
      </c>
      <c r="W33" s="2"/>
      <c r="AO33" s="1">
        <v>44475</v>
      </c>
      <c r="AP33" s="2" t="s">
        <v>1</v>
      </c>
      <c r="AQ33" s="2" t="s">
        <v>5</v>
      </c>
      <c r="AR33" s="2" t="s">
        <v>5</v>
      </c>
      <c r="AS33" s="2" t="str">
        <f t="shared" si="5"/>
        <v>S</v>
      </c>
      <c r="AT33" s="2" t="str">
        <f t="shared" si="12"/>
        <v>RS</v>
      </c>
      <c r="AU33" s="2"/>
      <c r="AW33" s="20">
        <v>44311</v>
      </c>
      <c r="AX33" s="2" t="s">
        <v>5</v>
      </c>
      <c r="AY33" s="2" t="s">
        <v>3</v>
      </c>
      <c r="AZ33" s="2" t="s">
        <v>3</v>
      </c>
      <c r="BA33" s="2" t="str">
        <f t="shared" si="6"/>
        <v>D</v>
      </c>
      <c r="BB33" s="2" t="str">
        <f t="shared" si="13"/>
        <v>DD</v>
      </c>
      <c r="BC33" s="2"/>
    </row>
    <row r="34" spans="1:55" x14ac:dyDescent="0.3">
      <c r="A34" s="2"/>
      <c r="B34" s="2" t="s">
        <v>78</v>
      </c>
      <c r="C34" s="2" t="s">
        <v>71</v>
      </c>
      <c r="I34" s="2" t="s">
        <v>72</v>
      </c>
      <c r="J34" s="2">
        <f>COUNTIF($N$4:$N$29,"CS")</f>
        <v>6</v>
      </c>
      <c r="K34" s="2">
        <f>COUNTIF($N$4:$N$29,"CC")</f>
        <v>11</v>
      </c>
      <c r="AG34" s="11" t="s">
        <v>73</v>
      </c>
      <c r="AH34" s="2"/>
      <c r="AI34" s="2"/>
      <c r="AW34" s="1">
        <v>44461</v>
      </c>
      <c r="AX34" s="2" t="s">
        <v>3</v>
      </c>
      <c r="AY34" s="2" t="s">
        <v>5</v>
      </c>
      <c r="AZ34" s="2" t="s">
        <v>3</v>
      </c>
      <c r="BA34" s="2" t="str">
        <f t="shared" si="6"/>
        <v>D</v>
      </c>
      <c r="BB34" s="2" t="str">
        <f t="shared" si="13"/>
        <v>DD</v>
      </c>
      <c r="BC34" s="2"/>
    </row>
    <row r="35" spans="1:55" x14ac:dyDescent="0.3">
      <c r="A35" s="2" t="s">
        <v>78</v>
      </c>
      <c r="B35" s="2">
        <f>COUNTIF($F$4:$F$31,"SS")</f>
        <v>4</v>
      </c>
      <c r="C35" s="2">
        <f>COUNTIF($F$4:$F$31,"SM")</f>
        <v>8</v>
      </c>
      <c r="Q35" s="11" t="s">
        <v>73</v>
      </c>
      <c r="R35" s="2"/>
      <c r="S35" s="2"/>
      <c r="AG35" s="2"/>
      <c r="AH35" s="2" t="s">
        <v>78</v>
      </c>
      <c r="AI35" s="2" t="s">
        <v>76</v>
      </c>
      <c r="AO35" s="11" t="s">
        <v>73</v>
      </c>
      <c r="AP35" s="2"/>
      <c r="AQ35" s="2"/>
    </row>
    <row r="36" spans="1:55" x14ac:dyDescent="0.3">
      <c r="A36" s="2" t="s">
        <v>71</v>
      </c>
      <c r="B36" s="2">
        <f>COUNTIF($F$4:$F$31,"MS")</f>
        <v>7</v>
      </c>
      <c r="C36" s="2">
        <f>COUNTIF($F$4:$F$31,"MM")</f>
        <v>8</v>
      </c>
      <c r="Q36" s="2"/>
      <c r="R36" s="2" t="s">
        <v>78</v>
      </c>
      <c r="S36" s="2" t="s">
        <v>74</v>
      </c>
      <c r="AG36" s="10" t="s">
        <v>78</v>
      </c>
      <c r="AH36" s="10">
        <f>COUNTIF($AL$4:$AL$31,"SS")</f>
        <v>8</v>
      </c>
      <c r="AI36" s="10">
        <f>COUNTIF($AL$4:$AL$31,"SP")</f>
        <v>7</v>
      </c>
      <c r="AO36" s="2"/>
      <c r="AP36" s="2" t="s">
        <v>78</v>
      </c>
      <c r="AQ36" s="2" t="s">
        <v>75</v>
      </c>
      <c r="AW36" s="11" t="s">
        <v>73</v>
      </c>
      <c r="AX36" s="2"/>
      <c r="AY36" s="2"/>
    </row>
    <row r="37" spans="1:55" x14ac:dyDescent="0.3">
      <c r="Q37" s="2" t="s">
        <v>78</v>
      </c>
      <c r="R37" s="2">
        <f>COUNTIF($V$4:$V$33,"SS")</f>
        <v>1</v>
      </c>
      <c r="S37" s="2">
        <f>COUNTIF($V$4:$V$33,"SK")</f>
        <v>8</v>
      </c>
      <c r="AG37" s="2" t="s">
        <v>76</v>
      </c>
      <c r="AH37" s="2">
        <f>COUNTIF($AL$4:$AL$31,"PS")</f>
        <v>7</v>
      </c>
      <c r="AI37" s="2">
        <f>COUNTIF($AL$4:$AL$31,"PP")</f>
        <v>5</v>
      </c>
      <c r="AO37" s="2" t="s">
        <v>78</v>
      </c>
      <c r="AP37" s="2">
        <f>COUNTIF($AT$4:$AT$33,"SS")</f>
        <v>8</v>
      </c>
      <c r="AQ37" s="2">
        <f>COUNTIF($AT$4:$AT$33,"SR")</f>
        <v>8</v>
      </c>
      <c r="AW37" s="2"/>
      <c r="AX37" s="2" t="s">
        <v>78</v>
      </c>
      <c r="AY37" s="2" t="s">
        <v>77</v>
      </c>
    </row>
    <row r="38" spans="1:55" x14ac:dyDescent="0.3">
      <c r="Q38" s="2" t="s">
        <v>74</v>
      </c>
      <c r="R38" s="2">
        <f>COUNTIF($V$4:$V$33,"KS")</f>
        <v>8</v>
      </c>
      <c r="S38" s="2">
        <f>COUNTIF($V$4:$V$33,"KK")</f>
        <v>12</v>
      </c>
      <c r="AG38" s="17"/>
      <c r="AH38" s="17"/>
      <c r="AI38" s="17"/>
      <c r="AJ38" s="17"/>
      <c r="AO38" s="2" t="s">
        <v>75</v>
      </c>
      <c r="AP38" s="2">
        <f>COUNTIF($AT$4:$AT$33,"RS")</f>
        <v>9</v>
      </c>
      <c r="AQ38" s="2">
        <f>COUNTIF($AT$4:$AT$33,"RR")</f>
        <v>4</v>
      </c>
      <c r="AW38" s="2" t="s">
        <v>78</v>
      </c>
      <c r="AX38" s="2">
        <f>COUNTIF($BB$4:$BB$34,"SS")</f>
        <v>9</v>
      </c>
      <c r="AY38" s="2">
        <f>COUNTIF($BB$4:$BB$34,"SD")</f>
        <v>6</v>
      </c>
    </row>
    <row r="39" spans="1:55" x14ac:dyDescent="0.3">
      <c r="AW39" s="2" t="s">
        <v>77</v>
      </c>
      <c r="AX39" s="2">
        <f>COUNTIF($BB$4:$BB$34,"DS")</f>
        <v>6</v>
      </c>
      <c r="AY39" s="2">
        <f>COUNTIF($BB$4:$BB$34,"DD")</f>
        <v>9</v>
      </c>
    </row>
  </sheetData>
  <mergeCells count="8">
    <mergeCell ref="A1:F1"/>
    <mergeCell ref="AW2:BC2"/>
    <mergeCell ref="A2:G2"/>
    <mergeCell ref="I2:O2"/>
    <mergeCell ref="Q2:W2"/>
    <mergeCell ref="Y2:AE2"/>
    <mergeCell ref="AG2:AM2"/>
    <mergeCell ref="AO2:AU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9EC9-AB0B-4FF8-82F1-2BBEB2A0DF73}">
  <dimension ref="A1:BC33"/>
  <sheetViews>
    <sheetView workbookViewId="0">
      <selection sqref="A1:F1"/>
    </sheetView>
  </sheetViews>
  <sheetFormatPr defaultRowHeight="14.4" x14ac:dyDescent="0.3"/>
  <cols>
    <col min="1" max="1" width="19.5546875" bestFit="1" customWidth="1"/>
    <col min="2" max="3" width="14.88671875" bestFit="1" customWidth="1"/>
    <col min="4" max="4" width="18.109375" bestFit="1" customWidth="1"/>
    <col min="5" max="5" width="18.21875" bestFit="1" customWidth="1"/>
    <col min="6" max="6" width="37.109375" bestFit="1" customWidth="1"/>
    <col min="7" max="7" width="35.5546875" bestFit="1" customWidth="1"/>
    <col min="9" max="9" width="19.5546875" bestFit="1" customWidth="1"/>
    <col min="10" max="11" width="17.33203125" bestFit="1" customWidth="1"/>
    <col min="12" max="12" width="18.109375" bestFit="1" customWidth="1"/>
    <col min="13" max="13" width="18.21875" bestFit="1" customWidth="1"/>
    <col min="14" max="14" width="37.109375" bestFit="1" customWidth="1"/>
    <col min="15" max="15" width="29.21875" bestFit="1" customWidth="1"/>
    <col min="17" max="17" width="19.5546875" bestFit="1" customWidth="1"/>
    <col min="18" max="21" width="18.21875" bestFit="1" customWidth="1"/>
    <col min="22" max="22" width="37.109375" bestFit="1" customWidth="1"/>
    <col min="23" max="23" width="26.6640625" bestFit="1" customWidth="1"/>
    <col min="25" max="25" width="19.5546875" bestFit="1" customWidth="1"/>
    <col min="26" max="27" width="17.6640625" bestFit="1" customWidth="1"/>
    <col min="28" max="28" width="18.109375" bestFit="1" customWidth="1"/>
    <col min="29" max="29" width="18.21875" bestFit="1" customWidth="1"/>
    <col min="30" max="30" width="37.109375" bestFit="1" customWidth="1"/>
    <col min="31" max="31" width="25.88671875" bestFit="1" customWidth="1"/>
    <col min="33" max="33" width="19.5546875" bestFit="1" customWidth="1"/>
    <col min="34" max="35" width="14.88671875" bestFit="1" customWidth="1"/>
    <col min="36" max="36" width="18.109375" bestFit="1" customWidth="1"/>
    <col min="37" max="37" width="18.21875" bestFit="1" customWidth="1"/>
    <col min="38" max="38" width="37.109375" bestFit="1" customWidth="1"/>
    <col min="39" max="39" width="25.88671875" bestFit="1" customWidth="1"/>
    <col min="41" max="41" width="19.5546875" bestFit="1" customWidth="1"/>
    <col min="42" max="43" width="24.33203125" bestFit="1" customWidth="1"/>
    <col min="44" max="44" width="24.77734375" bestFit="1" customWidth="1"/>
    <col min="45" max="45" width="18.21875" bestFit="1" customWidth="1"/>
    <col min="46" max="46" width="37.109375" bestFit="1" customWidth="1"/>
    <col min="47" max="47" width="31.33203125" bestFit="1" customWidth="1"/>
    <col min="48" max="48" width="19.5546875" bestFit="1" customWidth="1"/>
    <col min="49" max="49" width="10.5546875" bestFit="1" customWidth="1"/>
    <col min="50" max="51" width="14.88671875" bestFit="1" customWidth="1"/>
    <col min="52" max="52" width="18.109375" bestFit="1" customWidth="1"/>
    <col min="53" max="53" width="18.21875" bestFit="1" customWidth="1"/>
    <col min="54" max="54" width="37.109375" bestFit="1" customWidth="1"/>
    <col min="55" max="55" width="29.5546875" bestFit="1" customWidth="1"/>
  </cols>
  <sheetData>
    <row r="1" spans="1:55" ht="43.2" customHeight="1" x14ac:dyDescent="0.3">
      <c r="A1" s="43" t="s">
        <v>244</v>
      </c>
      <c r="B1" s="43"/>
      <c r="C1" s="43"/>
      <c r="D1" s="43"/>
      <c r="E1" s="43"/>
      <c r="F1" s="43"/>
    </row>
    <row r="2" spans="1:55" x14ac:dyDescent="0.3">
      <c r="A2" s="49" t="s">
        <v>49</v>
      </c>
      <c r="B2" s="49"/>
      <c r="C2" s="49"/>
      <c r="D2" s="49"/>
      <c r="E2" s="49"/>
      <c r="F2" s="49"/>
      <c r="G2" s="49"/>
      <c r="I2" s="51" t="s">
        <v>50</v>
      </c>
      <c r="J2" s="51"/>
      <c r="K2" s="51"/>
      <c r="L2" s="51"/>
      <c r="M2" s="51"/>
      <c r="N2" s="51"/>
      <c r="O2" s="51"/>
      <c r="Q2" s="48" t="s">
        <v>51</v>
      </c>
      <c r="R2" s="48"/>
      <c r="S2" s="48"/>
      <c r="T2" s="48"/>
      <c r="U2" s="48"/>
      <c r="V2" s="48"/>
      <c r="W2" s="48"/>
      <c r="Y2" s="46" t="s">
        <v>52</v>
      </c>
      <c r="Z2" s="46"/>
      <c r="AA2" s="46"/>
      <c r="AB2" s="46"/>
      <c r="AC2" s="46"/>
      <c r="AD2" s="46"/>
      <c r="AE2" s="46"/>
      <c r="AG2" s="47" t="s">
        <v>91</v>
      </c>
      <c r="AH2" s="47"/>
      <c r="AI2" s="47"/>
      <c r="AJ2" s="47"/>
      <c r="AK2" s="47"/>
      <c r="AL2" s="47"/>
      <c r="AM2" s="47"/>
      <c r="AO2" s="45" t="s">
        <v>53</v>
      </c>
      <c r="AP2" s="45"/>
      <c r="AQ2" s="45"/>
      <c r="AR2" s="45"/>
      <c r="AS2" s="45"/>
      <c r="AT2" s="45"/>
      <c r="AU2" s="45"/>
      <c r="AW2" s="46" t="s">
        <v>54</v>
      </c>
      <c r="AX2" s="46"/>
      <c r="AY2" s="46"/>
      <c r="AZ2" s="46"/>
      <c r="BA2" s="46"/>
      <c r="BB2" s="46"/>
      <c r="BC2" s="46"/>
    </row>
    <row r="3" spans="1:55" x14ac:dyDescent="0.3">
      <c r="A3" s="7" t="s">
        <v>12</v>
      </c>
      <c r="B3" s="8" t="s">
        <v>9</v>
      </c>
      <c r="C3" s="8" t="s">
        <v>10</v>
      </c>
      <c r="D3" s="8" t="s">
        <v>11</v>
      </c>
      <c r="E3" s="8" t="s">
        <v>25</v>
      </c>
      <c r="F3" s="8" t="s">
        <v>70</v>
      </c>
      <c r="G3" s="8" t="s">
        <v>30</v>
      </c>
      <c r="I3" s="7" t="s">
        <v>12</v>
      </c>
      <c r="J3" s="8" t="s">
        <v>9</v>
      </c>
      <c r="K3" s="8" t="s">
        <v>10</v>
      </c>
      <c r="L3" s="8" t="s">
        <v>11</v>
      </c>
      <c r="M3" s="8" t="s">
        <v>25</v>
      </c>
      <c r="N3" s="8" t="s">
        <v>70</v>
      </c>
      <c r="O3" s="8" t="s">
        <v>30</v>
      </c>
      <c r="Q3" s="7" t="s">
        <v>12</v>
      </c>
      <c r="R3" s="8" t="s">
        <v>9</v>
      </c>
      <c r="S3" s="8" t="s">
        <v>10</v>
      </c>
      <c r="T3" s="8" t="s">
        <v>11</v>
      </c>
      <c r="U3" s="8" t="s">
        <v>25</v>
      </c>
      <c r="V3" s="8" t="s">
        <v>70</v>
      </c>
      <c r="W3" s="8" t="s">
        <v>30</v>
      </c>
      <c r="Y3" s="7" t="s">
        <v>12</v>
      </c>
      <c r="Z3" s="8" t="s">
        <v>9</v>
      </c>
      <c r="AA3" s="8" t="s">
        <v>10</v>
      </c>
      <c r="AB3" s="8" t="s">
        <v>11</v>
      </c>
      <c r="AC3" s="8" t="s">
        <v>25</v>
      </c>
      <c r="AD3" s="8" t="s">
        <v>70</v>
      </c>
      <c r="AE3" s="8" t="s">
        <v>30</v>
      </c>
      <c r="AG3" s="7" t="s">
        <v>12</v>
      </c>
      <c r="AH3" s="8" t="s">
        <v>9</v>
      </c>
      <c r="AI3" s="8" t="s">
        <v>10</v>
      </c>
      <c r="AJ3" s="8" t="s">
        <v>11</v>
      </c>
      <c r="AK3" s="8" t="s">
        <v>25</v>
      </c>
      <c r="AL3" s="8" t="s">
        <v>70</v>
      </c>
      <c r="AM3" s="8" t="s">
        <v>30</v>
      </c>
      <c r="AO3" s="7" t="s">
        <v>12</v>
      </c>
      <c r="AP3" s="8" t="s">
        <v>9</v>
      </c>
      <c r="AQ3" s="8" t="s">
        <v>10</v>
      </c>
      <c r="AR3" s="8" t="s">
        <v>11</v>
      </c>
      <c r="AS3" s="8" t="s">
        <v>25</v>
      </c>
      <c r="AT3" s="8" t="s">
        <v>70</v>
      </c>
      <c r="AU3" s="8" t="s">
        <v>30</v>
      </c>
      <c r="AW3" s="7" t="s">
        <v>12</v>
      </c>
      <c r="AX3" s="8" t="s">
        <v>9</v>
      </c>
      <c r="AY3" s="8" t="s">
        <v>10</v>
      </c>
      <c r="AZ3" s="8" t="s">
        <v>11</v>
      </c>
      <c r="BA3" s="8" t="s">
        <v>25</v>
      </c>
      <c r="BB3" s="8" t="s">
        <v>70</v>
      </c>
      <c r="BC3" s="8" t="s">
        <v>30</v>
      </c>
    </row>
    <row r="4" spans="1:55" x14ac:dyDescent="0.3">
      <c r="A4" s="1">
        <v>39575</v>
      </c>
      <c r="B4" s="2" t="s">
        <v>0</v>
      </c>
      <c r="C4" s="2" t="s">
        <v>4</v>
      </c>
      <c r="D4" s="2" t="s">
        <v>0</v>
      </c>
      <c r="E4" s="2" t="str">
        <f>IF(D4=$B$4,"M","R")</f>
        <v>M</v>
      </c>
      <c r="F4" s="2"/>
      <c r="G4" s="2" t="str">
        <f>_xlfn.CONCAT(E4:E27)</f>
        <v>MRRMMRRMMRMMMMRMRRRRMRMM</v>
      </c>
      <c r="I4" s="1">
        <v>39572</v>
      </c>
      <c r="J4" s="2" t="s">
        <v>4</v>
      </c>
      <c r="K4" s="2" t="s">
        <v>6</v>
      </c>
      <c r="L4" s="2" t="s">
        <v>4</v>
      </c>
      <c r="M4" s="2" t="str">
        <f>IF(L4=$J$4,"R","C")</f>
        <v>R</v>
      </c>
      <c r="N4" s="2"/>
      <c r="O4" s="2" t="str">
        <f>_xlfn.CONCAT(M4:M28)</f>
        <v>RRRCCRCCCCCCRCCRCCRCCRRCR</v>
      </c>
      <c r="Q4" s="1">
        <v>39569</v>
      </c>
      <c r="R4" s="2" t="s">
        <v>4</v>
      </c>
      <c r="S4" s="2" t="s">
        <v>2</v>
      </c>
      <c r="T4" s="2" t="s">
        <v>4</v>
      </c>
      <c r="U4" s="2" t="str">
        <f>IF(T4=$R$4,"R","K")</f>
        <v>R</v>
      </c>
      <c r="V4" s="2"/>
      <c r="W4" s="2" t="str">
        <f>_xlfn.CONCAT(U4:U27)</f>
        <v>RRRKRKKKRKRKRRRKKKKRKKRK</v>
      </c>
      <c r="Y4" s="1">
        <v>39562</v>
      </c>
      <c r="Z4" s="2" t="s">
        <v>5</v>
      </c>
      <c r="AA4" s="2" t="s">
        <v>4</v>
      </c>
      <c r="AB4" s="2" t="s">
        <v>4</v>
      </c>
      <c r="AC4" s="2" t="str">
        <f>IF(AB4=$AA$4,"R","S")</f>
        <v>R</v>
      </c>
      <c r="AD4" s="2"/>
      <c r="AE4" s="2" t="str">
        <f>_xlfn.CONCAT(AC4:AC27)</f>
        <v>RRRSRRRRSRSRRSRSSSSRRSRS</v>
      </c>
      <c r="AG4" s="1">
        <v>39559</v>
      </c>
      <c r="AH4" s="2" t="s">
        <v>4</v>
      </c>
      <c r="AI4" s="2" t="s">
        <v>82</v>
      </c>
      <c r="AJ4" s="2" t="s">
        <v>4</v>
      </c>
      <c r="AK4" s="2" t="str">
        <f>IF(AJ4=$AH$4,"R","P")</f>
        <v>R</v>
      </c>
      <c r="AL4" s="2"/>
      <c r="AM4" s="2" t="str">
        <f>_xlfn.CONCAT(AK4:AK26)</f>
        <v>RPPRRRPRRRRPPRPPRPPRRPR</v>
      </c>
      <c r="AO4" s="1">
        <v>39564</v>
      </c>
      <c r="AP4" s="2" t="s">
        <v>1</v>
      </c>
      <c r="AQ4" s="2" t="s">
        <v>4</v>
      </c>
      <c r="AR4" s="2" t="s">
        <v>4</v>
      </c>
      <c r="AS4" s="2" t="str">
        <f>IF(AR4=$AQ$4,"R","R'")</f>
        <v>R</v>
      </c>
      <c r="AT4" s="2"/>
      <c r="AU4" s="2" t="str">
        <f>_xlfn.CONCAT(AS4:AS25)</f>
        <v>RRR'RR'R'R'RR'R'RRRR'R'RRRR'R'R'R'</v>
      </c>
      <c r="AW4" s="1">
        <v>39557</v>
      </c>
      <c r="AX4" s="2" t="s">
        <v>3</v>
      </c>
      <c r="AY4" s="2" t="s">
        <v>4</v>
      </c>
      <c r="AZ4" s="2" t="s">
        <v>3</v>
      </c>
      <c r="BA4" s="2" t="str">
        <f>IF(AZ4=$AX$4,"D","R")</f>
        <v>D</v>
      </c>
      <c r="BB4" s="2"/>
      <c r="BC4" s="2" t="str">
        <f>_xlfn.CONCAT(BA4:BA27)</f>
        <v>DRRRDDDRDDRRRRRRRDDDDDRD</v>
      </c>
    </row>
    <row r="5" spans="1:55" x14ac:dyDescent="0.3">
      <c r="A5" s="1">
        <v>39594</v>
      </c>
      <c r="B5" s="2" t="s">
        <v>4</v>
      </c>
      <c r="C5" s="2" t="s">
        <v>0</v>
      </c>
      <c r="D5" s="2" t="s">
        <v>4</v>
      </c>
      <c r="E5" s="2" t="str">
        <f t="shared" ref="E5:E27" si="0">IF(D5=$B$4,"M","R")</f>
        <v>R</v>
      </c>
      <c r="F5" s="2" t="str">
        <f>_xlfn.CONCAT(E4,E5)</f>
        <v>MR</v>
      </c>
      <c r="G5" s="2"/>
      <c r="I5" s="1">
        <v>39592</v>
      </c>
      <c r="J5" s="2" t="s">
        <v>6</v>
      </c>
      <c r="K5" s="2" t="s">
        <v>4</v>
      </c>
      <c r="L5" s="2" t="s">
        <v>4</v>
      </c>
      <c r="M5" s="2" t="str">
        <f t="shared" ref="M5:M28" si="1">IF(L5=$J$4,"R","C")</f>
        <v>R</v>
      </c>
      <c r="N5" s="2" t="str">
        <f>_xlfn.CONCAT(M4,M5)</f>
        <v>RR</v>
      </c>
      <c r="O5" s="2"/>
      <c r="Q5" s="1">
        <v>39588</v>
      </c>
      <c r="R5" s="2" t="s">
        <v>2</v>
      </c>
      <c r="S5" s="2" t="s">
        <v>4</v>
      </c>
      <c r="T5" s="2" t="s">
        <v>4</v>
      </c>
      <c r="U5" s="2" t="str">
        <f t="shared" ref="U5:U27" si="2">IF(T5=$R$4,"R","K")</f>
        <v>R</v>
      </c>
      <c r="V5" s="2" t="str">
        <f>_xlfn.CONCAT(U4,U5)</f>
        <v>RR</v>
      </c>
      <c r="W5" s="2"/>
      <c r="Y5" s="1">
        <v>39577</v>
      </c>
      <c r="Z5" s="2" t="s">
        <v>4</v>
      </c>
      <c r="AA5" s="2" t="s">
        <v>5</v>
      </c>
      <c r="AB5" s="2" t="s">
        <v>4</v>
      </c>
      <c r="AC5" s="2" t="str">
        <f t="shared" ref="AC5:AC27" si="3">IF(AB5=$AA$4,"R","S")</f>
        <v>R</v>
      </c>
      <c r="AD5" s="2" t="str">
        <f>_xlfn.CONCAT(AC4,AC5)</f>
        <v>RR</v>
      </c>
      <c r="AE5" s="2"/>
      <c r="AG5" s="1">
        <v>39596</v>
      </c>
      <c r="AH5" s="2" t="s">
        <v>82</v>
      </c>
      <c r="AI5" s="2" t="s">
        <v>4</v>
      </c>
      <c r="AJ5" s="2" t="s">
        <v>82</v>
      </c>
      <c r="AK5" s="2" t="str">
        <f t="shared" ref="AK5:AK26" si="4">IF(AJ5=$AH$4,"R","P")</f>
        <v>P</v>
      </c>
      <c r="AL5" s="2" t="str">
        <f>_xlfn.CONCAT(AK4,AK5)</f>
        <v>RP</v>
      </c>
      <c r="AM5" s="2"/>
      <c r="AO5" s="1">
        <v>39585</v>
      </c>
      <c r="AP5" s="2" t="s">
        <v>4</v>
      </c>
      <c r="AQ5" s="2" t="s">
        <v>1</v>
      </c>
      <c r="AR5" s="2" t="s">
        <v>4</v>
      </c>
      <c r="AS5" s="2" t="str">
        <f t="shared" ref="AS5:AS25" si="5">IF(AR5=$AQ$4,"R","R'")</f>
        <v>R</v>
      </c>
      <c r="AT5" s="2" t="str">
        <f>_xlfn.CONCAT(AS4,AS5)</f>
        <v>RR</v>
      </c>
      <c r="AU5" s="2"/>
      <c r="AW5" s="1">
        <v>39579</v>
      </c>
      <c r="AX5" s="2" t="s">
        <v>4</v>
      </c>
      <c r="AY5" s="2" t="s">
        <v>3</v>
      </c>
      <c r="AZ5" s="2" t="s">
        <v>4</v>
      </c>
      <c r="BA5" s="2" t="str">
        <f t="shared" ref="BA5:BA27" si="6">IF(AZ5=$AX$4,"D","R")</f>
        <v>R</v>
      </c>
      <c r="BB5" s="2" t="str">
        <f>_xlfn.CONCAT(BA4,BA5)</f>
        <v>DR</v>
      </c>
      <c r="BC5" s="2"/>
    </row>
    <row r="6" spans="1:55" x14ac:dyDescent="0.3">
      <c r="A6" s="1">
        <v>39947</v>
      </c>
      <c r="B6" s="2" t="s">
        <v>0</v>
      </c>
      <c r="C6" s="2" t="s">
        <v>4</v>
      </c>
      <c r="D6" s="2" t="s">
        <v>4</v>
      </c>
      <c r="E6" s="2" t="str">
        <f t="shared" si="0"/>
        <v>R</v>
      </c>
      <c r="F6" s="2" t="str">
        <f t="shared" ref="F6:F27" si="7">_xlfn.CONCAT(E5,E6)</f>
        <v>RR</v>
      </c>
      <c r="G6" s="2"/>
      <c r="I6" s="1">
        <v>39600</v>
      </c>
      <c r="J6" s="2" t="s">
        <v>6</v>
      </c>
      <c r="K6" s="2" t="s">
        <v>4</v>
      </c>
      <c r="L6" s="2" t="s">
        <v>4</v>
      </c>
      <c r="M6" s="2" t="str">
        <f t="shared" si="1"/>
        <v>R</v>
      </c>
      <c r="N6" s="2" t="str">
        <f t="shared" ref="N6:N28" si="8">_xlfn.CONCAT(M5,M6)</f>
        <v>RR</v>
      </c>
      <c r="O6" s="2"/>
      <c r="Q6" s="1">
        <v>39926</v>
      </c>
      <c r="R6" s="2" t="s">
        <v>2</v>
      </c>
      <c r="S6" s="2" t="s">
        <v>4</v>
      </c>
      <c r="T6" s="2" t="s">
        <v>4</v>
      </c>
      <c r="U6" s="2" t="str">
        <f t="shared" si="2"/>
        <v>R</v>
      </c>
      <c r="V6" s="2" t="str">
        <f t="shared" ref="V6:V27" si="9">_xlfn.CONCAT(U5,U6)</f>
        <v>RR</v>
      </c>
      <c r="W6" s="2"/>
      <c r="Y6" s="1">
        <v>39935</v>
      </c>
      <c r="Z6" s="2" t="s">
        <v>5</v>
      </c>
      <c r="AA6" s="2" t="s">
        <v>4</v>
      </c>
      <c r="AB6" s="2" t="s">
        <v>4</v>
      </c>
      <c r="AC6" s="2" t="str">
        <f t="shared" si="3"/>
        <v>R</v>
      </c>
      <c r="AD6" s="2" t="str">
        <f t="shared" ref="AD6:AD27" si="10">_xlfn.CONCAT(AC5,AC6)</f>
        <v>RR</v>
      </c>
      <c r="AE6" s="2"/>
      <c r="AG6" s="1">
        <v>39929</v>
      </c>
      <c r="AH6" s="2" t="s">
        <v>82</v>
      </c>
      <c r="AI6" s="2" t="s">
        <v>4</v>
      </c>
      <c r="AJ6" s="2" t="s">
        <v>82</v>
      </c>
      <c r="AK6" s="2" t="str">
        <f t="shared" si="4"/>
        <v>P</v>
      </c>
      <c r="AL6" s="2" t="str">
        <f t="shared" ref="AL6:AL26" si="11">_xlfn.CONCAT(AK5,AK6)</f>
        <v>PP</v>
      </c>
      <c r="AM6" s="2"/>
      <c r="AO6" s="1">
        <v>39921</v>
      </c>
      <c r="AP6" s="2" t="s">
        <v>1</v>
      </c>
      <c r="AQ6" s="2" t="s">
        <v>4</v>
      </c>
      <c r="AR6" s="2" t="s">
        <v>1</v>
      </c>
      <c r="AS6" s="2" t="str">
        <f t="shared" si="5"/>
        <v>R'</v>
      </c>
      <c r="AT6" s="2" t="str">
        <f t="shared" ref="AT6:AT25" si="12">_xlfn.CONCAT(AS5,AS6)</f>
        <v>RR'</v>
      </c>
      <c r="AU6" s="2"/>
      <c r="AW6" s="1">
        <v>39598</v>
      </c>
      <c r="AX6" s="2" t="s">
        <v>3</v>
      </c>
      <c r="AY6" s="2" t="s">
        <v>4</v>
      </c>
      <c r="AZ6" s="2" t="s">
        <v>4</v>
      </c>
      <c r="BA6" s="2" t="str">
        <f t="shared" si="6"/>
        <v>R</v>
      </c>
      <c r="BB6" s="2" t="str">
        <f t="shared" ref="BB6:BB27" si="13">_xlfn.CONCAT(BA5,BA6)</f>
        <v>RR</v>
      </c>
      <c r="BC6" s="2"/>
    </row>
    <row r="7" spans="1:55" x14ac:dyDescent="0.3">
      <c r="A7" s="1">
        <v>40250</v>
      </c>
      <c r="B7" s="2" t="s">
        <v>0</v>
      </c>
      <c r="C7" s="2" t="s">
        <v>4</v>
      </c>
      <c r="D7" s="2" t="s">
        <v>0</v>
      </c>
      <c r="E7" s="2" t="str">
        <f t="shared" si="0"/>
        <v>M</v>
      </c>
      <c r="F7" s="2" t="str">
        <f t="shared" si="7"/>
        <v>RM</v>
      </c>
      <c r="G7" s="2"/>
      <c r="I7" s="1">
        <v>39933</v>
      </c>
      <c r="J7" s="2" t="s">
        <v>6</v>
      </c>
      <c r="K7" s="2" t="s">
        <v>4</v>
      </c>
      <c r="L7" s="2" t="s">
        <v>6</v>
      </c>
      <c r="M7" s="2" t="str">
        <f t="shared" si="1"/>
        <v>C</v>
      </c>
      <c r="N7" s="2" t="str">
        <f t="shared" si="8"/>
        <v>RC</v>
      </c>
      <c r="O7" s="2"/>
      <c r="Q7" s="1">
        <v>39953</v>
      </c>
      <c r="R7" s="2" t="s">
        <v>2</v>
      </c>
      <c r="S7" s="2" t="s">
        <v>4</v>
      </c>
      <c r="T7" s="2" t="s">
        <v>2</v>
      </c>
      <c r="U7" s="2" t="str">
        <f t="shared" si="2"/>
        <v>K</v>
      </c>
      <c r="V7" s="2" t="str">
        <f t="shared" si="9"/>
        <v>RK</v>
      </c>
      <c r="W7" s="2"/>
      <c r="Y7" s="1">
        <v>39944</v>
      </c>
      <c r="Z7" s="2" t="s">
        <v>5</v>
      </c>
      <c r="AA7" s="2" t="s">
        <v>4</v>
      </c>
      <c r="AB7" s="2" t="s">
        <v>5</v>
      </c>
      <c r="AC7" s="2" t="str">
        <f t="shared" si="3"/>
        <v>S</v>
      </c>
      <c r="AD7" s="2" t="str">
        <f t="shared" si="10"/>
        <v>RS</v>
      </c>
      <c r="AE7" s="2"/>
      <c r="AG7" s="1">
        <v>39938</v>
      </c>
      <c r="AH7" s="2" t="s">
        <v>82</v>
      </c>
      <c r="AI7" s="2" t="s">
        <v>4</v>
      </c>
      <c r="AJ7" s="2" t="s">
        <v>4</v>
      </c>
      <c r="AK7" s="2" t="str">
        <f t="shared" si="4"/>
        <v>R</v>
      </c>
      <c r="AL7" s="2" t="str">
        <f t="shared" si="11"/>
        <v>PR</v>
      </c>
      <c r="AM7" s="2"/>
      <c r="AO7" s="1">
        <v>39940</v>
      </c>
      <c r="AP7" s="2" t="s">
        <v>1</v>
      </c>
      <c r="AQ7" s="2" t="s">
        <v>4</v>
      </c>
      <c r="AR7" s="2" t="s">
        <v>4</v>
      </c>
      <c r="AS7" s="2" t="str">
        <f t="shared" si="5"/>
        <v>R</v>
      </c>
      <c r="AT7" s="2" t="str">
        <f t="shared" si="12"/>
        <v>R'R</v>
      </c>
      <c r="AU7" s="2"/>
      <c r="AW7" s="1">
        <v>39931</v>
      </c>
      <c r="AX7" s="2" t="s">
        <v>3</v>
      </c>
      <c r="AY7" s="2" t="s">
        <v>4</v>
      </c>
      <c r="AZ7" s="2" t="s">
        <v>4</v>
      </c>
      <c r="BA7" s="2" t="str">
        <f t="shared" si="6"/>
        <v>R</v>
      </c>
      <c r="BB7" s="2" t="str">
        <f t="shared" si="13"/>
        <v>RR</v>
      </c>
      <c r="BC7" s="2"/>
    </row>
    <row r="8" spans="1:55" x14ac:dyDescent="0.3">
      <c r="A8" s="1">
        <v>40279</v>
      </c>
      <c r="B8" s="2" t="s">
        <v>4</v>
      </c>
      <c r="C8" s="2" t="s">
        <v>0</v>
      </c>
      <c r="D8" s="2" t="s">
        <v>0</v>
      </c>
      <c r="E8" s="2" t="str">
        <f t="shared" si="0"/>
        <v>M</v>
      </c>
      <c r="F8" s="2" t="str">
        <f t="shared" si="7"/>
        <v>MM</v>
      </c>
      <c r="G8" s="2"/>
      <c r="I8" s="1">
        <v>39942</v>
      </c>
      <c r="J8" s="2" t="s">
        <v>6</v>
      </c>
      <c r="K8" s="2" t="s">
        <v>4</v>
      </c>
      <c r="L8" s="2" t="s">
        <v>6</v>
      </c>
      <c r="M8" s="2" t="str">
        <f t="shared" si="1"/>
        <v>C</v>
      </c>
      <c r="N8" s="2" t="str">
        <f t="shared" si="8"/>
        <v>CC</v>
      </c>
      <c r="O8" s="2"/>
      <c r="Q8" s="1">
        <v>40257</v>
      </c>
      <c r="R8" s="2" t="s">
        <v>4</v>
      </c>
      <c r="S8" s="2" t="s">
        <v>2</v>
      </c>
      <c r="T8" s="2" t="s">
        <v>4</v>
      </c>
      <c r="U8" s="2" t="str">
        <f t="shared" si="2"/>
        <v>R</v>
      </c>
      <c r="V8" s="2" t="str">
        <f t="shared" si="9"/>
        <v>KR</v>
      </c>
      <c r="W8" s="2"/>
      <c r="Y8" s="1">
        <v>40263</v>
      </c>
      <c r="Z8" s="2" t="s">
        <v>4</v>
      </c>
      <c r="AA8" s="2" t="s">
        <v>5</v>
      </c>
      <c r="AB8" s="2" t="s">
        <v>4</v>
      </c>
      <c r="AC8" s="2" t="str">
        <f t="shared" si="3"/>
        <v>R</v>
      </c>
      <c r="AD8" s="2" t="str">
        <f t="shared" si="10"/>
        <v>SR</v>
      </c>
      <c r="AE8" s="2"/>
      <c r="AG8" s="1">
        <v>40261</v>
      </c>
      <c r="AH8" s="2" t="s">
        <v>82</v>
      </c>
      <c r="AI8" s="2" t="s">
        <v>4</v>
      </c>
      <c r="AJ8" s="2" t="s">
        <v>4</v>
      </c>
      <c r="AK8" s="2" t="str">
        <f t="shared" si="4"/>
        <v>R</v>
      </c>
      <c r="AL8" s="2" t="str">
        <f t="shared" si="11"/>
        <v>RR</v>
      </c>
      <c r="AM8" s="2"/>
      <c r="AO8" s="1">
        <v>40255</v>
      </c>
      <c r="AP8" s="2" t="s">
        <v>1</v>
      </c>
      <c r="AQ8" s="2" t="s">
        <v>4</v>
      </c>
      <c r="AR8" s="2" t="s">
        <v>1</v>
      </c>
      <c r="AS8" s="2" t="str">
        <f t="shared" si="5"/>
        <v>R'</v>
      </c>
      <c r="AT8" s="2" t="str">
        <f t="shared" si="12"/>
        <v>RR'</v>
      </c>
      <c r="AU8" s="2"/>
      <c r="AW8" s="1">
        <v>39950</v>
      </c>
      <c r="AX8" s="2" t="s">
        <v>3</v>
      </c>
      <c r="AY8" s="2" t="s">
        <v>4</v>
      </c>
      <c r="AZ8" s="2" t="s">
        <v>3</v>
      </c>
      <c r="BA8" s="2" t="str">
        <f t="shared" si="6"/>
        <v>D</v>
      </c>
      <c r="BB8" s="2" t="str">
        <f t="shared" si="13"/>
        <v>RD</v>
      </c>
      <c r="BC8" s="2"/>
    </row>
    <row r="9" spans="1:55" x14ac:dyDescent="0.3">
      <c r="A9" s="1">
        <v>40662</v>
      </c>
      <c r="B9" s="2" t="s">
        <v>4</v>
      </c>
      <c r="C9" s="2" t="s">
        <v>0</v>
      </c>
      <c r="D9" s="2" t="s">
        <v>4</v>
      </c>
      <c r="E9" s="2" t="str">
        <f t="shared" si="0"/>
        <v>R</v>
      </c>
      <c r="F9" s="2" t="str">
        <f t="shared" si="7"/>
        <v>MR</v>
      </c>
      <c r="G9" s="2"/>
      <c r="I9" s="1">
        <v>40265</v>
      </c>
      <c r="J9" s="2" t="s">
        <v>4</v>
      </c>
      <c r="K9" s="2" t="s">
        <v>6</v>
      </c>
      <c r="L9" s="2" t="s">
        <v>4</v>
      </c>
      <c r="M9" s="2" t="str">
        <f t="shared" si="1"/>
        <v>R</v>
      </c>
      <c r="N9" s="2" t="str">
        <f t="shared" si="8"/>
        <v>CR</v>
      </c>
      <c r="O9" s="2"/>
      <c r="Q9" s="1">
        <v>40285</v>
      </c>
      <c r="R9" s="2" t="s">
        <v>2</v>
      </c>
      <c r="S9" s="2" t="s">
        <v>4</v>
      </c>
      <c r="T9" s="2" t="s">
        <v>2</v>
      </c>
      <c r="U9" s="2" t="str">
        <f t="shared" si="2"/>
        <v>K</v>
      </c>
      <c r="V9" s="2" t="str">
        <f t="shared" si="9"/>
        <v>RK</v>
      </c>
      <c r="W9" s="2"/>
      <c r="Y9" s="1">
        <v>40273</v>
      </c>
      <c r="Z9" s="2" t="s">
        <v>5</v>
      </c>
      <c r="AA9" s="2" t="s">
        <v>4</v>
      </c>
      <c r="AB9" s="2" t="s">
        <v>4</v>
      </c>
      <c r="AC9" s="2" t="str">
        <f t="shared" si="3"/>
        <v>R</v>
      </c>
      <c r="AD9" s="2" t="str">
        <f t="shared" si="10"/>
        <v>RR</v>
      </c>
      <c r="AE9" s="2"/>
      <c r="AG9" s="1">
        <v>40275</v>
      </c>
      <c r="AH9" s="2" t="s">
        <v>4</v>
      </c>
      <c r="AI9" s="2" t="s">
        <v>82</v>
      </c>
      <c r="AJ9" s="2" t="s">
        <v>4</v>
      </c>
      <c r="AK9" s="2" t="str">
        <f t="shared" si="4"/>
        <v>R</v>
      </c>
      <c r="AL9" s="2" t="str">
        <f t="shared" si="11"/>
        <v>RR</v>
      </c>
      <c r="AM9" s="2"/>
      <c r="AO9" s="1">
        <v>40282</v>
      </c>
      <c r="AP9" s="2" t="s">
        <v>4</v>
      </c>
      <c r="AQ9" s="2" t="s">
        <v>1</v>
      </c>
      <c r="AR9" s="2" t="s">
        <v>1</v>
      </c>
      <c r="AS9" s="2" t="str">
        <f t="shared" si="5"/>
        <v>R'</v>
      </c>
      <c r="AT9" s="2" t="str">
        <f t="shared" si="12"/>
        <v>R'R'</v>
      </c>
      <c r="AU9" s="2"/>
      <c r="AW9" s="1">
        <v>40252</v>
      </c>
      <c r="AX9" s="2" t="s">
        <v>4</v>
      </c>
      <c r="AY9" s="2" t="s">
        <v>3</v>
      </c>
      <c r="AZ9" s="2" t="s">
        <v>3</v>
      </c>
      <c r="BA9" s="2" t="str">
        <f t="shared" si="6"/>
        <v>D</v>
      </c>
      <c r="BB9" s="2" t="str">
        <f t="shared" si="13"/>
        <v>DD</v>
      </c>
      <c r="BC9" s="2"/>
    </row>
    <row r="10" spans="1:55" x14ac:dyDescent="0.3">
      <c r="A10" s="1">
        <v>40683</v>
      </c>
      <c r="B10" s="2" t="s">
        <v>0</v>
      </c>
      <c r="C10" s="2" t="s">
        <v>4</v>
      </c>
      <c r="D10" s="2" t="s">
        <v>4</v>
      </c>
      <c r="E10" s="2" t="str">
        <f t="shared" si="0"/>
        <v>R</v>
      </c>
      <c r="F10" s="2" t="str">
        <f t="shared" si="7"/>
        <v>RR</v>
      </c>
      <c r="G10" s="2"/>
      <c r="I10" s="1">
        <v>40271</v>
      </c>
      <c r="J10" s="2" t="s">
        <v>6</v>
      </c>
      <c r="K10" s="2" t="s">
        <v>4</v>
      </c>
      <c r="L10" s="2" t="s">
        <v>6</v>
      </c>
      <c r="M10" s="2" t="str">
        <f t="shared" si="1"/>
        <v>C</v>
      </c>
      <c r="N10" s="2" t="str">
        <f t="shared" si="8"/>
        <v>RC</v>
      </c>
      <c r="O10" s="2"/>
      <c r="Q10" s="1">
        <v>40648</v>
      </c>
      <c r="R10" s="2" t="s">
        <v>4</v>
      </c>
      <c r="S10" s="2" t="s">
        <v>2</v>
      </c>
      <c r="T10" s="2" t="s">
        <v>2</v>
      </c>
      <c r="U10" s="2" t="str">
        <f t="shared" si="2"/>
        <v>K</v>
      </c>
      <c r="V10" s="2" t="str">
        <f t="shared" si="9"/>
        <v>KK</v>
      </c>
      <c r="W10" s="2"/>
      <c r="Y10" s="1">
        <v>40642</v>
      </c>
      <c r="Z10" s="2" t="s">
        <v>5</v>
      </c>
      <c r="AA10" s="2" t="s">
        <v>4</v>
      </c>
      <c r="AB10" s="2" t="s">
        <v>4</v>
      </c>
      <c r="AC10" s="2" t="str">
        <f t="shared" si="3"/>
        <v>R</v>
      </c>
      <c r="AD10" s="2" t="str">
        <f t="shared" si="10"/>
        <v>RR</v>
      </c>
      <c r="AE10" s="2"/>
      <c r="AG10" s="1">
        <v>40654</v>
      </c>
      <c r="AH10" s="2" t="s">
        <v>82</v>
      </c>
      <c r="AI10" s="2" t="s">
        <v>4</v>
      </c>
      <c r="AJ10" s="2" t="s">
        <v>82</v>
      </c>
      <c r="AK10" s="2" t="str">
        <f t="shared" si="4"/>
        <v>P</v>
      </c>
      <c r="AL10" s="2" t="str">
        <f t="shared" si="11"/>
        <v>RP</v>
      </c>
      <c r="AM10" s="2"/>
      <c r="AO10" s="1">
        <v>40674</v>
      </c>
      <c r="AP10" s="2" t="s">
        <v>4</v>
      </c>
      <c r="AQ10" s="2" t="s">
        <v>1</v>
      </c>
      <c r="AR10" s="2" t="s">
        <v>1</v>
      </c>
      <c r="AS10" s="2" t="str">
        <f t="shared" si="5"/>
        <v>R'</v>
      </c>
      <c r="AT10" s="2" t="str">
        <f t="shared" si="12"/>
        <v>R'R'</v>
      </c>
      <c r="AU10" s="2"/>
      <c r="AW10" s="1">
        <v>40268</v>
      </c>
      <c r="AX10" s="2" t="s">
        <v>3</v>
      </c>
      <c r="AY10" s="2" t="s">
        <v>4</v>
      </c>
      <c r="AZ10" s="2" t="s">
        <v>3</v>
      </c>
      <c r="BA10" s="2" t="str">
        <f t="shared" si="6"/>
        <v>D</v>
      </c>
      <c r="BB10" s="2" t="str">
        <f t="shared" si="13"/>
        <v>DD</v>
      </c>
      <c r="BC10" s="2"/>
    </row>
    <row r="11" spans="1:55" x14ac:dyDescent="0.3">
      <c r="A11" s="1">
        <v>41010</v>
      </c>
      <c r="B11" s="2" t="s">
        <v>0</v>
      </c>
      <c r="C11" s="2" t="s">
        <v>4</v>
      </c>
      <c r="D11" s="2" t="s">
        <v>0</v>
      </c>
      <c r="E11" s="2" t="str">
        <f t="shared" si="0"/>
        <v>M</v>
      </c>
      <c r="F11" s="2" t="str">
        <f t="shared" si="7"/>
        <v>RM</v>
      </c>
      <c r="G11" s="2"/>
      <c r="I11" s="1">
        <v>40667</v>
      </c>
      <c r="J11" s="2" t="s">
        <v>6</v>
      </c>
      <c r="K11" s="2" t="s">
        <v>4</v>
      </c>
      <c r="L11" s="2" t="s">
        <v>6</v>
      </c>
      <c r="M11" s="2" t="str">
        <f t="shared" si="1"/>
        <v>C</v>
      </c>
      <c r="N11" s="2" t="str">
        <f t="shared" si="8"/>
        <v>CC</v>
      </c>
      <c r="O11" s="2"/>
      <c r="Q11" s="1">
        <v>40650</v>
      </c>
      <c r="R11" s="2" t="s">
        <v>2</v>
      </c>
      <c r="S11" s="2" t="s">
        <v>4</v>
      </c>
      <c r="T11" s="2" t="s">
        <v>2</v>
      </c>
      <c r="U11" s="2" t="str">
        <f t="shared" si="2"/>
        <v>K</v>
      </c>
      <c r="V11" s="2" t="str">
        <f t="shared" si="9"/>
        <v>KK</v>
      </c>
      <c r="W11" s="2"/>
      <c r="Y11" s="1">
        <v>41016</v>
      </c>
      <c r="Z11" s="2" t="s">
        <v>4</v>
      </c>
      <c r="AA11" s="2" t="s">
        <v>5</v>
      </c>
      <c r="AB11" s="2" t="s">
        <v>4</v>
      </c>
      <c r="AC11" s="2" t="str">
        <f t="shared" si="3"/>
        <v>R</v>
      </c>
      <c r="AD11" s="2" t="str">
        <f t="shared" si="10"/>
        <v>RR</v>
      </c>
      <c r="AE11" s="2"/>
      <c r="AG11" s="1">
        <v>41005</v>
      </c>
      <c r="AH11" s="2" t="s">
        <v>4</v>
      </c>
      <c r="AI11" s="2" t="s">
        <v>82</v>
      </c>
      <c r="AJ11" s="2" t="s">
        <v>4</v>
      </c>
      <c r="AK11" s="2" t="str">
        <f t="shared" si="4"/>
        <v>R</v>
      </c>
      <c r="AL11" s="2" t="str">
        <f t="shared" si="11"/>
        <v>PR</v>
      </c>
      <c r="AM11" s="2"/>
      <c r="AO11" s="1">
        <v>41014</v>
      </c>
      <c r="AP11" s="2" t="s">
        <v>1</v>
      </c>
      <c r="AQ11" s="2" t="s">
        <v>4</v>
      </c>
      <c r="AR11" s="2" t="s">
        <v>4</v>
      </c>
      <c r="AS11" s="2" t="str">
        <f t="shared" si="5"/>
        <v>R</v>
      </c>
      <c r="AT11" s="2" t="str">
        <f t="shared" si="12"/>
        <v>R'R</v>
      </c>
      <c r="AU11" s="2"/>
      <c r="AW11" s="1">
        <v>40645</v>
      </c>
      <c r="AX11" s="2" t="s">
        <v>4</v>
      </c>
      <c r="AY11" s="2" t="s">
        <v>3</v>
      </c>
      <c r="AZ11" s="2" t="s">
        <v>4</v>
      </c>
      <c r="BA11" s="2" t="str">
        <f t="shared" si="6"/>
        <v>R</v>
      </c>
      <c r="BB11" s="2" t="str">
        <f t="shared" si="13"/>
        <v>DR</v>
      </c>
      <c r="BC11" s="2"/>
    </row>
    <row r="12" spans="1:55" x14ac:dyDescent="0.3">
      <c r="A12" s="1">
        <v>41049</v>
      </c>
      <c r="B12" s="2" t="s">
        <v>4</v>
      </c>
      <c r="C12" s="2" t="s">
        <v>0</v>
      </c>
      <c r="D12" s="2" t="s">
        <v>0</v>
      </c>
      <c r="E12" s="2" t="str">
        <f t="shared" si="0"/>
        <v>M</v>
      </c>
      <c r="F12" s="2" t="str">
        <f t="shared" si="7"/>
        <v>MM</v>
      </c>
      <c r="G12" s="2"/>
      <c r="I12" s="1">
        <v>40672</v>
      </c>
      <c r="J12" s="2" t="s">
        <v>4</v>
      </c>
      <c r="K12" s="2" t="s">
        <v>6</v>
      </c>
      <c r="L12" s="2" t="s">
        <v>6</v>
      </c>
      <c r="M12" s="2" t="str">
        <f t="shared" si="1"/>
        <v>C</v>
      </c>
      <c r="N12" s="2" t="str">
        <f t="shared" si="8"/>
        <v>CC</v>
      </c>
      <c r="O12" s="2"/>
      <c r="Q12" s="1">
        <v>41007</v>
      </c>
      <c r="R12" s="2" t="s">
        <v>4</v>
      </c>
      <c r="S12" s="2" t="s">
        <v>2</v>
      </c>
      <c r="T12" s="2" t="s">
        <v>4</v>
      </c>
      <c r="U12" s="2" t="str">
        <f t="shared" si="2"/>
        <v>R</v>
      </c>
      <c r="V12" s="2" t="str">
        <f t="shared" si="9"/>
        <v>KR</v>
      </c>
      <c r="W12" s="2"/>
      <c r="Y12" s="1">
        <v>41047</v>
      </c>
      <c r="Z12" s="2" t="s">
        <v>5</v>
      </c>
      <c r="AA12" s="2" t="s">
        <v>4</v>
      </c>
      <c r="AB12" s="2" t="s">
        <v>5</v>
      </c>
      <c r="AC12" s="2" t="str">
        <f t="shared" si="3"/>
        <v>S</v>
      </c>
      <c r="AD12" s="2" t="str">
        <f t="shared" si="10"/>
        <v>RS</v>
      </c>
      <c r="AE12" s="2"/>
      <c r="AG12" s="1">
        <v>41034</v>
      </c>
      <c r="AH12" s="2" t="s">
        <v>82</v>
      </c>
      <c r="AI12" s="2" t="s">
        <v>4</v>
      </c>
      <c r="AJ12" s="2" t="s">
        <v>4</v>
      </c>
      <c r="AK12" s="2" t="str">
        <f t="shared" si="4"/>
        <v>R</v>
      </c>
      <c r="AL12" s="2" t="str">
        <f t="shared" si="11"/>
        <v>RR</v>
      </c>
      <c r="AM12" s="2"/>
      <c r="AO12" s="1">
        <v>41022</v>
      </c>
      <c r="AP12" s="2" t="s">
        <v>4</v>
      </c>
      <c r="AQ12" s="2" t="s">
        <v>1</v>
      </c>
      <c r="AR12" s="2" t="s">
        <v>1</v>
      </c>
      <c r="AS12" s="2" t="str">
        <f t="shared" si="5"/>
        <v>R'</v>
      </c>
      <c r="AT12" s="2" t="str">
        <f t="shared" si="12"/>
        <v>RR'</v>
      </c>
      <c r="AU12" s="2"/>
      <c r="AW12" s="1">
        <v>41028</v>
      </c>
      <c r="AX12" s="2" t="s">
        <v>3</v>
      </c>
      <c r="AY12" s="2" t="s">
        <v>4</v>
      </c>
      <c r="AZ12" s="2" t="s">
        <v>3</v>
      </c>
      <c r="BA12" s="2" t="str">
        <f t="shared" si="6"/>
        <v>D</v>
      </c>
      <c r="BB12" s="2" t="str">
        <f t="shared" si="13"/>
        <v>RD</v>
      </c>
      <c r="BC12" s="2"/>
    </row>
    <row r="13" spans="1:55" x14ac:dyDescent="0.3">
      <c r="A13" s="1">
        <v>41381</v>
      </c>
      <c r="B13" s="2" t="s">
        <v>4</v>
      </c>
      <c r="C13" s="2" t="s">
        <v>0</v>
      </c>
      <c r="D13" s="2" t="s">
        <v>4</v>
      </c>
      <c r="E13" s="2" t="str">
        <f t="shared" si="0"/>
        <v>R</v>
      </c>
      <c r="F13" s="2" t="str">
        <f t="shared" si="7"/>
        <v>MR</v>
      </c>
      <c r="G13" s="2"/>
      <c r="I13" s="1">
        <v>41020</v>
      </c>
      <c r="J13" s="2" t="s">
        <v>6</v>
      </c>
      <c r="K13" s="2" t="s">
        <v>4</v>
      </c>
      <c r="L13" s="2" t="s">
        <v>6</v>
      </c>
      <c r="M13" s="2" t="str">
        <f t="shared" si="1"/>
        <v>C</v>
      </c>
      <c r="N13" s="2" t="str">
        <f t="shared" si="8"/>
        <v>CC</v>
      </c>
      <c r="O13" s="2"/>
      <c r="Q13" s="1">
        <v>41012</v>
      </c>
      <c r="R13" s="2" t="s">
        <v>2</v>
      </c>
      <c r="S13" s="2" t="s">
        <v>4</v>
      </c>
      <c r="T13" s="2" t="s">
        <v>2</v>
      </c>
      <c r="U13" s="2" t="str">
        <f t="shared" si="2"/>
        <v>K</v>
      </c>
      <c r="V13" s="2" t="str">
        <f t="shared" si="9"/>
        <v>RK</v>
      </c>
      <c r="W13" s="2"/>
      <c r="Y13" s="1">
        <v>41391</v>
      </c>
      <c r="Z13" s="2" t="s">
        <v>4</v>
      </c>
      <c r="AA13" s="2" t="s">
        <v>5</v>
      </c>
      <c r="AB13" s="2" t="s">
        <v>4</v>
      </c>
      <c r="AC13" s="2" t="str">
        <f t="shared" si="3"/>
        <v>R</v>
      </c>
      <c r="AD13" s="2" t="str">
        <f t="shared" si="10"/>
        <v>SR</v>
      </c>
      <c r="AE13" s="2"/>
      <c r="AG13" s="1">
        <v>41378</v>
      </c>
      <c r="AH13" s="2" t="s">
        <v>4</v>
      </c>
      <c r="AI13" s="2" t="s">
        <v>82</v>
      </c>
      <c r="AJ13" s="2" t="s">
        <v>4</v>
      </c>
      <c r="AK13" s="2" t="str">
        <f t="shared" si="4"/>
        <v>R</v>
      </c>
      <c r="AL13" s="2" t="str">
        <f t="shared" si="11"/>
        <v>RR</v>
      </c>
      <c r="AM13" s="2"/>
      <c r="AO13" s="1">
        <v>41384</v>
      </c>
      <c r="AP13" s="2" t="s">
        <v>1</v>
      </c>
      <c r="AQ13" s="2" t="s">
        <v>4</v>
      </c>
      <c r="AR13" s="2" t="s">
        <v>1</v>
      </c>
      <c r="AS13" s="2" t="str">
        <f t="shared" si="5"/>
        <v>R'</v>
      </c>
      <c r="AT13" s="2" t="str">
        <f t="shared" si="12"/>
        <v>R'R'</v>
      </c>
      <c r="AU13" s="2"/>
      <c r="AW13" s="1">
        <v>41030</v>
      </c>
      <c r="AX13" s="2" t="s">
        <v>4</v>
      </c>
      <c r="AY13" s="2" t="s">
        <v>3</v>
      </c>
      <c r="AZ13" s="2" t="s">
        <v>3</v>
      </c>
      <c r="BA13" s="2" t="str">
        <f t="shared" si="6"/>
        <v>D</v>
      </c>
      <c r="BB13" s="2" t="str">
        <f t="shared" si="13"/>
        <v>DD</v>
      </c>
      <c r="BC13" s="2"/>
    </row>
    <row r="14" spans="1:55" x14ac:dyDescent="0.3">
      <c r="A14" s="1">
        <v>41409</v>
      </c>
      <c r="B14" s="2" t="s">
        <v>0</v>
      </c>
      <c r="C14" s="2" t="s">
        <v>4</v>
      </c>
      <c r="D14" s="2" t="s">
        <v>0</v>
      </c>
      <c r="E14" s="2" t="str">
        <f t="shared" si="0"/>
        <v>M</v>
      </c>
      <c r="F14" s="2" t="str">
        <f t="shared" si="7"/>
        <v>RM</v>
      </c>
      <c r="G14" s="2"/>
      <c r="I14" s="1">
        <v>41039</v>
      </c>
      <c r="J14" s="2" t="s">
        <v>4</v>
      </c>
      <c r="K14" s="2" t="s">
        <v>6</v>
      </c>
      <c r="L14" s="2" t="s">
        <v>6</v>
      </c>
      <c r="M14" s="2" t="str">
        <f t="shared" si="1"/>
        <v>C</v>
      </c>
      <c r="N14" s="2" t="str">
        <f t="shared" si="8"/>
        <v>CC</v>
      </c>
      <c r="O14" s="2"/>
      <c r="Q14" s="1">
        <v>41372</v>
      </c>
      <c r="R14" s="2" t="s">
        <v>4</v>
      </c>
      <c r="S14" s="2" t="s">
        <v>2</v>
      </c>
      <c r="T14" s="2" t="s">
        <v>4</v>
      </c>
      <c r="U14" s="2" t="str">
        <f t="shared" si="2"/>
        <v>R</v>
      </c>
      <c r="V14" s="2" t="str">
        <f t="shared" si="9"/>
        <v>KR</v>
      </c>
      <c r="W14" s="2"/>
      <c r="Y14" s="1">
        <v>41411</v>
      </c>
      <c r="Z14" s="2" t="s">
        <v>5</v>
      </c>
      <c r="AA14" s="2" t="s">
        <v>4</v>
      </c>
      <c r="AB14" s="2" t="s">
        <v>5</v>
      </c>
      <c r="AC14" s="2" t="str">
        <f t="shared" si="3"/>
        <v>S</v>
      </c>
      <c r="AD14" s="2" t="str">
        <f t="shared" si="10"/>
        <v>RS</v>
      </c>
      <c r="AE14" s="2"/>
      <c r="AG14" s="1">
        <v>41403</v>
      </c>
      <c r="AH14" s="2" t="s">
        <v>82</v>
      </c>
      <c r="AI14" s="2" t="s">
        <v>4</v>
      </c>
      <c r="AJ14" s="2" t="s">
        <v>4</v>
      </c>
      <c r="AK14" s="2" t="str">
        <f t="shared" si="4"/>
        <v>R</v>
      </c>
      <c r="AL14" s="2" t="str">
        <f t="shared" si="11"/>
        <v>RR</v>
      </c>
      <c r="AM14" s="2"/>
      <c r="AO14" s="1">
        <v>41393</v>
      </c>
      <c r="AP14" s="2" t="s">
        <v>4</v>
      </c>
      <c r="AQ14" s="2" t="s">
        <v>1</v>
      </c>
      <c r="AR14" s="2" t="s">
        <v>4</v>
      </c>
      <c r="AS14" s="2" t="str">
        <f t="shared" si="5"/>
        <v>R</v>
      </c>
      <c r="AT14" s="2" t="str">
        <f t="shared" si="12"/>
        <v>R'R</v>
      </c>
      <c r="AU14" s="2"/>
      <c r="AW14" s="1">
        <v>41370</v>
      </c>
      <c r="AX14" s="2" t="s">
        <v>3</v>
      </c>
      <c r="AY14" s="2" t="s">
        <v>4</v>
      </c>
      <c r="AZ14" s="2" t="s">
        <v>4</v>
      </c>
      <c r="BA14" s="2" t="str">
        <f t="shared" si="6"/>
        <v>R</v>
      </c>
      <c r="BB14" s="2" t="str">
        <f t="shared" si="13"/>
        <v>DR</v>
      </c>
      <c r="BC14" s="2"/>
    </row>
    <row r="15" spans="1:55" x14ac:dyDescent="0.3">
      <c r="A15" s="1">
        <v>41418</v>
      </c>
      <c r="B15" s="2" t="s">
        <v>0</v>
      </c>
      <c r="C15" s="2" t="s">
        <v>4</v>
      </c>
      <c r="D15" s="2" t="s">
        <v>0</v>
      </c>
      <c r="E15" s="2" t="str">
        <f t="shared" si="0"/>
        <v>M</v>
      </c>
      <c r="F15" s="2" t="str">
        <f t="shared" si="7"/>
        <v>MM</v>
      </c>
      <c r="G15" s="2"/>
      <c r="I15" s="1">
        <v>41386</v>
      </c>
      <c r="J15" s="2" t="s">
        <v>6</v>
      </c>
      <c r="K15" s="2" t="s">
        <v>4</v>
      </c>
      <c r="L15" s="2" t="s">
        <v>6</v>
      </c>
      <c r="M15" s="2" t="str">
        <f t="shared" si="1"/>
        <v>C</v>
      </c>
      <c r="N15" s="2" t="str">
        <f t="shared" si="8"/>
        <v>CC</v>
      </c>
      <c r="O15" s="2"/>
      <c r="Q15" s="1">
        <v>41397</v>
      </c>
      <c r="R15" s="2" t="s">
        <v>2</v>
      </c>
      <c r="S15" s="2" t="s">
        <v>4</v>
      </c>
      <c r="T15" s="2" t="s">
        <v>2</v>
      </c>
      <c r="U15" s="2" t="str">
        <f t="shared" si="2"/>
        <v>K</v>
      </c>
      <c r="V15" s="2" t="str">
        <f t="shared" si="9"/>
        <v>RK</v>
      </c>
      <c r="W15" s="2"/>
      <c r="Y15" s="1">
        <v>41416</v>
      </c>
      <c r="Z15" s="2" t="s">
        <v>4</v>
      </c>
      <c r="AA15" s="2" t="s">
        <v>5</v>
      </c>
      <c r="AB15" s="2" t="s">
        <v>4</v>
      </c>
      <c r="AC15" s="2" t="str">
        <f t="shared" si="3"/>
        <v>R</v>
      </c>
      <c r="AD15" s="2" t="str">
        <f t="shared" si="10"/>
        <v>SR</v>
      </c>
      <c r="AE15" s="2"/>
      <c r="AG15" s="1">
        <v>41749</v>
      </c>
      <c r="AH15" s="2" t="s">
        <v>4</v>
      </c>
      <c r="AI15" s="2" t="s">
        <v>82</v>
      </c>
      <c r="AJ15" s="2" t="s">
        <v>82</v>
      </c>
      <c r="AK15" s="2" t="str">
        <f t="shared" si="4"/>
        <v>P</v>
      </c>
      <c r="AL15" s="2" t="str">
        <f t="shared" si="11"/>
        <v>RP</v>
      </c>
      <c r="AM15" s="2"/>
      <c r="AO15" s="1">
        <v>41755</v>
      </c>
      <c r="AP15" s="2" t="s">
        <v>4</v>
      </c>
      <c r="AQ15" s="2" t="s">
        <v>1</v>
      </c>
      <c r="AR15" s="2" t="s">
        <v>4</v>
      </c>
      <c r="AS15" s="2" t="str">
        <f t="shared" si="5"/>
        <v>R</v>
      </c>
      <c r="AT15" s="2" t="str">
        <f t="shared" si="12"/>
        <v>RR</v>
      </c>
      <c r="AU15" s="2"/>
      <c r="AW15" s="1">
        <v>41401</v>
      </c>
      <c r="AX15" s="2" t="s">
        <v>4</v>
      </c>
      <c r="AY15" s="2" t="s">
        <v>3</v>
      </c>
      <c r="AZ15" s="2" t="s">
        <v>4</v>
      </c>
      <c r="BA15" s="2" t="str">
        <f t="shared" si="6"/>
        <v>R</v>
      </c>
      <c r="BB15" s="2" t="str">
        <f t="shared" si="13"/>
        <v>RR</v>
      </c>
      <c r="BC15" s="2"/>
    </row>
    <row r="16" spans="1:55" x14ac:dyDescent="0.3">
      <c r="A16" s="1">
        <v>41778</v>
      </c>
      <c r="B16" s="2" t="s">
        <v>4</v>
      </c>
      <c r="C16" s="2" t="s">
        <v>0</v>
      </c>
      <c r="D16" s="2" t="s">
        <v>0</v>
      </c>
      <c r="E16" s="2" t="str">
        <f t="shared" si="0"/>
        <v>M</v>
      </c>
      <c r="F16" s="2" t="str">
        <f t="shared" si="7"/>
        <v>MM</v>
      </c>
      <c r="G16" s="2"/>
      <c r="I16" s="1">
        <v>41406</v>
      </c>
      <c r="J16" s="2" t="s">
        <v>4</v>
      </c>
      <c r="K16" s="2" t="s">
        <v>6</v>
      </c>
      <c r="L16" s="2" t="s">
        <v>4</v>
      </c>
      <c r="M16" s="2" t="str">
        <f t="shared" si="1"/>
        <v>R</v>
      </c>
      <c r="N16" s="2" t="str">
        <f t="shared" si="8"/>
        <v>CR</v>
      </c>
      <c r="O16" s="2"/>
      <c r="Q16" s="1">
        <v>41758</v>
      </c>
      <c r="R16" s="2" t="s">
        <v>2</v>
      </c>
      <c r="S16" s="2" t="s">
        <v>4</v>
      </c>
      <c r="T16" s="2" t="s">
        <v>4</v>
      </c>
      <c r="U16" s="2" t="str">
        <f t="shared" si="2"/>
        <v>R</v>
      </c>
      <c r="V16" s="2" t="str">
        <f t="shared" si="9"/>
        <v>KR</v>
      </c>
      <c r="W16" s="2"/>
      <c r="Y16" s="1">
        <v>41747</v>
      </c>
      <c r="Z16" s="2" t="s">
        <v>5</v>
      </c>
      <c r="AA16" s="2" t="s">
        <v>4</v>
      </c>
      <c r="AB16" s="2" t="s">
        <v>4</v>
      </c>
      <c r="AC16" s="2" t="str">
        <f t="shared" si="3"/>
        <v>R</v>
      </c>
      <c r="AD16" s="2" t="str">
        <f t="shared" si="10"/>
        <v>RR</v>
      </c>
      <c r="AE16" s="2"/>
      <c r="AG16" s="1">
        <v>41782</v>
      </c>
      <c r="AH16" s="2" t="s">
        <v>82</v>
      </c>
      <c r="AI16" s="2" t="s">
        <v>4</v>
      </c>
      <c r="AJ16" s="2" t="s">
        <v>82</v>
      </c>
      <c r="AK16" s="2" t="str">
        <f t="shared" si="4"/>
        <v>P</v>
      </c>
      <c r="AL16" s="2" t="str">
        <f t="shared" si="11"/>
        <v>PP</v>
      </c>
      <c r="AM16" s="2"/>
      <c r="AO16" s="1">
        <v>41770</v>
      </c>
      <c r="AP16" s="2" t="s">
        <v>1</v>
      </c>
      <c r="AQ16" s="2" t="s">
        <v>4</v>
      </c>
      <c r="AR16" s="2" t="s">
        <v>4</v>
      </c>
      <c r="AS16" s="2" t="str">
        <f t="shared" si="5"/>
        <v>R</v>
      </c>
      <c r="AT16" s="2" t="str">
        <f t="shared" si="12"/>
        <v>RR</v>
      </c>
      <c r="AU16" s="2"/>
      <c r="AW16" s="1">
        <v>41762</v>
      </c>
      <c r="AX16" s="2" t="s">
        <v>3</v>
      </c>
      <c r="AY16" s="2" t="s">
        <v>4</v>
      </c>
      <c r="AZ16" s="2" t="s">
        <v>4</v>
      </c>
      <c r="BA16" s="2" t="str">
        <f t="shared" si="6"/>
        <v>R</v>
      </c>
      <c r="BB16" s="2" t="str">
        <f t="shared" si="13"/>
        <v>RR</v>
      </c>
      <c r="BC16" s="2"/>
    </row>
    <row r="17" spans="1:55" x14ac:dyDescent="0.3">
      <c r="A17" s="1">
        <v>41784</v>
      </c>
      <c r="B17" s="2" t="s">
        <v>0</v>
      </c>
      <c r="C17" s="2" t="s">
        <v>4</v>
      </c>
      <c r="D17" s="2" t="s">
        <v>0</v>
      </c>
      <c r="E17" s="2" t="str">
        <f t="shared" si="0"/>
        <v>M</v>
      </c>
      <c r="F17" s="2" t="str">
        <f t="shared" si="7"/>
        <v>MM</v>
      </c>
      <c r="G17" s="2"/>
      <c r="I17" s="1">
        <v>41752</v>
      </c>
      <c r="J17" s="2" t="s">
        <v>4</v>
      </c>
      <c r="K17" s="2" t="s">
        <v>6</v>
      </c>
      <c r="L17" s="2" t="s">
        <v>6</v>
      </c>
      <c r="M17" s="2" t="str">
        <f t="shared" si="1"/>
        <v>C</v>
      </c>
      <c r="N17" s="2" t="str">
        <f t="shared" si="8"/>
        <v>RC</v>
      </c>
      <c r="O17" s="2"/>
      <c r="Q17" s="1">
        <v>41764</v>
      </c>
      <c r="R17" s="2" t="s">
        <v>4</v>
      </c>
      <c r="S17" s="2" t="s">
        <v>2</v>
      </c>
      <c r="T17" s="2" t="s">
        <v>4</v>
      </c>
      <c r="U17" s="2" t="str">
        <f t="shared" si="2"/>
        <v>R</v>
      </c>
      <c r="V17" s="2" t="str">
        <f t="shared" si="9"/>
        <v>RR</v>
      </c>
      <c r="W17" s="2"/>
      <c r="Y17" s="1">
        <v>41767</v>
      </c>
      <c r="Z17" s="2" t="s">
        <v>4</v>
      </c>
      <c r="AA17" s="2" t="s">
        <v>5</v>
      </c>
      <c r="AB17" s="2" t="s">
        <v>5</v>
      </c>
      <c r="AC17" s="2" t="str">
        <f t="shared" si="3"/>
        <v>S</v>
      </c>
      <c r="AD17" s="2" t="str">
        <f t="shared" si="10"/>
        <v>RS</v>
      </c>
      <c r="AE17" s="2"/>
      <c r="AG17" s="1">
        <v>42104</v>
      </c>
      <c r="AH17" s="2" t="s">
        <v>82</v>
      </c>
      <c r="AI17" s="2" t="s">
        <v>4</v>
      </c>
      <c r="AJ17" s="2" t="s">
        <v>4</v>
      </c>
      <c r="AK17" s="2" t="str">
        <f t="shared" si="4"/>
        <v>R</v>
      </c>
      <c r="AL17" s="2" t="str">
        <f t="shared" si="11"/>
        <v>PR</v>
      </c>
      <c r="AM17" s="2"/>
      <c r="AO17" s="1">
        <v>42118</v>
      </c>
      <c r="AP17" s="2" t="s">
        <v>4</v>
      </c>
      <c r="AQ17" s="2" t="s">
        <v>1</v>
      </c>
      <c r="AR17" s="2" t="s">
        <v>1</v>
      </c>
      <c r="AS17" s="2" t="str">
        <f t="shared" si="5"/>
        <v>R'</v>
      </c>
      <c r="AT17" s="2" t="str">
        <f t="shared" si="12"/>
        <v>RR'</v>
      </c>
      <c r="AU17" s="2"/>
      <c r="AW17" s="1">
        <v>41774</v>
      </c>
      <c r="AX17" s="2" t="s">
        <v>4</v>
      </c>
      <c r="AY17" s="2" t="s">
        <v>3</v>
      </c>
      <c r="AZ17" s="2" t="s">
        <v>4</v>
      </c>
      <c r="BA17" s="2" t="str">
        <f t="shared" si="6"/>
        <v>R</v>
      </c>
      <c r="BB17" s="2" t="str">
        <f t="shared" si="13"/>
        <v>RR</v>
      </c>
      <c r="BC17" s="2"/>
    </row>
    <row r="18" spans="1:55" x14ac:dyDescent="0.3">
      <c r="A18" s="1">
        <v>42108</v>
      </c>
      <c r="B18" s="2" t="s">
        <v>4</v>
      </c>
      <c r="C18" s="2" t="s">
        <v>0</v>
      </c>
      <c r="D18" s="2" t="s">
        <v>4</v>
      </c>
      <c r="E18" s="2" t="str">
        <f t="shared" si="0"/>
        <v>R</v>
      </c>
      <c r="F18" s="2" t="str">
        <f t="shared" si="7"/>
        <v>MR</v>
      </c>
      <c r="G18" s="2"/>
      <c r="I18" s="1">
        <v>41772</v>
      </c>
      <c r="J18" s="2" t="s">
        <v>6</v>
      </c>
      <c r="K18" s="2" t="s">
        <v>4</v>
      </c>
      <c r="L18" s="2" t="s">
        <v>6</v>
      </c>
      <c r="M18" s="2" t="str">
        <f t="shared" si="1"/>
        <v>C</v>
      </c>
      <c r="N18" s="2" t="str">
        <f t="shared" si="8"/>
        <v>CC</v>
      </c>
      <c r="O18" s="2"/>
      <c r="Q18" s="1">
        <v>42140</v>
      </c>
      <c r="R18" s="2" t="s">
        <v>4</v>
      </c>
      <c r="S18" s="2" t="s">
        <v>2</v>
      </c>
      <c r="T18" s="2" t="s">
        <v>4</v>
      </c>
      <c r="U18" s="2" t="str">
        <f t="shared" si="2"/>
        <v>R</v>
      </c>
      <c r="V18" s="2" t="str">
        <f t="shared" si="9"/>
        <v>RR</v>
      </c>
      <c r="W18" s="2"/>
      <c r="Y18" s="1">
        <v>42110</v>
      </c>
      <c r="Z18" s="2" t="s">
        <v>5</v>
      </c>
      <c r="AA18" s="2" t="s">
        <v>4</v>
      </c>
      <c r="AB18" s="2" t="s">
        <v>4</v>
      </c>
      <c r="AC18" s="2" t="str">
        <f t="shared" si="3"/>
        <v>R</v>
      </c>
      <c r="AD18" s="2" t="str">
        <f t="shared" si="10"/>
        <v>SR</v>
      </c>
      <c r="AE18" s="2"/>
      <c r="AG18" s="1">
        <v>42115</v>
      </c>
      <c r="AH18" s="2" t="s">
        <v>4</v>
      </c>
      <c r="AI18" s="2" t="s">
        <v>82</v>
      </c>
      <c r="AJ18" s="2" t="s">
        <v>82</v>
      </c>
      <c r="AK18" s="2" t="str">
        <f t="shared" si="4"/>
        <v>P</v>
      </c>
      <c r="AL18" s="2" t="str">
        <f t="shared" si="11"/>
        <v>RP</v>
      </c>
      <c r="AM18" s="2"/>
      <c r="AO18" s="1">
        <v>42144</v>
      </c>
      <c r="AP18" s="2" t="s">
        <v>1</v>
      </c>
      <c r="AQ18" s="2" t="s">
        <v>4</v>
      </c>
      <c r="AR18" s="2" t="s">
        <v>1</v>
      </c>
      <c r="AS18" s="2" t="str">
        <f t="shared" si="5"/>
        <v>R'</v>
      </c>
      <c r="AT18" s="2" t="str">
        <f t="shared" si="12"/>
        <v>R'R'</v>
      </c>
      <c r="AU18" s="2"/>
      <c r="AW18" s="1">
        <v>42106</v>
      </c>
      <c r="AX18" s="2" t="s">
        <v>3</v>
      </c>
      <c r="AY18" s="2" t="s">
        <v>4</v>
      </c>
      <c r="AZ18" s="2" t="s">
        <v>4</v>
      </c>
      <c r="BA18" s="2" t="str">
        <f t="shared" si="6"/>
        <v>R</v>
      </c>
      <c r="BB18" s="2" t="str">
        <f t="shared" si="13"/>
        <v>RR</v>
      </c>
      <c r="BC18" s="2"/>
    </row>
    <row r="19" spans="1:55" x14ac:dyDescent="0.3">
      <c r="A19" s="1">
        <v>42125</v>
      </c>
      <c r="B19" s="2" t="s">
        <v>0</v>
      </c>
      <c r="C19" s="2" t="s">
        <v>4</v>
      </c>
      <c r="D19" s="2" t="s">
        <v>0</v>
      </c>
      <c r="E19" s="2" t="str">
        <f t="shared" si="0"/>
        <v>M</v>
      </c>
      <c r="F19" s="2" t="str">
        <f t="shared" si="7"/>
        <v>RM</v>
      </c>
      <c r="G19" s="2"/>
      <c r="I19" s="1">
        <v>42113</v>
      </c>
      <c r="J19" s="2" t="s">
        <v>4</v>
      </c>
      <c r="K19" s="2" t="s">
        <v>6</v>
      </c>
      <c r="L19" s="2" t="s">
        <v>4</v>
      </c>
      <c r="M19" s="2" t="str">
        <f t="shared" si="1"/>
        <v>R</v>
      </c>
      <c r="N19" s="2" t="str">
        <f t="shared" si="8"/>
        <v>CR</v>
      </c>
      <c r="O19" s="2"/>
      <c r="Q19" s="1">
        <v>43208</v>
      </c>
      <c r="R19" s="2" t="s">
        <v>4</v>
      </c>
      <c r="S19" s="2" t="s">
        <v>2</v>
      </c>
      <c r="T19" s="2" t="s">
        <v>2</v>
      </c>
      <c r="U19" s="2" t="str">
        <f t="shared" si="2"/>
        <v>K</v>
      </c>
      <c r="V19" s="2" t="str">
        <f t="shared" si="9"/>
        <v>RK</v>
      </c>
      <c r="W19" s="2"/>
      <c r="Y19" s="1">
        <v>42131</v>
      </c>
      <c r="Z19" s="2" t="s">
        <v>4</v>
      </c>
      <c r="AA19" s="2" t="s">
        <v>5</v>
      </c>
      <c r="AB19" s="2" t="s">
        <v>5</v>
      </c>
      <c r="AC19" s="2" t="str">
        <f t="shared" si="3"/>
        <v>S</v>
      </c>
      <c r="AD19" s="2" t="str">
        <f t="shared" si="10"/>
        <v>RS</v>
      </c>
      <c r="AE19" s="2"/>
      <c r="AG19" s="1">
        <v>43226</v>
      </c>
      <c r="AH19" s="2" t="s">
        <v>82</v>
      </c>
      <c r="AI19" s="2" t="s">
        <v>4</v>
      </c>
      <c r="AJ19" s="2" t="s">
        <v>82</v>
      </c>
      <c r="AK19" s="2" t="str">
        <f t="shared" si="4"/>
        <v>P</v>
      </c>
      <c r="AL19" s="2" t="str">
        <f t="shared" si="11"/>
        <v>PP</v>
      </c>
      <c r="AM19" s="2"/>
      <c r="AO19" s="1">
        <v>43205</v>
      </c>
      <c r="AP19" s="2" t="s">
        <v>1</v>
      </c>
      <c r="AQ19" s="2" t="s">
        <v>4</v>
      </c>
      <c r="AR19" s="2" t="s">
        <v>4</v>
      </c>
      <c r="AS19" s="2" t="str">
        <f t="shared" si="5"/>
        <v>R</v>
      </c>
      <c r="AT19" s="2" t="str">
        <f t="shared" si="12"/>
        <v>R'R</v>
      </c>
      <c r="AU19" s="2"/>
      <c r="AW19" s="1">
        <v>42127</v>
      </c>
      <c r="AX19" s="2" t="s">
        <v>4</v>
      </c>
      <c r="AY19" s="2" t="s">
        <v>3</v>
      </c>
      <c r="AZ19" s="2" t="s">
        <v>4</v>
      </c>
      <c r="BA19" s="2" t="str">
        <f t="shared" si="6"/>
        <v>R</v>
      </c>
      <c r="BB19" s="2" t="str">
        <f t="shared" si="13"/>
        <v>RR</v>
      </c>
      <c r="BC19" s="2"/>
    </row>
    <row r="20" spans="1:55" x14ac:dyDescent="0.3">
      <c r="A20" s="1">
        <v>43212</v>
      </c>
      <c r="B20" s="2" t="s">
        <v>4</v>
      </c>
      <c r="C20" s="2" t="s">
        <v>0</v>
      </c>
      <c r="D20" s="2" t="s">
        <v>4</v>
      </c>
      <c r="E20" s="2" t="str">
        <f t="shared" si="0"/>
        <v>R</v>
      </c>
      <c r="F20" s="2" t="str">
        <f t="shared" si="7"/>
        <v>MR</v>
      </c>
      <c r="G20" s="2"/>
      <c r="I20" s="1">
        <v>42134</v>
      </c>
      <c r="J20" s="2" t="s">
        <v>6</v>
      </c>
      <c r="K20" s="2" t="s">
        <v>4</v>
      </c>
      <c r="L20" s="2" t="s">
        <v>6</v>
      </c>
      <c r="M20" s="2" t="str">
        <f t="shared" si="1"/>
        <v>C</v>
      </c>
      <c r="N20" s="2" t="str">
        <f t="shared" si="8"/>
        <v>RC</v>
      </c>
      <c r="O20" s="2"/>
      <c r="Q20" s="1">
        <v>43235</v>
      </c>
      <c r="R20" s="2" t="s">
        <v>2</v>
      </c>
      <c r="S20" s="2" t="s">
        <v>4</v>
      </c>
      <c r="T20" s="2" t="s">
        <v>2</v>
      </c>
      <c r="U20" s="2" t="str">
        <f t="shared" si="2"/>
        <v>K</v>
      </c>
      <c r="V20" s="2" t="str">
        <f t="shared" si="9"/>
        <v>KK</v>
      </c>
      <c r="W20" s="2"/>
      <c r="Y20" s="1">
        <v>43199</v>
      </c>
      <c r="Z20" s="2" t="s">
        <v>5</v>
      </c>
      <c r="AA20" s="2" t="s">
        <v>4</v>
      </c>
      <c r="AB20" s="2" t="s">
        <v>5</v>
      </c>
      <c r="AC20" s="2" t="str">
        <f t="shared" si="3"/>
        <v>S</v>
      </c>
      <c r="AD20" s="2" t="str">
        <f t="shared" si="10"/>
        <v>SS</v>
      </c>
      <c r="AE20" s="2"/>
      <c r="AG20" s="1">
        <v>43228</v>
      </c>
      <c r="AH20" s="2" t="s">
        <v>4</v>
      </c>
      <c r="AI20" s="2" t="s">
        <v>82</v>
      </c>
      <c r="AJ20" s="2" t="s">
        <v>4</v>
      </c>
      <c r="AK20" s="2" t="str">
        <f t="shared" si="4"/>
        <v>R</v>
      </c>
      <c r="AL20" s="2" t="str">
        <f t="shared" si="11"/>
        <v>PR</v>
      </c>
      <c r="AM20" s="2"/>
      <c r="AO20" s="1">
        <v>43239</v>
      </c>
      <c r="AP20" s="2" t="s">
        <v>4</v>
      </c>
      <c r="AQ20" s="2" t="s">
        <v>1</v>
      </c>
      <c r="AR20" s="2" t="s">
        <v>4</v>
      </c>
      <c r="AS20" s="2" t="str">
        <f t="shared" si="5"/>
        <v>R</v>
      </c>
      <c r="AT20" s="2" t="str">
        <f t="shared" si="12"/>
        <v>RR</v>
      </c>
      <c r="AU20" s="2"/>
      <c r="AW20" s="1">
        <v>43201</v>
      </c>
      <c r="AX20" s="2" t="s">
        <v>4</v>
      </c>
      <c r="AY20" s="2" t="s">
        <v>3</v>
      </c>
      <c r="AZ20" s="2" t="s">
        <v>4</v>
      </c>
      <c r="BA20" s="2" t="str">
        <f t="shared" si="6"/>
        <v>R</v>
      </c>
      <c r="BB20" s="2" t="str">
        <f t="shared" si="13"/>
        <v>RR</v>
      </c>
      <c r="BC20" s="2"/>
    </row>
    <row r="21" spans="1:55" x14ac:dyDescent="0.3">
      <c r="A21" s="1">
        <v>43233</v>
      </c>
      <c r="B21" s="2" t="s">
        <v>0</v>
      </c>
      <c r="C21" s="2" t="s">
        <v>4</v>
      </c>
      <c r="D21" s="2" t="s">
        <v>4</v>
      </c>
      <c r="E21" s="2" t="str">
        <f t="shared" si="0"/>
        <v>R</v>
      </c>
      <c r="F21" s="2" t="str">
        <f t="shared" si="7"/>
        <v>RR</v>
      </c>
      <c r="G21" s="2"/>
      <c r="I21" s="1">
        <v>43210</v>
      </c>
      <c r="J21" s="2" t="s">
        <v>6</v>
      </c>
      <c r="K21" s="2" t="s">
        <v>4</v>
      </c>
      <c r="L21" s="2" t="s">
        <v>6</v>
      </c>
      <c r="M21" s="2" t="str">
        <f t="shared" si="1"/>
        <v>C</v>
      </c>
      <c r="N21" s="2" t="str">
        <f t="shared" si="8"/>
        <v>CC</v>
      </c>
      <c r="O21" s="2"/>
      <c r="Q21" s="1">
        <v>43243</v>
      </c>
      <c r="R21" s="2" t="s">
        <v>2</v>
      </c>
      <c r="S21" s="2" t="s">
        <v>4</v>
      </c>
      <c r="T21" s="2" t="s">
        <v>2</v>
      </c>
      <c r="U21" s="2" t="str">
        <f t="shared" si="2"/>
        <v>K</v>
      </c>
      <c r="V21" s="2" t="str">
        <f t="shared" si="9"/>
        <v>KK</v>
      </c>
      <c r="W21" s="2"/>
      <c r="Y21" s="1">
        <v>43219</v>
      </c>
      <c r="Z21" s="2" t="s">
        <v>4</v>
      </c>
      <c r="AA21" s="2" t="s">
        <v>5</v>
      </c>
      <c r="AB21" s="2" t="s">
        <v>5</v>
      </c>
      <c r="AC21" s="2" t="str">
        <f t="shared" si="3"/>
        <v>S</v>
      </c>
      <c r="AD21" s="2" t="str">
        <f t="shared" si="10"/>
        <v>SS</v>
      </c>
      <c r="AE21" s="2"/>
      <c r="AG21" s="1">
        <v>43549</v>
      </c>
      <c r="AH21" s="2" t="s">
        <v>4</v>
      </c>
      <c r="AI21" s="2" t="s">
        <v>82</v>
      </c>
      <c r="AJ21" s="2" t="s">
        <v>82</v>
      </c>
      <c r="AK21" s="2" t="str">
        <f t="shared" si="4"/>
        <v>P</v>
      </c>
      <c r="AL21" s="2" t="str">
        <f t="shared" si="11"/>
        <v>RP</v>
      </c>
      <c r="AM21" s="2"/>
      <c r="AO21" s="1">
        <v>43557</v>
      </c>
      <c r="AP21" s="2" t="s">
        <v>4</v>
      </c>
      <c r="AQ21" s="2" t="s">
        <v>1</v>
      </c>
      <c r="AR21" s="2" t="s">
        <v>4</v>
      </c>
      <c r="AS21" s="2" t="str">
        <f t="shared" si="5"/>
        <v>R</v>
      </c>
      <c r="AT21" s="2" t="str">
        <f t="shared" si="12"/>
        <v>RR</v>
      </c>
      <c r="AU21" s="2"/>
      <c r="AW21" s="1">
        <v>43222</v>
      </c>
      <c r="AX21" s="2" t="s">
        <v>3</v>
      </c>
      <c r="AY21" s="2" t="s">
        <v>4</v>
      </c>
      <c r="AZ21" s="2" t="s">
        <v>3</v>
      </c>
      <c r="BA21" s="2" t="str">
        <f t="shared" si="6"/>
        <v>D</v>
      </c>
      <c r="BB21" s="2" t="str">
        <f t="shared" si="13"/>
        <v>RD</v>
      </c>
      <c r="BC21" s="2"/>
    </row>
    <row r="22" spans="1:55" x14ac:dyDescent="0.3">
      <c r="A22" s="1">
        <v>43568</v>
      </c>
      <c r="B22" s="2" t="s">
        <v>0</v>
      </c>
      <c r="C22" s="2" t="s">
        <v>4</v>
      </c>
      <c r="D22" s="2" t="s">
        <v>4</v>
      </c>
      <c r="E22" s="2" t="str">
        <f t="shared" si="0"/>
        <v>R</v>
      </c>
      <c r="F22" s="2" t="str">
        <f t="shared" si="7"/>
        <v>RR</v>
      </c>
      <c r="G22" s="2"/>
      <c r="I22" s="1">
        <v>43231</v>
      </c>
      <c r="J22" s="2" t="s">
        <v>4</v>
      </c>
      <c r="K22" s="2" t="s">
        <v>6</v>
      </c>
      <c r="L22" s="2" t="s">
        <v>4</v>
      </c>
      <c r="M22" s="2" t="str">
        <f t="shared" si="1"/>
        <v>R</v>
      </c>
      <c r="N22" s="2" t="str">
        <f t="shared" si="8"/>
        <v>CR</v>
      </c>
      <c r="O22" s="2"/>
      <c r="Q22" s="1">
        <v>43562</v>
      </c>
      <c r="R22" s="2" t="s">
        <v>4</v>
      </c>
      <c r="S22" s="2" t="s">
        <v>2</v>
      </c>
      <c r="T22" s="2" t="s">
        <v>2</v>
      </c>
      <c r="U22" s="2" t="str">
        <f t="shared" si="2"/>
        <v>K</v>
      </c>
      <c r="V22" s="2" t="str">
        <f t="shared" si="9"/>
        <v>KK</v>
      </c>
      <c r="W22" s="2"/>
      <c r="Y22" s="1">
        <v>43553</v>
      </c>
      <c r="Z22" s="2" t="s">
        <v>5</v>
      </c>
      <c r="AA22" s="2" t="s">
        <v>4</v>
      </c>
      <c r="AB22" s="2" t="s">
        <v>5</v>
      </c>
      <c r="AC22" s="2" t="str">
        <f t="shared" si="3"/>
        <v>S</v>
      </c>
      <c r="AD22" s="2" t="str">
        <f t="shared" si="10"/>
        <v>SS</v>
      </c>
      <c r="AE22" s="2"/>
      <c r="AG22" s="1">
        <v>43571</v>
      </c>
      <c r="AH22" s="2" t="s">
        <v>82</v>
      </c>
      <c r="AI22" s="2" t="s">
        <v>4</v>
      </c>
      <c r="AJ22" s="2" t="s">
        <v>82</v>
      </c>
      <c r="AK22" s="2" t="str">
        <f t="shared" si="4"/>
        <v>P</v>
      </c>
      <c r="AL22" s="2" t="str">
        <f t="shared" si="11"/>
        <v>PP</v>
      </c>
      <c r="AM22" s="2"/>
      <c r="AO22" s="1">
        <v>44107</v>
      </c>
      <c r="AP22" s="2" t="s">
        <v>4</v>
      </c>
      <c r="AQ22" s="2" t="s">
        <v>1</v>
      </c>
      <c r="AR22" s="2" t="s">
        <v>1</v>
      </c>
      <c r="AS22" s="2" t="str">
        <f t="shared" si="5"/>
        <v>R'</v>
      </c>
      <c r="AT22" s="2" t="str">
        <f t="shared" si="12"/>
        <v>RR'</v>
      </c>
      <c r="AU22" s="2"/>
      <c r="AW22" s="1">
        <v>43577</v>
      </c>
      <c r="AX22" s="2" t="s">
        <v>4</v>
      </c>
      <c r="AY22" s="2" t="s">
        <v>3</v>
      </c>
      <c r="AZ22" s="2" t="s">
        <v>3</v>
      </c>
      <c r="BA22" s="2" t="str">
        <f t="shared" si="6"/>
        <v>D</v>
      </c>
      <c r="BB22" s="2" t="str">
        <f t="shared" si="13"/>
        <v>DD</v>
      </c>
      <c r="BC22" s="2"/>
    </row>
    <row r="23" spans="1:55" x14ac:dyDescent="0.3">
      <c r="A23" s="1">
        <v>43575</v>
      </c>
      <c r="B23" s="2" t="s">
        <v>4</v>
      </c>
      <c r="C23" s="2" t="s">
        <v>0</v>
      </c>
      <c r="D23" s="2" t="s">
        <v>4</v>
      </c>
      <c r="E23" s="2" t="str">
        <f t="shared" si="0"/>
        <v>R</v>
      </c>
      <c r="F23" s="2" t="str">
        <f t="shared" si="7"/>
        <v>RR</v>
      </c>
      <c r="G23" s="2"/>
      <c r="I23" s="1">
        <v>43555</v>
      </c>
      <c r="J23" s="2" t="s">
        <v>6</v>
      </c>
      <c r="K23" s="2" t="s">
        <v>4</v>
      </c>
      <c r="L23" s="2" t="s">
        <v>6</v>
      </c>
      <c r="M23" s="2" t="str">
        <f t="shared" si="1"/>
        <v>C</v>
      </c>
      <c r="N23" s="2" t="str">
        <f t="shared" si="8"/>
        <v>RC</v>
      </c>
      <c r="O23" s="2"/>
      <c r="Q23" s="1">
        <v>43580</v>
      </c>
      <c r="R23" s="2" t="s">
        <v>2</v>
      </c>
      <c r="S23" s="2" t="s">
        <v>4</v>
      </c>
      <c r="T23" s="2" t="s">
        <v>4</v>
      </c>
      <c r="U23" s="2" t="str">
        <f t="shared" si="2"/>
        <v>R</v>
      </c>
      <c r="V23" s="2" t="str">
        <f t="shared" si="9"/>
        <v>KR</v>
      </c>
      <c r="W23" s="2"/>
      <c r="Y23" s="1">
        <v>43582</v>
      </c>
      <c r="Z23" s="2" t="s">
        <v>4</v>
      </c>
      <c r="AA23" s="2" t="s">
        <v>5</v>
      </c>
      <c r="AB23" s="2" t="s">
        <v>4</v>
      </c>
      <c r="AC23" s="2" t="str">
        <f t="shared" si="3"/>
        <v>R</v>
      </c>
      <c r="AD23" s="2" t="str">
        <f t="shared" si="10"/>
        <v>SR</v>
      </c>
      <c r="AE23" s="2"/>
      <c r="AG23" s="1">
        <v>44101</v>
      </c>
      <c r="AH23" s="2" t="s">
        <v>82</v>
      </c>
      <c r="AI23" s="2" t="s">
        <v>4</v>
      </c>
      <c r="AJ23" s="2" t="s">
        <v>4</v>
      </c>
      <c r="AK23" s="2" t="str">
        <f t="shared" si="4"/>
        <v>R</v>
      </c>
      <c r="AL23" s="2" t="str">
        <f t="shared" si="11"/>
        <v>PR</v>
      </c>
      <c r="AM23" s="2"/>
      <c r="AO23" s="1">
        <v>44121</v>
      </c>
      <c r="AP23" s="2" t="s">
        <v>4</v>
      </c>
      <c r="AQ23" s="2" t="s">
        <v>1</v>
      </c>
      <c r="AR23" s="2" t="s">
        <v>1</v>
      </c>
      <c r="AS23" s="2" t="str">
        <f t="shared" si="5"/>
        <v>R'</v>
      </c>
      <c r="AT23" s="2" t="str">
        <f t="shared" si="12"/>
        <v>R'R'</v>
      </c>
      <c r="AU23" s="2"/>
      <c r="AW23" s="1">
        <v>43589</v>
      </c>
      <c r="AX23" s="2" t="s">
        <v>3</v>
      </c>
      <c r="AY23" s="2" t="s">
        <v>4</v>
      </c>
      <c r="AZ23" s="2" t="s">
        <v>3</v>
      </c>
      <c r="BA23" s="2" t="str">
        <f t="shared" si="6"/>
        <v>D</v>
      </c>
      <c r="BB23" s="2" t="str">
        <f t="shared" si="13"/>
        <v>DD</v>
      </c>
      <c r="BC23" s="2"/>
    </row>
    <row r="24" spans="1:55" x14ac:dyDescent="0.3">
      <c r="A24" s="1">
        <v>44110</v>
      </c>
      <c r="B24" s="2" t="s">
        <v>0</v>
      </c>
      <c r="C24" s="2" t="s">
        <v>4</v>
      </c>
      <c r="D24" s="2" t="s">
        <v>0</v>
      </c>
      <c r="E24" s="2" t="str">
        <f t="shared" si="0"/>
        <v>M</v>
      </c>
      <c r="F24" s="2" t="str">
        <f t="shared" si="7"/>
        <v>RM</v>
      </c>
      <c r="G24" s="2"/>
      <c r="I24" s="1">
        <v>43566</v>
      </c>
      <c r="J24" s="2" t="s">
        <v>4</v>
      </c>
      <c r="K24" s="2" t="s">
        <v>6</v>
      </c>
      <c r="L24" s="2" t="s">
        <v>6</v>
      </c>
      <c r="M24" s="2" t="str">
        <f t="shared" si="1"/>
        <v>C</v>
      </c>
      <c r="N24" s="2" t="str">
        <f t="shared" si="8"/>
        <v>CC</v>
      </c>
      <c r="O24" s="2"/>
      <c r="Q24" s="1">
        <v>44104</v>
      </c>
      <c r="R24" s="2" t="s">
        <v>2</v>
      </c>
      <c r="S24" s="2" t="s">
        <v>4</v>
      </c>
      <c r="T24" s="2" t="s">
        <v>2</v>
      </c>
      <c r="U24" s="2" t="str">
        <f t="shared" si="2"/>
        <v>K</v>
      </c>
      <c r="V24" s="2" t="str">
        <f t="shared" si="9"/>
        <v>RK</v>
      </c>
      <c r="W24" s="2"/>
      <c r="Y24" s="1">
        <v>44115</v>
      </c>
      <c r="Z24" s="2" t="s">
        <v>5</v>
      </c>
      <c r="AA24" s="2" t="s">
        <v>4</v>
      </c>
      <c r="AB24" s="2" t="s">
        <v>4</v>
      </c>
      <c r="AC24" s="2" t="str">
        <f t="shared" si="3"/>
        <v>R</v>
      </c>
      <c r="AD24" s="2" t="str">
        <f t="shared" si="10"/>
        <v>RR</v>
      </c>
      <c r="AE24" s="2"/>
      <c r="AG24" s="1">
        <v>44134</v>
      </c>
      <c r="AH24" s="2" t="s">
        <v>82</v>
      </c>
      <c r="AI24" s="2" t="s">
        <v>4</v>
      </c>
      <c r="AJ24" s="2" t="s">
        <v>4</v>
      </c>
      <c r="AK24" s="2" t="str">
        <f t="shared" si="4"/>
        <v>R</v>
      </c>
      <c r="AL24" s="2" t="str">
        <f t="shared" si="11"/>
        <v>RR</v>
      </c>
      <c r="AM24" s="2"/>
      <c r="AO24" s="1">
        <v>44308</v>
      </c>
      <c r="AP24" s="2" t="s">
        <v>1</v>
      </c>
      <c r="AQ24" s="2" t="s">
        <v>4</v>
      </c>
      <c r="AR24" s="2" t="s">
        <v>1</v>
      </c>
      <c r="AS24" s="2" t="str">
        <f t="shared" si="5"/>
        <v>R'</v>
      </c>
      <c r="AT24" s="2" t="str">
        <f t="shared" si="12"/>
        <v>R'R'</v>
      </c>
      <c r="AU24" s="2"/>
      <c r="AW24" s="1">
        <v>44113</v>
      </c>
      <c r="AX24" s="2" t="s">
        <v>3</v>
      </c>
      <c r="AY24" s="2" t="s">
        <v>4</v>
      </c>
      <c r="AZ24" s="2" t="s">
        <v>3</v>
      </c>
      <c r="BA24" s="2" t="str">
        <f t="shared" si="6"/>
        <v>D</v>
      </c>
      <c r="BB24" s="2" t="str">
        <f t="shared" si="13"/>
        <v>DD</v>
      </c>
      <c r="BC24" s="2"/>
    </row>
    <row r="25" spans="1:55" x14ac:dyDescent="0.3">
      <c r="A25" s="1">
        <v>44129</v>
      </c>
      <c r="B25" s="2" t="s">
        <v>0</v>
      </c>
      <c r="C25" s="2" t="s">
        <v>4</v>
      </c>
      <c r="D25" s="2" t="s">
        <v>4</v>
      </c>
      <c r="E25" s="2" t="str">
        <f t="shared" si="0"/>
        <v>R</v>
      </c>
      <c r="F25" s="2" t="str">
        <f t="shared" si="7"/>
        <v>MR</v>
      </c>
      <c r="G25" s="2"/>
      <c r="I25" s="1">
        <v>44096</v>
      </c>
      <c r="J25" s="2" t="s">
        <v>4</v>
      </c>
      <c r="K25" s="2" t="s">
        <v>6</v>
      </c>
      <c r="L25" s="2" t="s">
        <v>4</v>
      </c>
      <c r="M25" s="2" t="str">
        <f t="shared" si="1"/>
        <v>R</v>
      </c>
      <c r="N25" s="2" t="str">
        <f t="shared" si="8"/>
        <v>CR</v>
      </c>
      <c r="O25" s="2"/>
      <c r="Q25" s="1">
        <v>44136</v>
      </c>
      <c r="R25" s="2" t="s">
        <v>2</v>
      </c>
      <c r="S25" s="2" t="s">
        <v>4</v>
      </c>
      <c r="T25" s="2" t="s">
        <v>2</v>
      </c>
      <c r="U25" s="2" t="str">
        <f t="shared" si="2"/>
        <v>K</v>
      </c>
      <c r="V25" s="2" t="str">
        <f t="shared" si="9"/>
        <v>KK</v>
      </c>
      <c r="W25" s="2"/>
      <c r="Y25" s="1">
        <v>44126</v>
      </c>
      <c r="Z25" s="2" t="s">
        <v>4</v>
      </c>
      <c r="AA25" s="2" t="s">
        <v>5</v>
      </c>
      <c r="AB25" s="2" t="s">
        <v>5</v>
      </c>
      <c r="AC25" s="2" t="str">
        <f t="shared" si="3"/>
        <v>S</v>
      </c>
      <c r="AD25" s="2" t="str">
        <f t="shared" si="10"/>
        <v>RS</v>
      </c>
      <c r="AE25" s="2"/>
      <c r="AG25" s="1">
        <v>44298</v>
      </c>
      <c r="AH25" s="2" t="s">
        <v>4</v>
      </c>
      <c r="AI25" s="2" t="s">
        <v>82</v>
      </c>
      <c r="AJ25" s="2" t="s">
        <v>82</v>
      </c>
      <c r="AK25" s="2" t="str">
        <f t="shared" si="4"/>
        <v>P</v>
      </c>
      <c r="AL25" s="2" t="str">
        <f t="shared" si="11"/>
        <v>RP</v>
      </c>
      <c r="AM25" s="2"/>
      <c r="AO25" s="3">
        <v>44468</v>
      </c>
      <c r="AP25" s="2" t="s">
        <v>4</v>
      </c>
      <c r="AQ25" s="2" t="s">
        <v>1</v>
      </c>
      <c r="AR25" s="2" t="s">
        <v>8</v>
      </c>
      <c r="AS25" s="2" t="str">
        <f t="shared" si="5"/>
        <v>R'</v>
      </c>
      <c r="AT25" s="2" t="str">
        <f t="shared" si="12"/>
        <v>R'R'</v>
      </c>
      <c r="AU25" s="2"/>
      <c r="AW25" s="1">
        <v>44118</v>
      </c>
      <c r="AX25" s="2" t="s">
        <v>3</v>
      </c>
      <c r="AY25" s="2" t="s">
        <v>4</v>
      </c>
      <c r="AZ25" s="2" t="s">
        <v>3</v>
      </c>
      <c r="BA25" s="2" t="str">
        <f t="shared" si="6"/>
        <v>D</v>
      </c>
      <c r="BB25" s="2" t="str">
        <f t="shared" si="13"/>
        <v>DD</v>
      </c>
      <c r="BC25" s="2"/>
    </row>
    <row r="26" spans="1:55" x14ac:dyDescent="0.3">
      <c r="A26" s="20">
        <v>44315</v>
      </c>
      <c r="B26" s="2" t="s">
        <v>0</v>
      </c>
      <c r="C26" s="2" t="s">
        <v>4</v>
      </c>
      <c r="D26" s="2" t="s">
        <v>0</v>
      </c>
      <c r="E26" s="2" t="str">
        <f t="shared" si="0"/>
        <v>M</v>
      </c>
      <c r="F26" s="2" t="str">
        <f t="shared" si="7"/>
        <v>RM</v>
      </c>
      <c r="G26" s="2"/>
      <c r="I26" s="1">
        <v>44123</v>
      </c>
      <c r="J26" s="2" t="s">
        <v>6</v>
      </c>
      <c r="K26" s="2" t="s">
        <v>4</v>
      </c>
      <c r="L26" s="2" t="s">
        <v>4</v>
      </c>
      <c r="M26" s="2" t="str">
        <f t="shared" si="1"/>
        <v>R</v>
      </c>
      <c r="N26" s="2" t="str">
        <f t="shared" si="8"/>
        <v>RR</v>
      </c>
      <c r="O26" s="2"/>
      <c r="Q26" s="20">
        <v>44310</v>
      </c>
      <c r="R26" s="2" t="s">
        <v>4</v>
      </c>
      <c r="S26" s="2" t="s">
        <v>2</v>
      </c>
      <c r="T26" s="2" t="s">
        <v>4</v>
      </c>
      <c r="U26" s="2" t="str">
        <f t="shared" si="2"/>
        <v>R</v>
      </c>
      <c r="V26" s="2" t="str">
        <f t="shared" si="9"/>
        <v>KR</v>
      </c>
      <c r="W26" s="2"/>
      <c r="Y26" s="1">
        <v>44318</v>
      </c>
      <c r="Z26" s="2" t="s">
        <v>4</v>
      </c>
      <c r="AA26" s="2" t="s">
        <v>5</v>
      </c>
      <c r="AB26" s="2" t="s">
        <v>4</v>
      </c>
      <c r="AC26" s="2" t="str">
        <f t="shared" si="3"/>
        <v>R</v>
      </c>
      <c r="AD26" s="2" t="str">
        <f t="shared" si="10"/>
        <v>SR</v>
      </c>
      <c r="AE26" s="2"/>
      <c r="AG26" s="1">
        <v>44460</v>
      </c>
      <c r="AH26" s="2" t="s">
        <v>82</v>
      </c>
      <c r="AI26" s="2" t="s">
        <v>4</v>
      </c>
      <c r="AJ26" s="2" t="s">
        <v>4</v>
      </c>
      <c r="AK26" s="2" t="str">
        <f t="shared" si="4"/>
        <v>R</v>
      </c>
      <c r="AL26" s="2" t="str">
        <f t="shared" si="11"/>
        <v>PR</v>
      </c>
      <c r="AM26" s="2"/>
      <c r="AW26" s="20">
        <v>44301</v>
      </c>
      <c r="AX26" s="2" t="s">
        <v>4</v>
      </c>
      <c r="AY26" s="2" t="s">
        <v>3</v>
      </c>
      <c r="AZ26" s="2" t="s">
        <v>4</v>
      </c>
      <c r="BA26" s="2" t="str">
        <f t="shared" si="6"/>
        <v>R</v>
      </c>
      <c r="BB26" s="2" t="str">
        <f t="shared" si="13"/>
        <v>DR</v>
      </c>
      <c r="BC26" s="2"/>
    </row>
    <row r="27" spans="1:55" x14ac:dyDescent="0.3">
      <c r="A27" s="1">
        <v>44474</v>
      </c>
      <c r="B27" s="2" t="s">
        <v>4</v>
      </c>
      <c r="C27" s="2" t="s">
        <v>0</v>
      </c>
      <c r="D27" s="2" t="s">
        <v>0</v>
      </c>
      <c r="E27" s="2" t="str">
        <f t="shared" si="0"/>
        <v>M</v>
      </c>
      <c r="F27" s="2" t="str">
        <f t="shared" si="7"/>
        <v>MM</v>
      </c>
      <c r="G27" s="2"/>
      <c r="I27" s="20">
        <v>44305</v>
      </c>
      <c r="J27" s="2" t="s">
        <v>6</v>
      </c>
      <c r="K27" s="2" t="s">
        <v>4</v>
      </c>
      <c r="L27" s="2" t="s">
        <v>6</v>
      </c>
      <c r="M27" s="2" t="str">
        <f t="shared" si="1"/>
        <v>C</v>
      </c>
      <c r="N27" s="2" t="str">
        <f t="shared" si="8"/>
        <v>RC</v>
      </c>
      <c r="O27" s="2"/>
      <c r="Q27" s="1">
        <v>44476</v>
      </c>
      <c r="R27" s="2" t="s">
        <v>2</v>
      </c>
      <c r="S27" s="2" t="s">
        <v>4</v>
      </c>
      <c r="T27" s="2" t="s">
        <v>2</v>
      </c>
      <c r="U27" s="2" t="str">
        <f t="shared" si="2"/>
        <v>K</v>
      </c>
      <c r="V27" s="2" t="str">
        <f t="shared" si="9"/>
        <v>RK</v>
      </c>
      <c r="W27" s="2"/>
      <c r="Y27" s="1">
        <v>44466</v>
      </c>
      <c r="Z27" s="2" t="s">
        <v>5</v>
      </c>
      <c r="AA27" s="2" t="s">
        <v>4</v>
      </c>
      <c r="AB27" s="2" t="s">
        <v>5</v>
      </c>
      <c r="AC27" s="2" t="str">
        <f t="shared" si="3"/>
        <v>S</v>
      </c>
      <c r="AD27" s="2" t="str">
        <f t="shared" si="10"/>
        <v>RS</v>
      </c>
      <c r="AE27" s="2"/>
      <c r="AG27" s="21"/>
      <c r="AH27" s="17"/>
      <c r="AI27" s="17"/>
      <c r="AJ27" s="17"/>
      <c r="AK27" s="17"/>
      <c r="AL27" s="17"/>
      <c r="AM27" s="17"/>
      <c r="AO27" s="11" t="s">
        <v>73</v>
      </c>
      <c r="AP27" s="2"/>
      <c r="AQ27" s="2"/>
      <c r="AW27" s="1">
        <v>44464</v>
      </c>
      <c r="AX27" s="2" t="s">
        <v>3</v>
      </c>
      <c r="AY27" s="2" t="s">
        <v>4</v>
      </c>
      <c r="AZ27" s="2" t="s">
        <v>3</v>
      </c>
      <c r="BA27" s="2" t="str">
        <f t="shared" si="6"/>
        <v>D</v>
      </c>
      <c r="BB27" s="2" t="str">
        <f t="shared" si="13"/>
        <v>RD</v>
      </c>
      <c r="BC27" s="2"/>
    </row>
    <row r="28" spans="1:55" x14ac:dyDescent="0.3">
      <c r="I28" s="1">
        <v>44471</v>
      </c>
      <c r="J28" s="2" t="s">
        <v>4</v>
      </c>
      <c r="K28" s="2" t="s">
        <v>6</v>
      </c>
      <c r="L28" s="2" t="s">
        <v>4</v>
      </c>
      <c r="M28" s="2" t="str">
        <f t="shared" si="1"/>
        <v>R</v>
      </c>
      <c r="N28" s="2" t="str">
        <f t="shared" si="8"/>
        <v>CR</v>
      </c>
      <c r="O28" s="2"/>
      <c r="AO28" s="2"/>
      <c r="AP28" s="2" t="s">
        <v>75</v>
      </c>
      <c r="AQ28" s="2" t="s">
        <v>79</v>
      </c>
    </row>
    <row r="29" spans="1:55" x14ac:dyDescent="0.3">
      <c r="A29" s="11" t="s">
        <v>73</v>
      </c>
      <c r="B29" s="2"/>
      <c r="C29" s="2"/>
      <c r="Q29" s="11" t="s">
        <v>73</v>
      </c>
      <c r="R29" s="2"/>
      <c r="S29" s="2"/>
      <c r="Y29" s="11" t="s">
        <v>73</v>
      </c>
      <c r="Z29" s="2"/>
      <c r="AA29" s="2"/>
      <c r="AG29" s="11" t="s">
        <v>73</v>
      </c>
      <c r="AH29" s="2"/>
      <c r="AI29" s="2"/>
      <c r="AO29" s="2" t="s">
        <v>75</v>
      </c>
      <c r="AP29" s="2">
        <f>COUNTIF($AT$4:$AT$25,"RR")</f>
        <v>5</v>
      </c>
      <c r="AQ29" s="2">
        <f>COUNTIF($AT$4:$AT$25,"RR'")</f>
        <v>5</v>
      </c>
      <c r="AV29" s="11" t="s">
        <v>73</v>
      </c>
      <c r="AW29" s="2"/>
      <c r="AX29" s="2"/>
    </row>
    <row r="30" spans="1:55" x14ac:dyDescent="0.3">
      <c r="A30" s="2"/>
      <c r="B30" s="2" t="s">
        <v>75</v>
      </c>
      <c r="C30" s="2" t="s">
        <v>71</v>
      </c>
      <c r="I30" s="11" t="s">
        <v>73</v>
      </c>
      <c r="J30" s="2"/>
      <c r="K30" s="2"/>
      <c r="Q30" s="2"/>
      <c r="R30" s="2" t="s">
        <v>75</v>
      </c>
      <c r="S30" s="2" t="s">
        <v>74</v>
      </c>
      <c r="Y30" s="2"/>
      <c r="Z30" s="2" t="s">
        <v>75</v>
      </c>
      <c r="AA30" s="2" t="s">
        <v>78</v>
      </c>
      <c r="AG30" s="2"/>
      <c r="AH30" s="2" t="s">
        <v>75</v>
      </c>
      <c r="AI30" s="2" t="s">
        <v>76</v>
      </c>
      <c r="AO30" s="2" t="s">
        <v>79</v>
      </c>
      <c r="AP30" s="2">
        <f>COUNTIF($AT$4:$AT$25,"R'R")</f>
        <v>4</v>
      </c>
      <c r="AQ30" s="2">
        <f>COUNTIF($AT$4:$AT$25,"R'R'")</f>
        <v>7</v>
      </c>
      <c r="AV30" s="2"/>
      <c r="AW30" s="2" t="s">
        <v>75</v>
      </c>
      <c r="AX30" s="2" t="s">
        <v>77</v>
      </c>
    </row>
    <row r="31" spans="1:55" x14ac:dyDescent="0.3">
      <c r="A31" s="2" t="s">
        <v>75</v>
      </c>
      <c r="B31" s="2">
        <f>COUNTIF($F$4:$F$27,"RR")</f>
        <v>5</v>
      </c>
      <c r="C31" s="2">
        <f>COUNTIF($F$4:$F$27,"RM")</f>
        <v>6</v>
      </c>
      <c r="I31" s="2"/>
      <c r="J31" s="2" t="s">
        <v>75</v>
      </c>
      <c r="K31" s="2" t="s">
        <v>72</v>
      </c>
      <c r="Q31" s="2" t="s">
        <v>75</v>
      </c>
      <c r="R31" s="2">
        <f>COUNTIF($V$4:$V$27,"RR")</f>
        <v>4</v>
      </c>
      <c r="S31" s="2">
        <f>COUNTIF($V$4:$V$27,"RK")</f>
        <v>7</v>
      </c>
      <c r="Y31" s="2" t="s">
        <v>75</v>
      </c>
      <c r="Z31" s="2">
        <f>COUNTIF($AD$4:$AD$27,"RR")</f>
        <v>7</v>
      </c>
      <c r="AA31" s="2">
        <f>COUNTIF($AD$4:$AD$27,"RS")</f>
        <v>7</v>
      </c>
      <c r="AG31" s="2" t="s">
        <v>75</v>
      </c>
      <c r="AH31" s="2">
        <f>COUNTIF($AL$4:$AL$26,"RR")</f>
        <v>6</v>
      </c>
      <c r="AI31" s="2">
        <f>COUNTIF($AL$4:$AL$26,"RP")</f>
        <v>6</v>
      </c>
      <c r="AV31" s="2" t="s">
        <v>75</v>
      </c>
      <c r="AW31" s="2">
        <f>COUNTIF($BB$4:$BB$27,"RR")</f>
        <v>8</v>
      </c>
      <c r="AX31" s="2">
        <f>COUNTIF($BB$4:$BB$27,"RD")</f>
        <v>4</v>
      </c>
    </row>
    <row r="32" spans="1:55" x14ac:dyDescent="0.3">
      <c r="A32" s="2" t="s">
        <v>71</v>
      </c>
      <c r="B32" s="2">
        <f>COUNTIF($F$4:$F$27,"MR")</f>
        <v>6</v>
      </c>
      <c r="C32" s="2">
        <f>COUNTIF($F$4:$F$27,"MM")</f>
        <v>6</v>
      </c>
      <c r="I32" s="2" t="s">
        <v>75</v>
      </c>
      <c r="J32" s="2">
        <f>COUNTIF($N$4:$N$28,"RR")</f>
        <v>3</v>
      </c>
      <c r="K32" s="2">
        <f>COUNTIF($N$4:$N$28,"RC")</f>
        <v>6</v>
      </c>
      <c r="Q32" s="2" t="s">
        <v>74</v>
      </c>
      <c r="R32" s="2">
        <f>COUNTIF($V$4:$V$27,"KR")</f>
        <v>6</v>
      </c>
      <c r="S32" s="2">
        <f>COUNTIF($V$4:$V$27,"KK")</f>
        <v>6</v>
      </c>
      <c r="Y32" s="2" t="s">
        <v>78</v>
      </c>
      <c r="Z32" s="2">
        <f>COUNTIF($AD$4:$AD$27,"SR")</f>
        <v>6</v>
      </c>
      <c r="AA32" s="2">
        <f>COUNTIF($AD$4:$AD$27,"SS")</f>
        <v>3</v>
      </c>
      <c r="AG32" s="2" t="s">
        <v>76</v>
      </c>
      <c r="AH32" s="2">
        <f>COUNTIF($AL$4:$AL$26,"PR")</f>
        <v>6</v>
      </c>
      <c r="AI32" s="2">
        <f>COUNTIF($AL$4:$AL$26,"PP")</f>
        <v>4</v>
      </c>
      <c r="AV32" s="2" t="s">
        <v>77</v>
      </c>
      <c r="AW32" s="2">
        <f>COUNTIF($BB$4:$BB$27,"DR")</f>
        <v>4</v>
      </c>
      <c r="AX32" s="2">
        <f>COUNTIF($BB$4:$BB$27,"DD")</f>
        <v>7</v>
      </c>
    </row>
    <row r="33" spans="9:11" x14ac:dyDescent="0.3">
      <c r="I33" s="2" t="s">
        <v>72</v>
      </c>
      <c r="J33" s="2">
        <f>COUNTIF($N$4:$N$28,"CR")</f>
        <v>6</v>
      </c>
      <c r="K33" s="2">
        <f>COUNTIF($N$4:$N$28,"CC")</f>
        <v>9</v>
      </c>
    </row>
  </sheetData>
  <mergeCells count="8">
    <mergeCell ref="A1:F1"/>
    <mergeCell ref="AW2:BC2"/>
    <mergeCell ref="A2:G2"/>
    <mergeCell ref="I2:O2"/>
    <mergeCell ref="Q2:W2"/>
    <mergeCell ref="Y2:AE2"/>
    <mergeCell ref="AG2:AM2"/>
    <mergeCell ref="AO2:AU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70142-4B51-4A44-9B7F-4AE9B389D708}">
  <dimension ref="A1:BC38"/>
  <sheetViews>
    <sheetView workbookViewId="0">
      <selection sqref="A1:F1"/>
    </sheetView>
  </sheetViews>
  <sheetFormatPr defaultRowHeight="14.4" x14ac:dyDescent="0.3"/>
  <cols>
    <col min="1" max="1" width="19.5546875" bestFit="1" customWidth="1"/>
    <col min="2" max="3" width="14.109375" bestFit="1" customWidth="1"/>
    <col min="4" max="4" width="18.109375" bestFit="1" customWidth="1"/>
    <col min="5" max="5" width="18.21875" bestFit="1" customWidth="1"/>
    <col min="6" max="6" width="37.109375" bestFit="1" customWidth="1"/>
    <col min="7" max="7" width="39.77734375" bestFit="1" customWidth="1"/>
    <col min="9" max="9" width="19.5546875" bestFit="1" customWidth="1"/>
    <col min="10" max="11" width="17.33203125" bestFit="1" customWidth="1"/>
    <col min="12" max="12" width="18.109375" bestFit="1" customWidth="1"/>
    <col min="13" max="13" width="18.21875" bestFit="1" customWidth="1"/>
    <col min="14" max="14" width="37.109375" bestFit="1" customWidth="1"/>
    <col min="15" max="15" width="28.109375" bestFit="1" customWidth="1"/>
    <col min="17" max="17" width="19.5546875" bestFit="1" customWidth="1"/>
    <col min="18" max="21" width="18.21875" bestFit="1" customWidth="1"/>
    <col min="22" max="22" width="37.109375" bestFit="1" customWidth="1"/>
    <col min="23" max="23" width="30.5546875" bestFit="1" customWidth="1"/>
    <col min="25" max="25" width="19.5546875" bestFit="1" customWidth="1"/>
    <col min="26" max="27" width="17.6640625" bestFit="1" customWidth="1"/>
    <col min="28" max="28" width="18.109375" bestFit="1" customWidth="1"/>
    <col min="29" max="29" width="18.21875" bestFit="1" customWidth="1"/>
    <col min="30" max="30" width="37.109375" bestFit="1" customWidth="1"/>
    <col min="31" max="31" width="27.77734375" bestFit="1" customWidth="1"/>
    <col min="33" max="33" width="19.5546875" bestFit="1" customWidth="1"/>
    <col min="34" max="35" width="14.88671875" bestFit="1" customWidth="1"/>
    <col min="36" max="36" width="18.109375" bestFit="1" customWidth="1"/>
    <col min="37" max="37" width="18.21875" bestFit="1" customWidth="1"/>
    <col min="38" max="38" width="37.109375" bestFit="1" customWidth="1"/>
    <col min="39" max="39" width="25.88671875" bestFit="1" customWidth="1"/>
    <col min="41" max="41" width="19.5546875" bestFit="1" customWidth="1"/>
    <col min="42" max="44" width="24.33203125" bestFit="1" customWidth="1"/>
    <col min="45" max="45" width="18.21875" bestFit="1" customWidth="1"/>
    <col min="46" max="46" width="37.109375" bestFit="1" customWidth="1"/>
    <col min="47" max="47" width="31" bestFit="1" customWidth="1"/>
    <col min="49" max="49" width="19.5546875" bestFit="1" customWidth="1"/>
    <col min="50" max="51" width="14.109375" bestFit="1" customWidth="1"/>
    <col min="52" max="52" width="18.109375" bestFit="1" customWidth="1"/>
    <col min="53" max="53" width="18.21875" bestFit="1" customWidth="1"/>
    <col min="54" max="54" width="37.109375" bestFit="1" customWidth="1"/>
    <col min="55" max="55" width="32.44140625" bestFit="1" customWidth="1"/>
  </cols>
  <sheetData>
    <row r="1" spans="1:55" ht="49.2" customHeight="1" x14ac:dyDescent="0.3">
      <c r="A1" s="43" t="s">
        <v>245</v>
      </c>
      <c r="B1" s="43"/>
      <c r="C1" s="43"/>
      <c r="D1" s="43"/>
      <c r="E1" s="43"/>
      <c r="F1" s="43"/>
    </row>
    <row r="2" spans="1:55" x14ac:dyDescent="0.3">
      <c r="A2" s="49" t="s">
        <v>87</v>
      </c>
      <c r="B2" s="49"/>
      <c r="C2" s="49"/>
      <c r="D2" s="49"/>
      <c r="E2" s="49"/>
      <c r="F2" s="49"/>
      <c r="G2" s="49"/>
      <c r="I2" s="51" t="s">
        <v>88</v>
      </c>
      <c r="J2" s="51"/>
      <c r="K2" s="51"/>
      <c r="L2" s="51"/>
      <c r="M2" s="51"/>
      <c r="N2" s="51"/>
      <c r="O2" s="51"/>
      <c r="Q2" s="48" t="s">
        <v>89</v>
      </c>
      <c r="R2" s="48"/>
      <c r="S2" s="48"/>
      <c r="T2" s="48"/>
      <c r="U2" s="48"/>
      <c r="V2" s="48"/>
      <c r="W2" s="48"/>
      <c r="Y2" s="47" t="s">
        <v>90</v>
      </c>
      <c r="Z2" s="47"/>
      <c r="AA2" s="47"/>
      <c r="AB2" s="47"/>
      <c r="AC2" s="47"/>
      <c r="AD2" s="47"/>
      <c r="AE2" s="47"/>
      <c r="AG2" s="44" t="s">
        <v>92</v>
      </c>
      <c r="AH2" s="44"/>
      <c r="AI2" s="44"/>
      <c r="AJ2" s="44"/>
      <c r="AK2" s="44"/>
      <c r="AL2" s="44"/>
      <c r="AM2" s="44"/>
      <c r="AO2" s="45" t="s">
        <v>93</v>
      </c>
      <c r="AP2" s="45"/>
      <c r="AQ2" s="45"/>
      <c r="AR2" s="45"/>
      <c r="AS2" s="45"/>
      <c r="AT2" s="45"/>
      <c r="AU2" s="45"/>
      <c r="AW2" s="46" t="s">
        <v>94</v>
      </c>
      <c r="AX2" s="46"/>
      <c r="AY2" s="46"/>
      <c r="AZ2" s="46"/>
      <c r="BA2" s="46"/>
      <c r="BB2" s="46"/>
      <c r="BC2" s="46"/>
    </row>
    <row r="3" spans="1:55" x14ac:dyDescent="0.3">
      <c r="A3" s="7" t="s">
        <v>12</v>
      </c>
      <c r="B3" s="8" t="s">
        <v>9</v>
      </c>
      <c r="C3" s="8" t="s">
        <v>10</v>
      </c>
      <c r="D3" s="8" t="s">
        <v>11</v>
      </c>
      <c r="E3" s="8" t="s">
        <v>25</v>
      </c>
      <c r="F3" s="8" t="s">
        <v>70</v>
      </c>
      <c r="G3" s="8" t="s">
        <v>30</v>
      </c>
      <c r="I3" s="7" t="s">
        <v>12</v>
      </c>
      <c r="J3" s="8" t="s">
        <v>9</v>
      </c>
      <c r="K3" s="8" t="s">
        <v>10</v>
      </c>
      <c r="L3" s="8" t="s">
        <v>11</v>
      </c>
      <c r="M3" s="8" t="s">
        <v>25</v>
      </c>
      <c r="N3" s="8" t="s">
        <v>70</v>
      </c>
      <c r="O3" s="8" t="s">
        <v>30</v>
      </c>
      <c r="Q3" s="7" t="s">
        <v>12</v>
      </c>
      <c r="R3" s="8" t="s">
        <v>9</v>
      </c>
      <c r="S3" s="8" t="s">
        <v>10</v>
      </c>
      <c r="T3" s="8" t="s">
        <v>11</v>
      </c>
      <c r="U3" s="8" t="s">
        <v>25</v>
      </c>
      <c r="V3" s="8" t="s">
        <v>70</v>
      </c>
      <c r="W3" s="8" t="s">
        <v>30</v>
      </c>
      <c r="Y3" s="7" t="s">
        <v>12</v>
      </c>
      <c r="Z3" s="8" t="s">
        <v>9</v>
      </c>
      <c r="AA3" s="8" t="s">
        <v>10</v>
      </c>
      <c r="AB3" s="8" t="s">
        <v>11</v>
      </c>
      <c r="AC3" s="8" t="s">
        <v>25</v>
      </c>
      <c r="AD3" s="8" t="s">
        <v>70</v>
      </c>
      <c r="AE3" s="8" t="s">
        <v>30</v>
      </c>
      <c r="AG3" s="7" t="s">
        <v>12</v>
      </c>
      <c r="AH3" s="8" t="s">
        <v>9</v>
      </c>
      <c r="AI3" s="8" t="s">
        <v>10</v>
      </c>
      <c r="AJ3" s="8" t="s">
        <v>11</v>
      </c>
      <c r="AK3" s="8" t="s">
        <v>25</v>
      </c>
      <c r="AL3" s="8" t="s">
        <v>70</v>
      </c>
      <c r="AM3" s="8" t="s">
        <v>30</v>
      </c>
      <c r="AO3" s="7" t="s">
        <v>12</v>
      </c>
      <c r="AP3" s="8" t="s">
        <v>9</v>
      </c>
      <c r="AQ3" s="8" t="s">
        <v>10</v>
      </c>
      <c r="AR3" s="8" t="s">
        <v>11</v>
      </c>
      <c r="AS3" s="8" t="s">
        <v>25</v>
      </c>
      <c r="AT3" s="8" t="s">
        <v>70</v>
      </c>
      <c r="AU3" s="8" t="s">
        <v>30</v>
      </c>
      <c r="AW3" s="7" t="s">
        <v>12</v>
      </c>
      <c r="AX3" s="8" t="s">
        <v>9</v>
      </c>
      <c r="AY3" s="8" t="s">
        <v>10</v>
      </c>
      <c r="AZ3" s="8" t="s">
        <v>11</v>
      </c>
      <c r="BA3" s="8" t="s">
        <v>25</v>
      </c>
      <c r="BB3" s="8" t="s">
        <v>70</v>
      </c>
      <c r="BC3" s="8" t="s">
        <v>30</v>
      </c>
    </row>
    <row r="4" spans="1:55" x14ac:dyDescent="0.3">
      <c r="A4" s="1">
        <v>39563</v>
      </c>
      <c r="B4" s="2" t="s">
        <v>82</v>
      </c>
      <c r="C4" s="2" t="s">
        <v>0</v>
      </c>
      <c r="D4" s="2" t="s">
        <v>82</v>
      </c>
      <c r="E4" s="2" t="str">
        <f>IF(D4=$B$4,"P","M")</f>
        <v>P</v>
      </c>
      <c r="F4" s="2"/>
      <c r="G4" s="2" t="str">
        <f>_xlfn.CONCAT(E4:E31)</f>
        <v>PPPMMPMPPMMPMMPMMPMPMMPMMPPM</v>
      </c>
      <c r="I4" s="1">
        <v>39557</v>
      </c>
      <c r="J4" s="2" t="s">
        <v>82</v>
      </c>
      <c r="K4" s="2" t="s">
        <v>6</v>
      </c>
      <c r="L4" s="2" t="s">
        <v>6</v>
      </c>
      <c r="M4" s="2" t="str">
        <f>IF(L4=$K$4,"C","P")</f>
        <v>C</v>
      </c>
      <c r="N4" s="2"/>
      <c r="O4" s="2" t="str">
        <f>_xlfn.CONCAT(M4:M28)</f>
        <v>CCCCCPCPPPCCPPPCCPCCPCCCP</v>
      </c>
      <c r="Q4" s="1">
        <v>39571</v>
      </c>
      <c r="R4" s="2" t="s">
        <v>82</v>
      </c>
      <c r="S4" s="2" t="s">
        <v>2</v>
      </c>
      <c r="T4" s="2" t="s">
        <v>82</v>
      </c>
      <c r="U4" s="2" t="str">
        <f>IF(T4=$R$4,"P","K")</f>
        <v>P</v>
      </c>
      <c r="V4" s="2"/>
      <c r="W4" s="2" t="str">
        <f>_xlfn.CONCAT(U4:U32)</f>
        <v>PKKPKPKPKPKPKKKKKKKKPPKKKKPKP</v>
      </c>
      <c r="Y4" s="1">
        <v>39569</v>
      </c>
      <c r="Z4" s="2" t="s">
        <v>5</v>
      </c>
      <c r="AA4" s="2" t="s">
        <v>82</v>
      </c>
      <c r="AB4" s="2" t="s">
        <v>82</v>
      </c>
      <c r="AC4" s="2" t="str">
        <f>IF(AB4=$AA$4,"P","S")</f>
        <v>P</v>
      </c>
      <c r="AD4" s="2"/>
      <c r="AE4" s="2" t="str">
        <f>_xlfn.CONCAT(AC4:AC31)</f>
        <v>PPPPSSPSPPSSPPSSSSSSPSPSSPSP</v>
      </c>
      <c r="AG4" s="1">
        <v>39559</v>
      </c>
      <c r="AH4" s="2" t="s">
        <v>4</v>
      </c>
      <c r="AI4" s="2" t="s">
        <v>82</v>
      </c>
      <c r="AJ4" s="2" t="s">
        <v>4</v>
      </c>
      <c r="AK4" s="2" t="str">
        <f>IF(AJ4=$AH$4,"R","P")</f>
        <v>R</v>
      </c>
      <c r="AL4" s="2"/>
      <c r="AM4" s="2" t="str">
        <f>_xlfn.CONCAT(AK4:AK26)</f>
        <v>RPPRRRPRRRRPPRPPRPPRRPR</v>
      </c>
      <c r="AO4" s="1">
        <v>39573</v>
      </c>
      <c r="AP4" s="2" t="s">
        <v>1</v>
      </c>
      <c r="AQ4" s="2" t="s">
        <v>82</v>
      </c>
      <c r="AR4" s="2" t="s">
        <v>82</v>
      </c>
      <c r="AS4" s="2" t="str">
        <f>IF(AR4=$AQ$4,"P","R")</f>
        <v>P</v>
      </c>
      <c r="AT4" s="2"/>
      <c r="AU4" s="2" t="str">
        <f>_xlfn.CONCAT(AS4:AS31)</f>
        <v>PPPRRRRPRPPPPPRPRRPPRRRRPPPR</v>
      </c>
      <c r="AW4" s="1">
        <v>39565</v>
      </c>
      <c r="AX4" s="2" t="s">
        <v>82</v>
      </c>
      <c r="AY4" s="2" t="s">
        <v>3</v>
      </c>
      <c r="AZ4" s="2" t="s">
        <v>82</v>
      </c>
      <c r="BA4" s="2" t="str">
        <f>IF(AZ4=$AX$4,"P","D")</f>
        <v>P</v>
      </c>
      <c r="BB4" s="2"/>
      <c r="BC4" s="2" t="str">
        <f>_xlfn.CONCAT(BA4:BA31)</f>
        <v>PPDPDPDPDDPPPPDDDPDPPPPDDPDD</v>
      </c>
    </row>
    <row r="5" spans="1:55" x14ac:dyDescent="0.3">
      <c r="A5" s="1">
        <v>39589</v>
      </c>
      <c r="B5" s="2" t="s">
        <v>0</v>
      </c>
      <c r="C5" s="2" t="s">
        <v>82</v>
      </c>
      <c r="D5" s="2" t="s">
        <v>82</v>
      </c>
      <c r="E5" s="2" t="str">
        <f t="shared" ref="E5:E31" si="0">IF(D5=$B$4,"P","M")</f>
        <v>P</v>
      </c>
      <c r="F5" s="2" t="str">
        <f>_xlfn.CONCAT(E4,E5)</f>
        <v>PP</v>
      </c>
      <c r="G5" s="2"/>
      <c r="I5" s="1">
        <v>39578</v>
      </c>
      <c r="J5" s="2" t="s">
        <v>6</v>
      </c>
      <c r="K5" s="2" t="s">
        <v>82</v>
      </c>
      <c r="L5" s="2" t="s">
        <v>6</v>
      </c>
      <c r="M5" s="2" t="str">
        <f t="shared" ref="M5:M28" si="1">IF(L5=$K$4,"C","P")</f>
        <v>C</v>
      </c>
      <c r="N5" s="2" t="str">
        <f>_xlfn.CONCAT(M4,M5)</f>
        <v>CC</v>
      </c>
      <c r="O5" s="2"/>
      <c r="Q5" s="1">
        <v>39593</v>
      </c>
      <c r="R5" s="2" t="s">
        <v>2</v>
      </c>
      <c r="S5" s="2" t="s">
        <v>82</v>
      </c>
      <c r="T5" s="2" t="s">
        <v>2</v>
      </c>
      <c r="U5" s="2" t="str">
        <f t="shared" ref="U5:U32" si="2">IF(T5=$R$4,"P","K")</f>
        <v>K</v>
      </c>
      <c r="V5" s="2" t="str">
        <f>_xlfn.CONCAT(U4,U5)</f>
        <v>PK</v>
      </c>
      <c r="W5" s="2"/>
      <c r="Y5" s="1">
        <v>39591</v>
      </c>
      <c r="Z5" s="2" t="s">
        <v>82</v>
      </c>
      <c r="AA5" s="2" t="s">
        <v>5</v>
      </c>
      <c r="AB5" s="2" t="s">
        <v>82</v>
      </c>
      <c r="AC5" s="2" t="str">
        <f t="shared" ref="AC5:AC31" si="3">IF(AB5=$AA$4,"P","S")</f>
        <v>P</v>
      </c>
      <c r="AD5" s="2" t="str">
        <f>_xlfn.CONCAT(AC4,AC5)</f>
        <v>PP</v>
      </c>
      <c r="AE5" s="2"/>
      <c r="AG5" s="1">
        <v>39596</v>
      </c>
      <c r="AH5" s="2" t="s">
        <v>82</v>
      </c>
      <c r="AI5" s="2" t="s">
        <v>4</v>
      </c>
      <c r="AJ5" s="2" t="s">
        <v>82</v>
      </c>
      <c r="AK5" s="2" t="str">
        <f t="shared" ref="AK5:AK26" si="4">IF(AJ5=$AH$4,"R","P")</f>
        <v>P</v>
      </c>
      <c r="AL5" s="2" t="str">
        <f>_xlfn.CONCAT(AK4,AK5)</f>
        <v>RP</v>
      </c>
      <c r="AM5" s="2"/>
      <c r="AO5" s="1">
        <v>39580</v>
      </c>
      <c r="AP5" s="2" t="s">
        <v>82</v>
      </c>
      <c r="AQ5" s="2" t="s">
        <v>1</v>
      </c>
      <c r="AR5" s="2" t="s">
        <v>82</v>
      </c>
      <c r="AS5" s="2" t="str">
        <f t="shared" ref="AS5:AS31" si="5">IF(AR5=$AQ$4,"P","R")</f>
        <v>P</v>
      </c>
      <c r="AT5" s="2" t="str">
        <f>_xlfn.CONCAT(AS4,AS5)</f>
        <v>PP</v>
      </c>
      <c r="AU5" s="2"/>
      <c r="AW5" s="1">
        <v>39585</v>
      </c>
      <c r="AX5" s="2" t="s">
        <v>3</v>
      </c>
      <c r="AY5" s="2" t="s">
        <v>82</v>
      </c>
      <c r="AZ5" s="2" t="s">
        <v>82</v>
      </c>
      <c r="BA5" s="2" t="str">
        <f t="shared" ref="BA5:BA31" si="6">IF(AZ5=$AX$4,"P","D")</f>
        <v>P</v>
      </c>
      <c r="BB5" s="2" t="str">
        <f>_xlfn.CONCAT(BA4,BA5)</f>
        <v>PP</v>
      </c>
      <c r="BC5" s="2"/>
    </row>
    <row r="6" spans="1:55" x14ac:dyDescent="0.3">
      <c r="A6" s="1">
        <v>39932</v>
      </c>
      <c r="B6" s="2" t="s">
        <v>82</v>
      </c>
      <c r="C6" s="2" t="s">
        <v>0</v>
      </c>
      <c r="D6" s="2" t="s">
        <v>82</v>
      </c>
      <c r="E6" s="2" t="str">
        <f t="shared" si="0"/>
        <v>P</v>
      </c>
      <c r="F6" s="2" t="str">
        <f t="shared" ref="F6:F31" si="7">_xlfn.CONCAT(E5,E6)</f>
        <v>PP</v>
      </c>
      <c r="G6" s="2"/>
      <c r="I6" s="1">
        <v>39599</v>
      </c>
      <c r="J6" s="2" t="s">
        <v>6</v>
      </c>
      <c r="K6" s="2" t="s">
        <v>82</v>
      </c>
      <c r="L6" s="2" t="s">
        <v>6</v>
      </c>
      <c r="M6" s="2" t="str">
        <f t="shared" si="1"/>
        <v>C</v>
      </c>
      <c r="N6" s="2" t="str">
        <f t="shared" ref="N6:N28" si="8">_xlfn.CONCAT(M5,M6)</f>
        <v>CC</v>
      </c>
      <c r="O6" s="2"/>
      <c r="Q6" s="1">
        <v>39924</v>
      </c>
      <c r="R6" s="2" t="s">
        <v>82</v>
      </c>
      <c r="S6" s="2" t="s">
        <v>2</v>
      </c>
      <c r="T6" s="2" t="s">
        <v>2</v>
      </c>
      <c r="U6" s="2" t="str">
        <f t="shared" si="2"/>
        <v>K</v>
      </c>
      <c r="V6" s="2" t="str">
        <f t="shared" ref="V6:V32" si="9">_xlfn.CONCAT(U5,U6)</f>
        <v>KK</v>
      </c>
      <c r="W6" s="2"/>
      <c r="Y6" s="1">
        <v>39942</v>
      </c>
      <c r="Z6" s="2" t="s">
        <v>5</v>
      </c>
      <c r="AA6" s="2" t="s">
        <v>82</v>
      </c>
      <c r="AB6" s="2" t="s">
        <v>82</v>
      </c>
      <c r="AC6" s="2" t="str">
        <f t="shared" si="3"/>
        <v>P</v>
      </c>
      <c r="AD6" s="2" t="str">
        <f t="shared" ref="AD6:AD31" si="10">_xlfn.CONCAT(AC5,AC6)</f>
        <v>PP</v>
      </c>
      <c r="AE6" s="2"/>
      <c r="AG6" s="1">
        <v>39929</v>
      </c>
      <c r="AH6" s="2" t="s">
        <v>82</v>
      </c>
      <c r="AI6" s="2" t="s">
        <v>4</v>
      </c>
      <c r="AJ6" s="2" t="s">
        <v>82</v>
      </c>
      <c r="AK6" s="2" t="str">
        <f t="shared" si="4"/>
        <v>P</v>
      </c>
      <c r="AL6" s="2" t="str">
        <f t="shared" ref="AL6:AL26" si="11">_xlfn.CONCAT(AK5,AK6)</f>
        <v>PP</v>
      </c>
      <c r="AM6" s="2"/>
      <c r="AO6" s="1">
        <v>39927</v>
      </c>
      <c r="AP6" s="2" t="s">
        <v>1</v>
      </c>
      <c r="AQ6" s="2" t="s">
        <v>82</v>
      </c>
      <c r="AR6" s="2" t="s">
        <v>82</v>
      </c>
      <c r="AS6" s="2" t="str">
        <f t="shared" si="5"/>
        <v>P</v>
      </c>
      <c r="AT6" s="2" t="str">
        <f t="shared" ref="AT6:AT31" si="12">_xlfn.CONCAT(AS5,AS6)</f>
        <v>PP</v>
      </c>
      <c r="AU6" s="2"/>
      <c r="AW6" s="1">
        <v>39922</v>
      </c>
      <c r="AX6" s="2" t="s">
        <v>3</v>
      </c>
      <c r="AY6" s="2" t="s">
        <v>82</v>
      </c>
      <c r="AZ6" s="2" t="s">
        <v>3</v>
      </c>
      <c r="BA6" s="2" t="str">
        <f t="shared" si="6"/>
        <v>D</v>
      </c>
      <c r="BB6" s="2" t="str">
        <f t="shared" ref="BB6:BB31" si="13">_xlfn.CONCAT(BA5,BA6)</f>
        <v>PD</v>
      </c>
      <c r="BC6" s="2"/>
    </row>
    <row r="7" spans="1:55" x14ac:dyDescent="0.3">
      <c r="A7" s="1">
        <v>39945</v>
      </c>
      <c r="B7" s="2" t="s">
        <v>82</v>
      </c>
      <c r="C7" s="2" t="s">
        <v>0</v>
      </c>
      <c r="D7" s="2" t="s">
        <v>0</v>
      </c>
      <c r="E7" s="2" t="str">
        <f t="shared" si="0"/>
        <v>M</v>
      </c>
      <c r="F7" s="2" t="str">
        <f t="shared" si="7"/>
        <v>PM</v>
      </c>
      <c r="G7" s="2"/>
      <c r="I7" s="1">
        <v>39940</v>
      </c>
      <c r="J7" s="2" t="s">
        <v>6</v>
      </c>
      <c r="K7" s="2" t="s">
        <v>82</v>
      </c>
      <c r="L7" s="2" t="s">
        <v>6</v>
      </c>
      <c r="M7" s="2" t="str">
        <f t="shared" si="1"/>
        <v>C</v>
      </c>
      <c r="N7" s="2" t="str">
        <f t="shared" si="8"/>
        <v>CC</v>
      </c>
      <c r="O7" s="2"/>
      <c r="Q7" s="1">
        <v>39936</v>
      </c>
      <c r="R7" s="2" t="s">
        <v>82</v>
      </c>
      <c r="S7" s="2" t="s">
        <v>2</v>
      </c>
      <c r="T7" s="2" t="s">
        <v>82</v>
      </c>
      <c r="U7" s="2" t="str">
        <f t="shared" si="2"/>
        <v>P</v>
      </c>
      <c r="V7" s="2" t="str">
        <f t="shared" si="9"/>
        <v>KP</v>
      </c>
      <c r="W7" s="2"/>
      <c r="Y7" s="1">
        <v>39950</v>
      </c>
      <c r="Z7" s="2" t="s">
        <v>5</v>
      </c>
      <c r="AA7" s="2" t="s">
        <v>82</v>
      </c>
      <c r="AB7" s="2" t="s">
        <v>82</v>
      </c>
      <c r="AC7" s="2" t="str">
        <f t="shared" si="3"/>
        <v>P</v>
      </c>
      <c r="AD7" s="2" t="str">
        <f t="shared" si="10"/>
        <v>PP</v>
      </c>
      <c r="AE7" s="2"/>
      <c r="AG7" s="1">
        <v>39938</v>
      </c>
      <c r="AH7" s="2" t="s">
        <v>82</v>
      </c>
      <c r="AI7" s="2" t="s">
        <v>4</v>
      </c>
      <c r="AJ7" s="2" t="s">
        <v>4</v>
      </c>
      <c r="AK7" s="2" t="str">
        <f t="shared" si="4"/>
        <v>R</v>
      </c>
      <c r="AL7" s="2" t="str">
        <f t="shared" si="11"/>
        <v>PR</v>
      </c>
      <c r="AM7" s="2"/>
      <c r="AO7" s="1">
        <v>39934</v>
      </c>
      <c r="AP7" s="2" t="s">
        <v>1</v>
      </c>
      <c r="AQ7" s="2" t="s">
        <v>82</v>
      </c>
      <c r="AR7" s="2" t="s">
        <v>1</v>
      </c>
      <c r="AS7" s="2" t="str">
        <f t="shared" si="5"/>
        <v>R</v>
      </c>
      <c r="AT7" s="2" t="str">
        <f t="shared" si="12"/>
        <v>PR</v>
      </c>
      <c r="AU7" s="2"/>
      <c r="AW7" s="1">
        <v>39948</v>
      </c>
      <c r="AX7" s="2" t="s">
        <v>3</v>
      </c>
      <c r="AY7" s="2" t="s">
        <v>82</v>
      </c>
      <c r="AZ7" s="2" t="s">
        <v>82</v>
      </c>
      <c r="BA7" s="2" t="str">
        <f t="shared" si="6"/>
        <v>P</v>
      </c>
      <c r="BB7" s="2" t="str">
        <f t="shared" si="13"/>
        <v>DP</v>
      </c>
      <c r="BC7" s="2"/>
    </row>
    <row r="8" spans="1:55" x14ac:dyDescent="0.3">
      <c r="A8" s="1">
        <v>40267</v>
      </c>
      <c r="B8" s="2" t="s">
        <v>0</v>
      </c>
      <c r="C8" s="2" t="s">
        <v>82</v>
      </c>
      <c r="D8" s="2" t="s">
        <v>0</v>
      </c>
      <c r="E8" s="2" t="str">
        <f t="shared" si="0"/>
        <v>M</v>
      </c>
      <c r="F8" s="2" t="str">
        <f t="shared" si="7"/>
        <v>MM</v>
      </c>
      <c r="G8" s="2"/>
      <c r="I8" s="1">
        <v>39953</v>
      </c>
      <c r="J8" s="2" t="s">
        <v>6</v>
      </c>
      <c r="K8" s="2" t="s">
        <v>82</v>
      </c>
      <c r="L8" s="2" t="s">
        <v>6</v>
      </c>
      <c r="M8" s="2" t="str">
        <f t="shared" si="1"/>
        <v>C</v>
      </c>
      <c r="N8" s="2" t="str">
        <f t="shared" si="8"/>
        <v>CC</v>
      </c>
      <c r="O8" s="2"/>
      <c r="Q8" s="1">
        <v>40264</v>
      </c>
      <c r="R8" s="2" t="s">
        <v>82</v>
      </c>
      <c r="S8" s="2" t="s">
        <v>2</v>
      </c>
      <c r="T8" s="2" t="s">
        <v>2</v>
      </c>
      <c r="U8" s="2" t="str">
        <f t="shared" si="2"/>
        <v>K</v>
      </c>
      <c r="V8" s="2" t="str">
        <f t="shared" si="9"/>
        <v>PK</v>
      </c>
      <c r="W8" s="2"/>
      <c r="Y8" s="1">
        <v>40256</v>
      </c>
      <c r="Z8" s="2" t="s">
        <v>5</v>
      </c>
      <c r="AA8" s="2" t="s">
        <v>82</v>
      </c>
      <c r="AB8" s="2" t="s">
        <v>5</v>
      </c>
      <c r="AC8" s="2" t="str">
        <f t="shared" si="3"/>
        <v>S</v>
      </c>
      <c r="AD8" s="2" t="str">
        <f t="shared" si="10"/>
        <v>PS</v>
      </c>
      <c r="AE8" s="2"/>
      <c r="AG8" s="1">
        <v>40261</v>
      </c>
      <c r="AH8" s="2" t="s">
        <v>82</v>
      </c>
      <c r="AI8" s="2" t="s">
        <v>4</v>
      </c>
      <c r="AJ8" s="2" t="s">
        <v>4</v>
      </c>
      <c r="AK8" s="2" t="str">
        <f t="shared" si="4"/>
        <v>R</v>
      </c>
      <c r="AL8" s="2" t="str">
        <f t="shared" si="11"/>
        <v>RR</v>
      </c>
      <c r="AM8" s="2"/>
      <c r="AO8" s="1">
        <v>40253</v>
      </c>
      <c r="AP8" s="2" t="s">
        <v>1</v>
      </c>
      <c r="AQ8" s="2" t="s">
        <v>82</v>
      </c>
      <c r="AR8" s="2" t="s">
        <v>1</v>
      </c>
      <c r="AS8" s="2" t="str">
        <f t="shared" si="5"/>
        <v>R</v>
      </c>
      <c r="AT8" s="2" t="str">
        <f t="shared" si="12"/>
        <v>RR</v>
      </c>
      <c r="AU8" s="2"/>
      <c r="AW8" s="1">
        <v>40250</v>
      </c>
      <c r="AX8" s="2" t="s">
        <v>82</v>
      </c>
      <c r="AY8" s="2" t="s">
        <v>3</v>
      </c>
      <c r="AZ8" s="2" t="s">
        <v>3</v>
      </c>
      <c r="BA8" s="2" t="str">
        <f t="shared" si="6"/>
        <v>D</v>
      </c>
      <c r="BB8" s="2" t="str">
        <f t="shared" si="13"/>
        <v>PD</v>
      </c>
      <c r="BC8" s="2"/>
    </row>
    <row r="9" spans="1:55" x14ac:dyDescent="0.3">
      <c r="A9" s="1">
        <v>40277</v>
      </c>
      <c r="B9" s="2" t="s">
        <v>82</v>
      </c>
      <c r="C9" s="2" t="s">
        <v>0</v>
      </c>
      <c r="D9" s="2" t="s">
        <v>82</v>
      </c>
      <c r="E9" s="2" t="str">
        <f t="shared" si="0"/>
        <v>P</v>
      </c>
      <c r="F9" s="2" t="str">
        <f t="shared" si="7"/>
        <v>MP</v>
      </c>
      <c r="G9" s="2"/>
      <c r="I9" s="1">
        <v>40258</v>
      </c>
      <c r="J9" s="2" t="s">
        <v>6</v>
      </c>
      <c r="K9" s="2" t="s">
        <v>82</v>
      </c>
      <c r="L9" s="2" t="s">
        <v>82</v>
      </c>
      <c r="M9" s="2" t="str">
        <f t="shared" si="1"/>
        <v>P</v>
      </c>
      <c r="N9" s="2" t="str">
        <f t="shared" si="8"/>
        <v>CP</v>
      </c>
      <c r="O9" s="2"/>
      <c r="Q9" s="1">
        <v>40272</v>
      </c>
      <c r="R9" s="2" t="s">
        <v>2</v>
      </c>
      <c r="S9" s="2" t="s">
        <v>82</v>
      </c>
      <c r="T9" s="2" t="s">
        <v>82</v>
      </c>
      <c r="U9" s="2" t="str">
        <f t="shared" si="2"/>
        <v>P</v>
      </c>
      <c r="V9" s="2" t="str">
        <f t="shared" si="9"/>
        <v>KP</v>
      </c>
      <c r="W9" s="2"/>
      <c r="Y9" s="1">
        <v>40284</v>
      </c>
      <c r="Z9" s="2" t="s">
        <v>82</v>
      </c>
      <c r="AA9" s="2" t="s">
        <v>5</v>
      </c>
      <c r="AB9" s="2" t="s">
        <v>5</v>
      </c>
      <c r="AC9" s="2" t="str">
        <f t="shared" si="3"/>
        <v>S</v>
      </c>
      <c r="AD9" s="2" t="str">
        <f t="shared" si="10"/>
        <v>SS</v>
      </c>
      <c r="AE9" s="2"/>
      <c r="AG9" s="1">
        <v>40275</v>
      </c>
      <c r="AH9" s="2" t="s">
        <v>4</v>
      </c>
      <c r="AI9" s="2" t="s">
        <v>82</v>
      </c>
      <c r="AJ9" s="2" t="s">
        <v>4</v>
      </c>
      <c r="AK9" s="2" t="str">
        <f t="shared" si="4"/>
        <v>R</v>
      </c>
      <c r="AL9" s="2" t="str">
        <f t="shared" si="11"/>
        <v>RR</v>
      </c>
      <c r="AM9" s="2"/>
      <c r="AO9" s="1">
        <v>40270</v>
      </c>
      <c r="AP9" s="2" t="s">
        <v>82</v>
      </c>
      <c r="AQ9" s="2" t="s">
        <v>1</v>
      </c>
      <c r="AR9" s="2" t="s">
        <v>1</v>
      </c>
      <c r="AS9" s="2" t="str">
        <f t="shared" si="5"/>
        <v>R</v>
      </c>
      <c r="AT9" s="2" t="str">
        <f t="shared" si="12"/>
        <v>RR</v>
      </c>
      <c r="AU9" s="2"/>
      <c r="AW9" s="1">
        <v>40279</v>
      </c>
      <c r="AX9" s="2" t="s">
        <v>3</v>
      </c>
      <c r="AY9" s="2" t="s">
        <v>82</v>
      </c>
      <c r="AZ9" s="2" t="s">
        <v>82</v>
      </c>
      <c r="BA9" s="2" t="str">
        <f t="shared" si="6"/>
        <v>P</v>
      </c>
      <c r="BB9" s="2" t="str">
        <f t="shared" si="13"/>
        <v>DP</v>
      </c>
      <c r="BC9" s="2"/>
    </row>
    <row r="10" spans="1:55" x14ac:dyDescent="0.3">
      <c r="A10" s="1">
        <v>40665</v>
      </c>
      <c r="B10" s="2" t="s">
        <v>0</v>
      </c>
      <c r="C10" s="2" t="s">
        <v>82</v>
      </c>
      <c r="D10" s="2" t="s">
        <v>0</v>
      </c>
      <c r="E10" s="2" t="str">
        <f t="shared" si="0"/>
        <v>M</v>
      </c>
      <c r="F10" s="2" t="str">
        <f t="shared" si="7"/>
        <v>PM</v>
      </c>
      <c r="G10" s="2"/>
      <c r="I10" s="1">
        <v>40286</v>
      </c>
      <c r="J10" s="2" t="s">
        <v>82</v>
      </c>
      <c r="K10" s="2" t="s">
        <v>6</v>
      </c>
      <c r="L10" s="2" t="s">
        <v>6</v>
      </c>
      <c r="M10" s="2" t="str">
        <f t="shared" si="1"/>
        <v>C</v>
      </c>
      <c r="N10" s="2" t="str">
        <f t="shared" si="8"/>
        <v>PC</v>
      </c>
      <c r="O10" s="2"/>
      <c r="Q10" s="1">
        <v>40663</v>
      </c>
      <c r="R10" s="2" t="s">
        <v>2</v>
      </c>
      <c r="S10" s="2" t="s">
        <v>82</v>
      </c>
      <c r="T10" s="2" t="s">
        <v>2</v>
      </c>
      <c r="U10" s="2" t="str">
        <f t="shared" si="2"/>
        <v>K</v>
      </c>
      <c r="V10" s="2" t="str">
        <f t="shared" si="9"/>
        <v>PK</v>
      </c>
      <c r="W10" s="2"/>
      <c r="Y10" s="1">
        <v>40649</v>
      </c>
      <c r="Z10" s="2" t="s">
        <v>5</v>
      </c>
      <c r="AA10" s="2" t="s">
        <v>82</v>
      </c>
      <c r="AB10" s="2" t="s">
        <v>82</v>
      </c>
      <c r="AC10" s="2" t="str">
        <f t="shared" si="3"/>
        <v>P</v>
      </c>
      <c r="AD10" s="2" t="str">
        <f t="shared" si="10"/>
        <v>SP</v>
      </c>
      <c r="AE10" s="2"/>
      <c r="AG10" s="1">
        <v>40654</v>
      </c>
      <c r="AH10" s="2" t="s">
        <v>82</v>
      </c>
      <c r="AI10" s="2" t="s">
        <v>4</v>
      </c>
      <c r="AJ10" s="2" t="s">
        <v>82</v>
      </c>
      <c r="AK10" s="2" t="str">
        <f t="shared" si="4"/>
        <v>P</v>
      </c>
      <c r="AL10" s="2" t="str">
        <f t="shared" si="11"/>
        <v>RP</v>
      </c>
      <c r="AM10" s="2"/>
      <c r="AO10" s="1">
        <v>40669</v>
      </c>
      <c r="AP10" s="2" t="s">
        <v>1</v>
      </c>
      <c r="AQ10" s="2" t="s">
        <v>82</v>
      </c>
      <c r="AR10" s="2" t="s">
        <v>1</v>
      </c>
      <c r="AS10" s="2" t="str">
        <f t="shared" si="5"/>
        <v>R</v>
      </c>
      <c r="AT10" s="2" t="str">
        <f t="shared" si="12"/>
        <v>RR</v>
      </c>
      <c r="AU10" s="2"/>
      <c r="AW10" s="1">
        <v>40656</v>
      </c>
      <c r="AX10" s="2" t="s">
        <v>3</v>
      </c>
      <c r="AY10" s="2" t="s">
        <v>82</v>
      </c>
      <c r="AZ10" s="2" t="s">
        <v>3</v>
      </c>
      <c r="BA10" s="2" t="str">
        <f t="shared" si="6"/>
        <v>D</v>
      </c>
      <c r="BB10" s="2" t="str">
        <f t="shared" si="13"/>
        <v>PD</v>
      </c>
      <c r="BC10" s="2"/>
    </row>
    <row r="11" spans="1:55" x14ac:dyDescent="0.3">
      <c r="A11" s="1">
        <v>40673</v>
      </c>
      <c r="B11" s="2" t="s">
        <v>82</v>
      </c>
      <c r="C11" s="2" t="s">
        <v>0</v>
      </c>
      <c r="D11" s="2" t="s">
        <v>82</v>
      </c>
      <c r="E11" s="2" t="str">
        <f t="shared" si="0"/>
        <v>P</v>
      </c>
      <c r="F11" s="2" t="str">
        <f t="shared" si="7"/>
        <v>MP</v>
      </c>
      <c r="G11" s="2"/>
      <c r="I11" s="1">
        <v>40646</v>
      </c>
      <c r="J11" s="2" t="s">
        <v>82</v>
      </c>
      <c r="K11" s="2" t="s">
        <v>6</v>
      </c>
      <c r="L11" s="2" t="s">
        <v>82</v>
      </c>
      <c r="M11" s="2" t="str">
        <f t="shared" si="1"/>
        <v>P</v>
      </c>
      <c r="N11" s="2" t="str">
        <f t="shared" si="8"/>
        <v>CP</v>
      </c>
      <c r="O11" s="2"/>
      <c r="Q11" s="1">
        <v>41014</v>
      </c>
      <c r="R11" s="2" t="s">
        <v>2</v>
      </c>
      <c r="S11" s="2" t="s">
        <v>82</v>
      </c>
      <c r="T11" s="2" t="s">
        <v>82</v>
      </c>
      <c r="U11" s="2" t="str">
        <f t="shared" si="2"/>
        <v>P</v>
      </c>
      <c r="V11" s="2" t="str">
        <f t="shared" si="9"/>
        <v>KP</v>
      </c>
      <c r="W11" s="2"/>
      <c r="Y11" s="1">
        <v>40684</v>
      </c>
      <c r="Z11" s="2" t="s">
        <v>82</v>
      </c>
      <c r="AA11" s="2" t="s">
        <v>5</v>
      </c>
      <c r="AB11" s="2" t="s">
        <v>5</v>
      </c>
      <c r="AC11" s="2" t="str">
        <f t="shared" si="3"/>
        <v>S</v>
      </c>
      <c r="AD11" s="2" t="str">
        <f t="shared" si="10"/>
        <v>PS</v>
      </c>
      <c r="AE11" s="2"/>
      <c r="AG11" s="1">
        <v>41005</v>
      </c>
      <c r="AH11" s="2" t="s">
        <v>4</v>
      </c>
      <c r="AI11" s="2" t="s">
        <v>82</v>
      </c>
      <c r="AJ11" s="2" t="s">
        <v>4</v>
      </c>
      <c r="AK11" s="2" t="str">
        <f t="shared" si="4"/>
        <v>R</v>
      </c>
      <c r="AL11" s="2" t="str">
        <f t="shared" si="11"/>
        <v>PR</v>
      </c>
      <c r="AM11" s="2"/>
      <c r="AO11" s="1">
        <v>40680</v>
      </c>
      <c r="AP11" s="2" t="s">
        <v>82</v>
      </c>
      <c r="AQ11" s="2" t="s">
        <v>1</v>
      </c>
      <c r="AR11" s="2" t="s">
        <v>82</v>
      </c>
      <c r="AS11" s="2" t="str">
        <f t="shared" si="5"/>
        <v>P</v>
      </c>
      <c r="AT11" s="2" t="str">
        <f t="shared" si="12"/>
        <v>RP</v>
      </c>
      <c r="AU11" s="2"/>
      <c r="AW11" s="1">
        <v>40678</v>
      </c>
      <c r="AX11" s="2" t="s">
        <v>82</v>
      </c>
      <c r="AY11" s="2" t="s">
        <v>3</v>
      </c>
      <c r="AZ11" s="2" t="s">
        <v>82</v>
      </c>
      <c r="BA11" s="2" t="str">
        <f t="shared" si="6"/>
        <v>P</v>
      </c>
      <c r="BB11" s="2" t="str">
        <f t="shared" si="13"/>
        <v>DP</v>
      </c>
      <c r="BC11" s="2"/>
    </row>
    <row r="12" spans="1:55" x14ac:dyDescent="0.3">
      <c r="A12" s="1">
        <v>41021</v>
      </c>
      <c r="B12" s="2" t="s">
        <v>0</v>
      </c>
      <c r="C12" s="2" t="s">
        <v>82</v>
      </c>
      <c r="D12" s="2" t="s">
        <v>82</v>
      </c>
      <c r="E12" s="2" t="str">
        <f t="shared" si="0"/>
        <v>P</v>
      </c>
      <c r="F12" s="2" t="str">
        <f t="shared" si="7"/>
        <v>PP</v>
      </c>
      <c r="G12" s="2"/>
      <c r="I12" s="1">
        <v>41027</v>
      </c>
      <c r="J12" s="2" t="s">
        <v>6</v>
      </c>
      <c r="K12" s="2" t="s">
        <v>82</v>
      </c>
      <c r="L12" s="2" t="s">
        <v>82</v>
      </c>
      <c r="M12" s="2" t="str">
        <f t="shared" si="1"/>
        <v>P</v>
      </c>
      <c r="N12" s="2" t="str">
        <f t="shared" si="8"/>
        <v>PP</v>
      </c>
      <c r="O12" s="2"/>
      <c r="Q12" s="1">
        <v>41017</v>
      </c>
      <c r="R12" s="2" t="s">
        <v>82</v>
      </c>
      <c r="S12" s="2" t="s">
        <v>2</v>
      </c>
      <c r="T12" s="2" t="s">
        <v>2</v>
      </c>
      <c r="U12" s="2" t="str">
        <f t="shared" si="2"/>
        <v>K</v>
      </c>
      <c r="V12" s="2" t="str">
        <f t="shared" si="9"/>
        <v>PK</v>
      </c>
      <c r="W12" s="2"/>
      <c r="Y12" s="1">
        <v>41037</v>
      </c>
      <c r="Z12" s="2" t="s">
        <v>5</v>
      </c>
      <c r="AA12" s="2" t="s">
        <v>82</v>
      </c>
      <c r="AB12" s="2" t="s">
        <v>82</v>
      </c>
      <c r="AC12" s="2" t="str">
        <f t="shared" si="3"/>
        <v>P</v>
      </c>
      <c r="AD12" s="2" t="str">
        <f t="shared" si="10"/>
        <v>SP</v>
      </c>
      <c r="AE12" s="2"/>
      <c r="AG12" s="1">
        <v>41034</v>
      </c>
      <c r="AH12" s="2" t="s">
        <v>82</v>
      </c>
      <c r="AI12" s="2" t="s">
        <v>4</v>
      </c>
      <c r="AJ12" s="2" t="s">
        <v>4</v>
      </c>
      <c r="AK12" s="2" t="str">
        <f t="shared" si="4"/>
        <v>R</v>
      </c>
      <c r="AL12" s="2" t="str">
        <f t="shared" si="11"/>
        <v>RR</v>
      </c>
      <c r="AM12" s="2"/>
      <c r="AO12" s="1">
        <v>41019</v>
      </c>
      <c r="AP12" s="2" t="s">
        <v>82</v>
      </c>
      <c r="AQ12" s="2" t="s">
        <v>1</v>
      </c>
      <c r="AR12" s="2" t="s">
        <v>1</v>
      </c>
      <c r="AS12" s="2" t="str">
        <f t="shared" si="5"/>
        <v>R</v>
      </c>
      <c r="AT12" s="2" t="str">
        <f t="shared" si="12"/>
        <v>PR</v>
      </c>
      <c r="AU12" s="2"/>
      <c r="AW12" s="1">
        <v>41044</v>
      </c>
      <c r="AX12" s="2" t="s">
        <v>3</v>
      </c>
      <c r="AY12" s="2" t="s">
        <v>82</v>
      </c>
      <c r="AZ12" s="2" t="s">
        <v>3</v>
      </c>
      <c r="BA12" s="2" t="str">
        <f t="shared" si="6"/>
        <v>D</v>
      </c>
      <c r="BB12" s="2" t="str">
        <f t="shared" si="13"/>
        <v>PD</v>
      </c>
      <c r="BC12" s="2"/>
    </row>
    <row r="13" spans="1:55" x14ac:dyDescent="0.3">
      <c r="A13" s="1">
        <v>41024</v>
      </c>
      <c r="B13" s="2" t="s">
        <v>82</v>
      </c>
      <c r="C13" s="2" t="s">
        <v>0</v>
      </c>
      <c r="D13" s="2" t="s">
        <v>0</v>
      </c>
      <c r="E13" s="2" t="str">
        <f t="shared" si="0"/>
        <v>M</v>
      </c>
      <c r="F13" s="2" t="str">
        <f t="shared" si="7"/>
        <v>PM</v>
      </c>
      <c r="G13" s="2"/>
      <c r="I13" s="1">
        <v>41046</v>
      </c>
      <c r="J13" s="2" t="s">
        <v>82</v>
      </c>
      <c r="K13" s="2" t="s">
        <v>6</v>
      </c>
      <c r="L13" s="2" t="s">
        <v>82</v>
      </c>
      <c r="M13" s="2" t="str">
        <f t="shared" si="1"/>
        <v>P</v>
      </c>
      <c r="N13" s="2" t="str">
        <f t="shared" si="8"/>
        <v>PP</v>
      </c>
      <c r="O13" s="2"/>
      <c r="Q13" s="1">
        <v>41380</v>
      </c>
      <c r="R13" s="2" t="s">
        <v>82</v>
      </c>
      <c r="S13" s="2" t="s">
        <v>2</v>
      </c>
      <c r="T13" s="2" t="s">
        <v>82</v>
      </c>
      <c r="U13" s="2" t="str">
        <f t="shared" si="2"/>
        <v>P</v>
      </c>
      <c r="V13" s="2" t="str">
        <f t="shared" si="9"/>
        <v>KP</v>
      </c>
      <c r="W13" s="2"/>
      <c r="Y13" s="1">
        <v>41042</v>
      </c>
      <c r="Z13" s="2" t="s">
        <v>82</v>
      </c>
      <c r="AA13" s="2" t="s">
        <v>5</v>
      </c>
      <c r="AB13" s="2" t="s">
        <v>82</v>
      </c>
      <c r="AC13" s="2" t="str">
        <f t="shared" si="3"/>
        <v>P</v>
      </c>
      <c r="AD13" s="2" t="str">
        <f t="shared" si="10"/>
        <v>PP</v>
      </c>
      <c r="AE13" s="2"/>
      <c r="AG13" s="1">
        <v>41378</v>
      </c>
      <c r="AH13" s="2" t="s">
        <v>4</v>
      </c>
      <c r="AI13" s="2" t="s">
        <v>82</v>
      </c>
      <c r="AJ13" s="2" t="s">
        <v>4</v>
      </c>
      <c r="AK13" s="2" t="str">
        <f t="shared" si="4"/>
        <v>R</v>
      </c>
      <c r="AL13" s="2" t="str">
        <f t="shared" si="11"/>
        <v>RR</v>
      </c>
      <c r="AM13" s="2"/>
      <c r="AO13" s="1">
        <v>41031</v>
      </c>
      <c r="AP13" s="2" t="s">
        <v>1</v>
      </c>
      <c r="AQ13" s="2" t="s">
        <v>82</v>
      </c>
      <c r="AR13" s="2" t="s">
        <v>82</v>
      </c>
      <c r="AS13" s="2" t="str">
        <f t="shared" si="5"/>
        <v>P</v>
      </c>
      <c r="AT13" s="2" t="str">
        <f t="shared" si="12"/>
        <v>RP</v>
      </c>
      <c r="AU13" s="2"/>
      <c r="AW13" s="1">
        <v>41048</v>
      </c>
      <c r="AX13" s="2" t="s">
        <v>82</v>
      </c>
      <c r="AY13" s="2" t="s">
        <v>3</v>
      </c>
      <c r="AZ13" s="2" t="s">
        <v>3</v>
      </c>
      <c r="BA13" s="2" t="str">
        <f t="shared" si="6"/>
        <v>D</v>
      </c>
      <c r="BB13" s="2" t="str">
        <f t="shared" si="13"/>
        <v>DD</v>
      </c>
      <c r="BC13" s="2"/>
    </row>
    <row r="14" spans="1:55" x14ac:dyDescent="0.3">
      <c r="A14" s="1">
        <v>41393</v>
      </c>
      <c r="B14" s="2" t="s">
        <v>0</v>
      </c>
      <c r="C14" s="2" t="s">
        <v>82</v>
      </c>
      <c r="D14" s="2" t="s">
        <v>0</v>
      </c>
      <c r="E14" s="2" t="str">
        <f t="shared" si="0"/>
        <v>M</v>
      </c>
      <c r="F14" s="2" t="str">
        <f t="shared" si="7"/>
        <v>MM</v>
      </c>
      <c r="G14" s="2"/>
      <c r="I14" s="1">
        <v>41374</v>
      </c>
      <c r="J14" s="2" t="s">
        <v>82</v>
      </c>
      <c r="K14" s="2" t="s">
        <v>6</v>
      </c>
      <c r="L14" s="2" t="s">
        <v>6</v>
      </c>
      <c r="M14" s="2" t="str">
        <f t="shared" si="1"/>
        <v>C</v>
      </c>
      <c r="N14" s="2" t="str">
        <f t="shared" si="8"/>
        <v>PC</v>
      </c>
      <c r="O14" s="2"/>
      <c r="Q14" s="1">
        <v>41390</v>
      </c>
      <c r="R14" s="2" t="s">
        <v>2</v>
      </c>
      <c r="S14" s="2" t="s">
        <v>82</v>
      </c>
      <c r="T14" s="2" t="s">
        <v>2</v>
      </c>
      <c r="U14" s="2" t="str">
        <f t="shared" si="2"/>
        <v>K</v>
      </c>
      <c r="V14" s="2" t="str">
        <f t="shared" si="9"/>
        <v>PK</v>
      </c>
      <c r="W14" s="2"/>
      <c r="Y14" s="1">
        <v>41383</v>
      </c>
      <c r="Z14" s="2" t="s">
        <v>5</v>
      </c>
      <c r="AA14" s="2" t="s">
        <v>82</v>
      </c>
      <c r="AB14" s="2" t="s">
        <v>5</v>
      </c>
      <c r="AC14" s="2" t="str">
        <f t="shared" si="3"/>
        <v>S</v>
      </c>
      <c r="AD14" s="2" t="str">
        <f t="shared" si="10"/>
        <v>PS</v>
      </c>
      <c r="AE14" s="2"/>
      <c r="AG14" s="1">
        <v>41403</v>
      </c>
      <c r="AH14" s="2" t="s">
        <v>82</v>
      </c>
      <c r="AI14" s="2" t="s">
        <v>4</v>
      </c>
      <c r="AJ14" s="2" t="s">
        <v>4</v>
      </c>
      <c r="AK14" s="2" t="str">
        <f t="shared" si="4"/>
        <v>R</v>
      </c>
      <c r="AL14" s="2" t="str">
        <f t="shared" si="11"/>
        <v>RR</v>
      </c>
      <c r="AM14" s="2"/>
      <c r="AO14" s="1">
        <v>41400</v>
      </c>
      <c r="AP14" s="2" t="s">
        <v>82</v>
      </c>
      <c r="AQ14" s="2" t="s">
        <v>1</v>
      </c>
      <c r="AR14" s="2" t="s">
        <v>82</v>
      </c>
      <c r="AS14" s="2" t="str">
        <f t="shared" si="5"/>
        <v>P</v>
      </c>
      <c r="AT14" s="2" t="str">
        <f t="shared" si="12"/>
        <v>PP</v>
      </c>
      <c r="AU14" s="2"/>
      <c r="AW14" s="1">
        <v>41387</v>
      </c>
      <c r="AX14" s="2" t="s">
        <v>3</v>
      </c>
      <c r="AY14" s="2" t="s">
        <v>82</v>
      </c>
      <c r="AZ14" s="2" t="s">
        <v>82</v>
      </c>
      <c r="BA14" s="2" t="str">
        <f t="shared" si="6"/>
        <v>P</v>
      </c>
      <c r="BB14" s="2" t="str">
        <f t="shared" si="13"/>
        <v>DP</v>
      </c>
      <c r="BC14" s="2"/>
    </row>
    <row r="15" spans="1:55" x14ac:dyDescent="0.3">
      <c r="A15" s="1">
        <v>41412</v>
      </c>
      <c r="B15" s="2" t="s">
        <v>82</v>
      </c>
      <c r="C15" s="2" t="s">
        <v>0</v>
      </c>
      <c r="D15" s="2" t="s">
        <v>82</v>
      </c>
      <c r="E15" s="2" t="str">
        <f t="shared" si="0"/>
        <v>P</v>
      </c>
      <c r="F15" s="2" t="str">
        <f t="shared" si="7"/>
        <v>MP</v>
      </c>
      <c r="G15" s="2"/>
      <c r="I15" s="1">
        <v>41396</v>
      </c>
      <c r="J15" s="2" t="s">
        <v>6</v>
      </c>
      <c r="K15" s="2" t="s">
        <v>82</v>
      </c>
      <c r="L15" s="2" t="s">
        <v>6</v>
      </c>
      <c r="M15" s="2" t="str">
        <f t="shared" si="1"/>
        <v>C</v>
      </c>
      <c r="N15" s="2" t="str">
        <f t="shared" si="8"/>
        <v>CC</v>
      </c>
      <c r="O15" s="2"/>
      <c r="Q15" s="1">
        <v>41755</v>
      </c>
      <c r="R15" s="2" t="s">
        <v>2</v>
      </c>
      <c r="S15" s="2" t="s">
        <v>82</v>
      </c>
      <c r="T15" s="2" t="s">
        <v>82</v>
      </c>
      <c r="U15" s="2" t="str">
        <f t="shared" si="2"/>
        <v>P</v>
      </c>
      <c r="V15" s="2" t="str">
        <f t="shared" si="9"/>
        <v>KP</v>
      </c>
      <c r="W15" s="2"/>
      <c r="Y15" s="1">
        <v>41405</v>
      </c>
      <c r="Z15" s="2" t="s">
        <v>82</v>
      </c>
      <c r="AA15" s="2" t="s">
        <v>5</v>
      </c>
      <c r="AB15" s="2" t="s">
        <v>5</v>
      </c>
      <c r="AC15" s="2" t="str">
        <f t="shared" si="3"/>
        <v>S</v>
      </c>
      <c r="AD15" s="2" t="str">
        <f t="shared" si="10"/>
        <v>SS</v>
      </c>
      <c r="AE15" s="2"/>
      <c r="AG15" s="1">
        <v>41749</v>
      </c>
      <c r="AH15" s="2" t="s">
        <v>4</v>
      </c>
      <c r="AI15" s="2" t="s">
        <v>82</v>
      </c>
      <c r="AJ15" s="2" t="s">
        <v>82</v>
      </c>
      <c r="AK15" s="2" t="str">
        <f t="shared" si="4"/>
        <v>P</v>
      </c>
      <c r="AL15" s="2" t="str">
        <f t="shared" si="11"/>
        <v>RP</v>
      </c>
      <c r="AM15" s="2"/>
      <c r="AO15" s="1">
        <v>41408</v>
      </c>
      <c r="AP15" s="2" t="s">
        <v>1</v>
      </c>
      <c r="AQ15" s="2" t="s">
        <v>82</v>
      </c>
      <c r="AR15" s="2" t="s">
        <v>82</v>
      </c>
      <c r="AS15" s="2" t="str">
        <f t="shared" si="5"/>
        <v>P</v>
      </c>
      <c r="AT15" s="2" t="str">
        <f t="shared" si="12"/>
        <v>PP</v>
      </c>
      <c r="AU15" s="2"/>
      <c r="AW15" s="1">
        <v>41410</v>
      </c>
      <c r="AX15" s="2" t="s">
        <v>82</v>
      </c>
      <c r="AY15" s="2" t="s">
        <v>3</v>
      </c>
      <c r="AZ15" s="2" t="s">
        <v>82</v>
      </c>
      <c r="BA15" s="2" t="str">
        <f t="shared" si="6"/>
        <v>P</v>
      </c>
      <c r="BB15" s="2" t="str">
        <f t="shared" si="13"/>
        <v>PP</v>
      </c>
      <c r="BC15" s="2"/>
    </row>
    <row r="16" spans="1:55" x14ac:dyDescent="0.3">
      <c r="A16" s="1">
        <v>41762</v>
      </c>
      <c r="B16" s="2" t="s">
        <v>0</v>
      </c>
      <c r="C16" s="2" t="s">
        <v>82</v>
      </c>
      <c r="D16" s="2" t="s">
        <v>0</v>
      </c>
      <c r="E16" s="2" t="str">
        <f t="shared" si="0"/>
        <v>M</v>
      </c>
      <c r="F16" s="2" t="str">
        <f t="shared" si="7"/>
        <v>PM</v>
      </c>
      <c r="G16" s="2"/>
      <c r="I16" s="1">
        <v>41747</v>
      </c>
      <c r="J16" s="2" t="s">
        <v>6</v>
      </c>
      <c r="K16" s="2" t="s">
        <v>82</v>
      </c>
      <c r="L16" s="2" t="s">
        <v>82</v>
      </c>
      <c r="M16" s="2" t="str">
        <f t="shared" si="1"/>
        <v>P</v>
      </c>
      <c r="N16" s="2" t="str">
        <f t="shared" si="8"/>
        <v>CP</v>
      </c>
      <c r="O16" s="2"/>
      <c r="Q16" s="1">
        <v>41770</v>
      </c>
      <c r="R16" s="2" t="s">
        <v>82</v>
      </c>
      <c r="S16" s="2" t="s">
        <v>2</v>
      </c>
      <c r="T16" s="2" t="s">
        <v>2</v>
      </c>
      <c r="U16" s="2" t="str">
        <f t="shared" si="2"/>
        <v>K</v>
      </c>
      <c r="V16" s="2" t="str">
        <f t="shared" si="9"/>
        <v>PK</v>
      </c>
      <c r="W16" s="2"/>
      <c r="Y16" s="1">
        <v>41751</v>
      </c>
      <c r="Z16" s="2" t="s">
        <v>82</v>
      </c>
      <c r="AA16" s="2" t="s">
        <v>5</v>
      </c>
      <c r="AB16" s="2" t="s">
        <v>82</v>
      </c>
      <c r="AC16" s="2" t="str">
        <f t="shared" si="3"/>
        <v>P</v>
      </c>
      <c r="AD16" s="2" t="str">
        <f t="shared" si="10"/>
        <v>SP</v>
      </c>
      <c r="AE16" s="2"/>
      <c r="AG16" s="1">
        <v>41782</v>
      </c>
      <c r="AH16" s="2" t="s">
        <v>82</v>
      </c>
      <c r="AI16" s="2" t="s">
        <v>4</v>
      </c>
      <c r="AJ16" s="2" t="s">
        <v>82</v>
      </c>
      <c r="AK16" s="2" t="str">
        <f t="shared" si="4"/>
        <v>P</v>
      </c>
      <c r="AL16" s="2" t="str">
        <f t="shared" si="11"/>
        <v>PP</v>
      </c>
      <c r="AM16" s="2"/>
      <c r="AO16" s="1">
        <v>41757</v>
      </c>
      <c r="AP16" s="2" t="s">
        <v>82</v>
      </c>
      <c r="AQ16" s="2" t="s">
        <v>1</v>
      </c>
      <c r="AR16" s="2" t="s">
        <v>82</v>
      </c>
      <c r="AS16" s="2" t="str">
        <f t="shared" si="5"/>
        <v>P</v>
      </c>
      <c r="AT16" s="2" t="str">
        <f t="shared" si="12"/>
        <v>PP</v>
      </c>
      <c r="AU16" s="2"/>
      <c r="AW16" s="1">
        <v>41778</v>
      </c>
      <c r="AX16" s="2" t="s">
        <v>3</v>
      </c>
      <c r="AY16" s="2" t="s">
        <v>82</v>
      </c>
      <c r="AZ16" s="2" t="s">
        <v>82</v>
      </c>
      <c r="BA16" s="2" t="str">
        <f t="shared" si="6"/>
        <v>P</v>
      </c>
      <c r="BB16" s="2" t="str">
        <f t="shared" si="13"/>
        <v>PP</v>
      </c>
      <c r="BC16" s="2"/>
    </row>
    <row r="17" spans="1:55" x14ac:dyDescent="0.3">
      <c r="A17" s="1">
        <v>41780</v>
      </c>
      <c r="B17" s="2" t="s">
        <v>82</v>
      </c>
      <c r="C17" s="2" t="s">
        <v>0</v>
      </c>
      <c r="D17" s="2" t="s">
        <v>0</v>
      </c>
      <c r="E17" s="2" t="str">
        <f t="shared" si="0"/>
        <v>M</v>
      </c>
      <c r="F17" s="2" t="str">
        <f t="shared" si="7"/>
        <v>MM</v>
      </c>
      <c r="G17" s="2"/>
      <c r="I17" s="1">
        <v>41766</v>
      </c>
      <c r="J17" s="2" t="s">
        <v>82</v>
      </c>
      <c r="K17" s="2" t="s">
        <v>6</v>
      </c>
      <c r="L17" s="2" t="s">
        <v>82</v>
      </c>
      <c r="M17" s="2" t="str">
        <f t="shared" si="1"/>
        <v>P</v>
      </c>
      <c r="N17" s="2" t="str">
        <f t="shared" si="8"/>
        <v>PP</v>
      </c>
      <c r="O17" s="2"/>
      <c r="Q17" s="1">
        <v>41786</v>
      </c>
      <c r="R17" s="2" t="s">
        <v>82</v>
      </c>
      <c r="S17" s="2" t="s">
        <v>2</v>
      </c>
      <c r="T17" s="2" t="s">
        <v>2</v>
      </c>
      <c r="U17" s="2" t="str">
        <f t="shared" si="2"/>
        <v>K</v>
      </c>
      <c r="V17" s="2" t="str">
        <f t="shared" si="9"/>
        <v>KK</v>
      </c>
      <c r="W17" s="2"/>
      <c r="Y17" s="1">
        <v>41773</v>
      </c>
      <c r="Z17" s="2" t="s">
        <v>5</v>
      </c>
      <c r="AA17" s="2" t="s">
        <v>82</v>
      </c>
      <c r="AB17" s="2" t="s">
        <v>82</v>
      </c>
      <c r="AC17" s="2" t="str">
        <f t="shared" si="3"/>
        <v>P</v>
      </c>
      <c r="AD17" s="2" t="str">
        <f t="shared" si="10"/>
        <v>PP</v>
      </c>
      <c r="AE17" s="2"/>
      <c r="AG17" s="1">
        <v>42104</v>
      </c>
      <c r="AH17" s="2" t="s">
        <v>82</v>
      </c>
      <c r="AI17" s="2" t="s">
        <v>4</v>
      </c>
      <c r="AJ17" s="2" t="s">
        <v>4</v>
      </c>
      <c r="AK17" s="2" t="str">
        <f t="shared" si="4"/>
        <v>R</v>
      </c>
      <c r="AL17" s="2" t="str">
        <f t="shared" si="11"/>
        <v>PR</v>
      </c>
      <c r="AM17" s="2"/>
      <c r="AO17" s="1">
        <v>41768</v>
      </c>
      <c r="AP17" s="2" t="s">
        <v>1</v>
      </c>
      <c r="AQ17" s="2" t="s">
        <v>82</v>
      </c>
      <c r="AR17" s="2" t="s">
        <v>82</v>
      </c>
      <c r="AS17" s="2" t="str">
        <f t="shared" si="5"/>
        <v>P</v>
      </c>
      <c r="AT17" s="2" t="str">
        <f t="shared" si="12"/>
        <v>PP</v>
      </c>
      <c r="AU17" s="2"/>
      <c r="AW17" s="1">
        <v>41784</v>
      </c>
      <c r="AX17" s="2" t="s">
        <v>82</v>
      </c>
      <c r="AY17" s="2" t="s">
        <v>3</v>
      </c>
      <c r="AZ17" s="2" t="s">
        <v>82</v>
      </c>
      <c r="BA17" s="2" t="str">
        <f t="shared" si="6"/>
        <v>P</v>
      </c>
      <c r="BB17" s="2" t="str">
        <f t="shared" si="13"/>
        <v>PP</v>
      </c>
      <c r="BC17" s="2"/>
    </row>
    <row r="18" spans="1:55" x14ac:dyDescent="0.3">
      <c r="A18" s="1">
        <v>42106</v>
      </c>
      <c r="B18" s="2" t="s">
        <v>0</v>
      </c>
      <c r="C18" s="2" t="s">
        <v>82</v>
      </c>
      <c r="D18" s="2" t="s">
        <v>82</v>
      </c>
      <c r="E18" s="2" t="str">
        <f t="shared" si="0"/>
        <v>P</v>
      </c>
      <c r="F18" s="2" t="str">
        <f t="shared" si="7"/>
        <v>MP</v>
      </c>
      <c r="G18" s="2"/>
      <c r="I18" s="1">
        <v>41789</v>
      </c>
      <c r="J18" s="2" t="s">
        <v>6</v>
      </c>
      <c r="K18" s="2" t="s">
        <v>82</v>
      </c>
      <c r="L18" s="2" t="s">
        <v>82</v>
      </c>
      <c r="M18" s="2" t="str">
        <f t="shared" si="1"/>
        <v>P</v>
      </c>
      <c r="N18" s="2" t="str">
        <f t="shared" si="8"/>
        <v>PP</v>
      </c>
      <c r="O18" s="2"/>
      <c r="Q18" s="1">
        <v>41791</v>
      </c>
      <c r="R18" s="2" t="s">
        <v>2</v>
      </c>
      <c r="S18" s="2" t="s">
        <v>82</v>
      </c>
      <c r="T18" s="2" t="s">
        <v>2</v>
      </c>
      <c r="U18" s="2" t="str">
        <f t="shared" si="2"/>
        <v>K</v>
      </c>
      <c r="V18" s="2" t="str">
        <f t="shared" si="9"/>
        <v>KK</v>
      </c>
      <c r="W18" s="2"/>
      <c r="Y18" s="1">
        <v>42121</v>
      </c>
      <c r="Z18" s="2" t="s">
        <v>82</v>
      </c>
      <c r="AA18" s="2" t="s">
        <v>5</v>
      </c>
      <c r="AB18" s="2" t="s">
        <v>5</v>
      </c>
      <c r="AC18" s="2" t="str">
        <f t="shared" si="3"/>
        <v>S</v>
      </c>
      <c r="AD18" s="2" t="str">
        <f t="shared" si="10"/>
        <v>PS</v>
      </c>
      <c r="AE18" s="2"/>
      <c r="AG18" s="1">
        <v>42115</v>
      </c>
      <c r="AH18" s="2" t="s">
        <v>4</v>
      </c>
      <c r="AI18" s="2" t="s">
        <v>82</v>
      </c>
      <c r="AJ18" s="2" t="s">
        <v>82</v>
      </c>
      <c r="AK18" s="2" t="str">
        <f t="shared" si="4"/>
        <v>P</v>
      </c>
      <c r="AL18" s="2" t="str">
        <f t="shared" si="11"/>
        <v>RP</v>
      </c>
      <c r="AM18" s="2"/>
      <c r="AO18" s="1">
        <v>42130</v>
      </c>
      <c r="AP18" s="2" t="s">
        <v>1</v>
      </c>
      <c r="AQ18" s="2" t="s">
        <v>82</v>
      </c>
      <c r="AR18" s="2" t="s">
        <v>1</v>
      </c>
      <c r="AS18" s="2" t="str">
        <f t="shared" si="5"/>
        <v>R</v>
      </c>
      <c r="AT18" s="2" t="str">
        <f t="shared" si="12"/>
        <v>PR</v>
      </c>
      <c r="AU18" s="2"/>
      <c r="AW18" s="1">
        <v>42109</v>
      </c>
      <c r="AX18" s="2" t="s">
        <v>82</v>
      </c>
      <c r="AY18" s="2" t="s">
        <v>3</v>
      </c>
      <c r="AZ18" s="2" t="s">
        <v>3</v>
      </c>
      <c r="BA18" s="2" t="str">
        <f t="shared" si="6"/>
        <v>D</v>
      </c>
      <c r="BB18" s="2" t="str">
        <f t="shared" si="13"/>
        <v>PD</v>
      </c>
      <c r="BC18" s="2"/>
    </row>
    <row r="19" spans="1:55" x14ac:dyDescent="0.3">
      <c r="A19" s="1">
        <v>42127</v>
      </c>
      <c r="B19" s="2" t="s">
        <v>82</v>
      </c>
      <c r="C19" s="2" t="s">
        <v>0</v>
      </c>
      <c r="D19" s="2" t="s">
        <v>0</v>
      </c>
      <c r="E19" s="2" t="str">
        <f t="shared" si="0"/>
        <v>M</v>
      </c>
      <c r="F19" s="2" t="str">
        <f t="shared" si="7"/>
        <v>PM</v>
      </c>
      <c r="G19" s="2"/>
      <c r="I19" s="1">
        <v>42119</v>
      </c>
      <c r="J19" s="2" t="s">
        <v>6</v>
      </c>
      <c r="K19" s="2" t="s">
        <v>82</v>
      </c>
      <c r="L19" s="2" t="s">
        <v>6</v>
      </c>
      <c r="M19" s="2" t="str">
        <f t="shared" si="1"/>
        <v>C</v>
      </c>
      <c r="N19" s="2" t="str">
        <f t="shared" si="8"/>
        <v>PC</v>
      </c>
      <c r="O19" s="2"/>
      <c r="Q19" s="1">
        <v>42112</v>
      </c>
      <c r="R19" s="2" t="s">
        <v>82</v>
      </c>
      <c r="S19" s="2" t="s">
        <v>2</v>
      </c>
      <c r="T19" s="2" t="s">
        <v>2</v>
      </c>
      <c r="U19" s="2" t="str">
        <f t="shared" si="2"/>
        <v>K</v>
      </c>
      <c r="V19" s="2" t="str">
        <f t="shared" si="9"/>
        <v>KK</v>
      </c>
      <c r="W19" s="2"/>
      <c r="Y19" s="1">
        <v>42135</v>
      </c>
      <c r="Z19" s="2" t="s">
        <v>5</v>
      </c>
      <c r="AA19" s="2" t="s">
        <v>82</v>
      </c>
      <c r="AB19" s="2" t="s">
        <v>5</v>
      </c>
      <c r="AC19" s="2" t="str">
        <f t="shared" si="3"/>
        <v>S</v>
      </c>
      <c r="AD19" s="2" t="str">
        <f t="shared" si="10"/>
        <v>SS</v>
      </c>
      <c r="AE19" s="2"/>
      <c r="AG19" s="1">
        <v>43226</v>
      </c>
      <c r="AH19" s="2" t="s">
        <v>82</v>
      </c>
      <c r="AI19" s="2" t="s">
        <v>4</v>
      </c>
      <c r="AJ19" s="2" t="s">
        <v>82</v>
      </c>
      <c r="AK19" s="2" t="str">
        <f t="shared" si="4"/>
        <v>P</v>
      </c>
      <c r="AL19" s="2" t="str">
        <f t="shared" si="11"/>
        <v>PP</v>
      </c>
      <c r="AM19" s="2"/>
      <c r="AO19" s="1">
        <v>42137</v>
      </c>
      <c r="AP19" s="2" t="s">
        <v>82</v>
      </c>
      <c r="AQ19" s="2" t="s">
        <v>1</v>
      </c>
      <c r="AR19" s="2" t="s">
        <v>82</v>
      </c>
      <c r="AS19" s="2" t="str">
        <f t="shared" si="5"/>
        <v>P</v>
      </c>
      <c r="AT19" s="2" t="str">
        <f t="shared" si="12"/>
        <v>RP</v>
      </c>
      <c r="AU19" s="2"/>
      <c r="AW19" s="1">
        <v>42125</v>
      </c>
      <c r="AX19" s="2" t="s">
        <v>3</v>
      </c>
      <c r="AY19" s="2" t="s">
        <v>82</v>
      </c>
      <c r="AZ19" s="2" t="s">
        <v>3</v>
      </c>
      <c r="BA19" s="2" t="str">
        <f t="shared" si="6"/>
        <v>D</v>
      </c>
      <c r="BB19" s="2" t="str">
        <f t="shared" si="13"/>
        <v>DD</v>
      </c>
      <c r="BC19" s="2"/>
    </row>
    <row r="20" spans="1:55" x14ac:dyDescent="0.3">
      <c r="A20" s="1">
        <v>42485</v>
      </c>
      <c r="B20" s="2" t="s">
        <v>82</v>
      </c>
      <c r="C20" s="2" t="s">
        <v>0</v>
      </c>
      <c r="D20" s="2" t="s">
        <v>0</v>
      </c>
      <c r="E20" s="2" t="str">
        <f t="shared" si="0"/>
        <v>M</v>
      </c>
      <c r="F20" s="2" t="str">
        <f t="shared" si="7"/>
        <v>MM</v>
      </c>
      <c r="G20" s="2"/>
      <c r="I20" s="1">
        <v>42140</v>
      </c>
      <c r="J20" s="2" t="s">
        <v>82</v>
      </c>
      <c r="K20" s="2" t="s">
        <v>6</v>
      </c>
      <c r="L20" s="2" t="s">
        <v>6</v>
      </c>
      <c r="M20" s="2" t="str">
        <f t="shared" si="1"/>
        <v>C</v>
      </c>
      <c r="N20" s="2" t="str">
        <f t="shared" si="8"/>
        <v>CC</v>
      </c>
      <c r="O20" s="2"/>
      <c r="Q20" s="1">
        <v>42133</v>
      </c>
      <c r="R20" s="2" t="s">
        <v>2</v>
      </c>
      <c r="S20" s="2" t="s">
        <v>82</v>
      </c>
      <c r="T20" s="2" t="s">
        <v>2</v>
      </c>
      <c r="U20" s="2" t="str">
        <f>IF(T20=$R$4,"P","K")</f>
        <v>K</v>
      </c>
      <c r="V20" s="2" t="str">
        <f t="shared" si="9"/>
        <v>KK</v>
      </c>
      <c r="W20" s="2"/>
      <c r="Y20" s="1">
        <v>42483</v>
      </c>
      <c r="Z20" s="2" t="s">
        <v>5</v>
      </c>
      <c r="AA20" s="2" t="s">
        <v>82</v>
      </c>
      <c r="AB20" s="2" t="s">
        <v>5</v>
      </c>
      <c r="AC20" s="2" t="str">
        <f t="shared" si="3"/>
        <v>S</v>
      </c>
      <c r="AD20" s="2" t="str">
        <f t="shared" si="10"/>
        <v>SS</v>
      </c>
      <c r="AE20" s="2"/>
      <c r="AG20" s="1">
        <v>43228</v>
      </c>
      <c r="AH20" s="2" t="s">
        <v>4</v>
      </c>
      <c r="AI20" s="2" t="s">
        <v>82</v>
      </c>
      <c r="AJ20" s="2" t="s">
        <v>4</v>
      </c>
      <c r="AK20" s="2" t="str">
        <f t="shared" si="4"/>
        <v>R</v>
      </c>
      <c r="AL20" s="2" t="str">
        <f t="shared" si="11"/>
        <v>PR</v>
      </c>
      <c r="AM20" s="2"/>
      <c r="AO20" s="1">
        <v>42499</v>
      </c>
      <c r="AP20" s="2" t="s">
        <v>82</v>
      </c>
      <c r="AQ20" s="2" t="s">
        <v>1</v>
      </c>
      <c r="AR20" s="2" t="s">
        <v>1</v>
      </c>
      <c r="AS20" s="2" t="str">
        <f t="shared" si="5"/>
        <v>R</v>
      </c>
      <c r="AT20" s="2" t="str">
        <f t="shared" si="12"/>
        <v>PR</v>
      </c>
      <c r="AU20" s="2"/>
      <c r="AW20" s="1">
        <v>42475</v>
      </c>
      <c r="AX20" s="2" t="s">
        <v>3</v>
      </c>
      <c r="AY20" s="2" t="s">
        <v>82</v>
      </c>
      <c r="AZ20" s="2" t="s">
        <v>3</v>
      </c>
      <c r="BA20" s="2" t="str">
        <f t="shared" si="6"/>
        <v>D</v>
      </c>
      <c r="BB20" s="2" t="str">
        <f t="shared" si="13"/>
        <v>DD</v>
      </c>
      <c r="BC20" s="2"/>
    </row>
    <row r="21" spans="1:55" x14ac:dyDescent="0.3">
      <c r="A21" s="1">
        <v>42503</v>
      </c>
      <c r="B21" s="2" t="s">
        <v>0</v>
      </c>
      <c r="C21" s="2" t="s">
        <v>82</v>
      </c>
      <c r="D21" s="2" t="s">
        <v>82</v>
      </c>
      <c r="E21" s="2" t="str">
        <f t="shared" si="0"/>
        <v>P</v>
      </c>
      <c r="F21" s="2" t="str">
        <f t="shared" si="7"/>
        <v>MP</v>
      </c>
      <c r="G21" s="2"/>
      <c r="I21" s="1">
        <v>43205</v>
      </c>
      <c r="J21" s="2" t="s">
        <v>82</v>
      </c>
      <c r="K21" s="2" t="s">
        <v>6</v>
      </c>
      <c r="L21" s="2" t="s">
        <v>82</v>
      </c>
      <c r="M21" s="2" t="str">
        <f t="shared" si="1"/>
        <v>P</v>
      </c>
      <c r="N21" s="2" t="str">
        <f t="shared" si="8"/>
        <v>CP</v>
      </c>
      <c r="O21" s="2"/>
      <c r="Q21" s="1">
        <v>42479</v>
      </c>
      <c r="R21" s="2" t="s">
        <v>82</v>
      </c>
      <c r="S21" s="2" t="s">
        <v>2</v>
      </c>
      <c r="T21" s="2" t="s">
        <v>2</v>
      </c>
      <c r="U21" s="2" t="str">
        <f t="shared" si="2"/>
        <v>K</v>
      </c>
      <c r="V21" s="2" t="str">
        <f t="shared" si="9"/>
        <v>KK</v>
      </c>
      <c r="W21" s="2"/>
      <c r="Y21" s="1">
        <v>42505</v>
      </c>
      <c r="Z21" s="2" t="s">
        <v>82</v>
      </c>
      <c r="AA21" s="2" t="s">
        <v>5</v>
      </c>
      <c r="AB21" s="2" t="s">
        <v>5</v>
      </c>
      <c r="AC21" s="2" t="str">
        <f t="shared" si="3"/>
        <v>S</v>
      </c>
      <c r="AD21" s="2" t="str">
        <f t="shared" si="10"/>
        <v>SS</v>
      </c>
      <c r="AE21" s="2"/>
      <c r="AG21" s="1">
        <v>43549</v>
      </c>
      <c r="AH21" s="2" t="s">
        <v>4</v>
      </c>
      <c r="AI21" s="2" t="s">
        <v>82</v>
      </c>
      <c r="AJ21" s="2" t="s">
        <v>82</v>
      </c>
      <c r="AK21" s="2" t="str">
        <f t="shared" si="4"/>
        <v>P</v>
      </c>
      <c r="AL21" s="2" t="str">
        <f t="shared" si="11"/>
        <v>RP</v>
      </c>
      <c r="AM21" s="2"/>
      <c r="AO21" s="1">
        <v>42508</v>
      </c>
      <c r="AP21" s="2" t="s">
        <v>1</v>
      </c>
      <c r="AQ21" s="2" t="s">
        <v>82</v>
      </c>
      <c r="AR21" s="2" t="s">
        <v>1</v>
      </c>
      <c r="AS21" s="2" t="str">
        <f t="shared" si="5"/>
        <v>R</v>
      </c>
      <c r="AT21" s="2" t="str">
        <f t="shared" si="12"/>
        <v>RR</v>
      </c>
      <c r="AU21" s="2"/>
      <c r="AW21" s="1">
        <v>42497</v>
      </c>
      <c r="AX21" s="2" t="s">
        <v>82</v>
      </c>
      <c r="AY21" s="2" t="s">
        <v>3</v>
      </c>
      <c r="AZ21" s="2" t="s">
        <v>82</v>
      </c>
      <c r="BA21" s="2" t="str">
        <f>IF(AZ21=$AX$4,"P","D")</f>
        <v>P</v>
      </c>
      <c r="BB21" s="2" t="str">
        <f t="shared" si="13"/>
        <v>DP</v>
      </c>
      <c r="BC21" s="2"/>
    </row>
    <row r="22" spans="1:55" x14ac:dyDescent="0.3">
      <c r="A22" s="1">
        <v>42845</v>
      </c>
      <c r="B22" s="2" t="s">
        <v>82</v>
      </c>
      <c r="C22" s="2" t="s">
        <v>0</v>
      </c>
      <c r="D22" s="2" t="s">
        <v>0</v>
      </c>
      <c r="E22" s="2" t="str">
        <f t="shared" si="0"/>
        <v>M</v>
      </c>
      <c r="F22" s="2" t="str">
        <f t="shared" si="7"/>
        <v>PM</v>
      </c>
      <c r="G22" s="2"/>
      <c r="I22" s="1">
        <v>43240</v>
      </c>
      <c r="J22" s="2" t="s">
        <v>6</v>
      </c>
      <c r="K22" s="2" t="s">
        <v>82</v>
      </c>
      <c r="L22" s="2" t="s">
        <v>6</v>
      </c>
      <c r="M22" s="2" t="str">
        <f t="shared" si="1"/>
        <v>C</v>
      </c>
      <c r="N22" s="2" t="str">
        <f t="shared" si="8"/>
        <v>PC</v>
      </c>
      <c r="O22" s="2"/>
      <c r="Q22" s="1">
        <v>42494</v>
      </c>
      <c r="R22" s="2" t="s">
        <v>2</v>
      </c>
      <c r="S22" s="2" t="s">
        <v>82</v>
      </c>
      <c r="T22" s="2" t="s">
        <v>2</v>
      </c>
      <c r="U22" s="2" t="str">
        <f t="shared" si="2"/>
        <v>K</v>
      </c>
      <c r="V22" s="2" t="str">
        <f t="shared" si="9"/>
        <v>KK</v>
      </c>
      <c r="W22" s="2"/>
      <c r="Y22" s="1">
        <v>42842</v>
      </c>
      <c r="Z22" s="2" t="s">
        <v>5</v>
      </c>
      <c r="AA22" s="2" t="s">
        <v>82</v>
      </c>
      <c r="AB22" s="2" t="s">
        <v>5</v>
      </c>
      <c r="AC22" s="2" t="str">
        <f t="shared" si="3"/>
        <v>S</v>
      </c>
      <c r="AD22" s="2" t="str">
        <f t="shared" si="10"/>
        <v>SS</v>
      </c>
      <c r="AE22" s="2"/>
      <c r="AG22" s="1">
        <v>43571</v>
      </c>
      <c r="AH22" s="2" t="s">
        <v>82</v>
      </c>
      <c r="AI22" s="2" t="s">
        <v>4</v>
      </c>
      <c r="AJ22" s="2" t="s">
        <v>82</v>
      </c>
      <c r="AK22" s="2" t="str">
        <f t="shared" si="4"/>
        <v>P</v>
      </c>
      <c r="AL22" s="2" t="str">
        <f t="shared" si="11"/>
        <v>PP</v>
      </c>
      <c r="AM22" s="2"/>
      <c r="AO22" s="1">
        <v>42835</v>
      </c>
      <c r="AP22" s="2" t="s">
        <v>82</v>
      </c>
      <c r="AQ22" s="2" t="s">
        <v>1</v>
      </c>
      <c r="AR22" s="2" t="s">
        <v>82</v>
      </c>
      <c r="AS22" s="2" t="str">
        <f t="shared" si="5"/>
        <v>P</v>
      </c>
      <c r="AT22" s="2" t="str">
        <f t="shared" si="12"/>
        <v>RP</v>
      </c>
      <c r="AU22" s="2"/>
      <c r="AW22" s="1">
        <v>42840</v>
      </c>
      <c r="AX22" s="2" t="s">
        <v>3</v>
      </c>
      <c r="AY22" s="2" t="s">
        <v>82</v>
      </c>
      <c r="AZ22" s="2" t="s">
        <v>3</v>
      </c>
      <c r="BA22" s="2" t="str">
        <f t="shared" si="6"/>
        <v>D</v>
      </c>
      <c r="BB22" s="2" t="str">
        <f t="shared" si="13"/>
        <v>PD</v>
      </c>
      <c r="BC22" s="2"/>
    </row>
    <row r="23" spans="1:55" x14ac:dyDescent="0.3">
      <c r="A23" s="1">
        <v>42866</v>
      </c>
      <c r="B23" s="2" t="s">
        <v>0</v>
      </c>
      <c r="C23" s="2" t="s">
        <v>82</v>
      </c>
      <c r="D23" s="2" t="s">
        <v>82</v>
      </c>
      <c r="E23" s="2" t="str">
        <f t="shared" si="0"/>
        <v>P</v>
      </c>
      <c r="F23" s="2" t="str">
        <f t="shared" si="7"/>
        <v>MP</v>
      </c>
      <c r="G23" s="2"/>
      <c r="I23" s="1">
        <v>43561</v>
      </c>
      <c r="J23" s="2" t="s">
        <v>6</v>
      </c>
      <c r="K23" s="2" t="s">
        <v>82</v>
      </c>
      <c r="L23" s="2" t="s">
        <v>6</v>
      </c>
      <c r="M23" s="2" t="str">
        <f t="shared" si="1"/>
        <v>C</v>
      </c>
      <c r="N23" s="2" t="str">
        <f t="shared" si="8"/>
        <v>CC</v>
      </c>
      <c r="O23" s="2"/>
      <c r="Q23" s="1">
        <v>42838</v>
      </c>
      <c r="R23" s="2" t="s">
        <v>2</v>
      </c>
      <c r="S23" s="2" t="s">
        <v>82</v>
      </c>
      <c r="T23" s="2" t="s">
        <v>2</v>
      </c>
      <c r="U23" s="2" t="str">
        <f t="shared" si="2"/>
        <v>K</v>
      </c>
      <c r="V23" s="2" t="str">
        <f t="shared" si="9"/>
        <v>KK</v>
      </c>
      <c r="W23" s="2"/>
      <c r="Y23" s="1">
        <v>42853</v>
      </c>
      <c r="Z23" s="2" t="s">
        <v>82</v>
      </c>
      <c r="AA23" s="2" t="s">
        <v>5</v>
      </c>
      <c r="AB23" s="2" t="s">
        <v>5</v>
      </c>
      <c r="AC23" s="2" t="str">
        <f t="shared" si="3"/>
        <v>S</v>
      </c>
      <c r="AD23" s="2" t="str">
        <f t="shared" si="10"/>
        <v>SS</v>
      </c>
      <c r="AE23" s="2"/>
      <c r="AG23" s="1">
        <v>44101</v>
      </c>
      <c r="AH23" s="2" t="s">
        <v>82</v>
      </c>
      <c r="AI23" s="2" t="s">
        <v>4</v>
      </c>
      <c r="AJ23" s="2" t="s">
        <v>4</v>
      </c>
      <c r="AK23" s="2" t="str">
        <f t="shared" si="4"/>
        <v>R</v>
      </c>
      <c r="AL23" s="2" t="str">
        <f t="shared" si="11"/>
        <v>PR</v>
      </c>
      <c r="AM23" s="2"/>
      <c r="AO23" s="1">
        <v>42860</v>
      </c>
      <c r="AP23" s="2" t="s">
        <v>1</v>
      </c>
      <c r="AQ23" s="2" t="s">
        <v>82</v>
      </c>
      <c r="AR23" s="2" t="s">
        <v>82</v>
      </c>
      <c r="AS23" s="2" t="str">
        <f t="shared" si="5"/>
        <v>P</v>
      </c>
      <c r="AT23" s="2" t="str">
        <f t="shared" si="12"/>
        <v>PP</v>
      </c>
      <c r="AU23" s="2"/>
      <c r="AW23" s="1">
        <v>42855</v>
      </c>
      <c r="AX23" s="2" t="s">
        <v>82</v>
      </c>
      <c r="AY23" s="2" t="s">
        <v>3</v>
      </c>
      <c r="AZ23" s="2" t="s">
        <v>82</v>
      </c>
      <c r="BA23" s="2" t="str">
        <f t="shared" si="6"/>
        <v>P</v>
      </c>
      <c r="BB23" s="2" t="str">
        <f t="shared" si="13"/>
        <v>DP</v>
      </c>
      <c r="BC23" s="2"/>
    </row>
    <row r="24" spans="1:55" x14ac:dyDescent="0.3">
      <c r="A24" s="1">
        <v>43224</v>
      </c>
      <c r="B24" s="2" t="s">
        <v>82</v>
      </c>
      <c r="C24" s="2" t="s">
        <v>0</v>
      </c>
      <c r="D24" s="2" t="s">
        <v>0</v>
      </c>
      <c r="E24" s="2" t="str">
        <f t="shared" si="0"/>
        <v>M</v>
      </c>
      <c r="F24" s="2" t="str">
        <f t="shared" si="7"/>
        <v>PM</v>
      </c>
      <c r="G24" s="2"/>
      <c r="I24" s="1">
        <v>43590</v>
      </c>
      <c r="J24" s="2" t="s">
        <v>82</v>
      </c>
      <c r="K24" s="2" t="s">
        <v>6</v>
      </c>
      <c r="L24" s="2" t="s">
        <v>82</v>
      </c>
      <c r="M24" s="2" t="str">
        <f t="shared" si="1"/>
        <v>P</v>
      </c>
      <c r="N24" s="2" t="str">
        <f t="shared" si="8"/>
        <v>CP</v>
      </c>
      <c r="O24" s="2"/>
      <c r="Q24" s="1">
        <v>42864</v>
      </c>
      <c r="R24" s="2" t="s">
        <v>82</v>
      </c>
      <c r="S24" s="2" t="s">
        <v>2</v>
      </c>
      <c r="T24" s="2" t="s">
        <v>82</v>
      </c>
      <c r="U24" s="2" t="str">
        <f t="shared" si="2"/>
        <v>P</v>
      </c>
      <c r="V24" s="2" t="str">
        <f t="shared" si="9"/>
        <v>KP</v>
      </c>
      <c r="W24" s="2"/>
      <c r="Y24" s="1">
        <v>43209</v>
      </c>
      <c r="Z24" s="2" t="s">
        <v>82</v>
      </c>
      <c r="AA24" s="2" t="s">
        <v>5</v>
      </c>
      <c r="AB24" s="2" t="s">
        <v>82</v>
      </c>
      <c r="AC24" s="2" t="str">
        <f t="shared" si="3"/>
        <v>P</v>
      </c>
      <c r="AD24" s="2" t="str">
        <f t="shared" si="10"/>
        <v>SP</v>
      </c>
      <c r="AE24" s="2"/>
      <c r="AG24" s="1">
        <v>44134</v>
      </c>
      <c r="AH24" s="2" t="s">
        <v>82</v>
      </c>
      <c r="AI24" s="2" t="s">
        <v>4</v>
      </c>
      <c r="AJ24" s="2" t="s">
        <v>4</v>
      </c>
      <c r="AK24" s="2" t="str">
        <f t="shared" si="4"/>
        <v>R</v>
      </c>
      <c r="AL24" s="2" t="str">
        <f t="shared" si="11"/>
        <v>RR</v>
      </c>
      <c r="AM24" s="2"/>
      <c r="AO24" s="1">
        <v>43203</v>
      </c>
      <c r="AP24" s="2" t="s">
        <v>1</v>
      </c>
      <c r="AQ24" s="2" t="s">
        <v>82</v>
      </c>
      <c r="AR24" s="2" t="s">
        <v>1</v>
      </c>
      <c r="AS24" s="2" t="str">
        <f t="shared" si="5"/>
        <v>R</v>
      </c>
      <c r="AT24" s="2" t="str">
        <f t="shared" si="12"/>
        <v>PR</v>
      </c>
      <c r="AU24" s="2"/>
      <c r="AW24" s="1">
        <v>43198</v>
      </c>
      <c r="AX24" s="2" t="s">
        <v>82</v>
      </c>
      <c r="AY24" s="2" t="s">
        <v>3</v>
      </c>
      <c r="AZ24" s="2" t="s">
        <v>82</v>
      </c>
      <c r="BA24" s="2" t="str">
        <f t="shared" si="6"/>
        <v>P</v>
      </c>
      <c r="BB24" s="2" t="str">
        <f t="shared" si="13"/>
        <v>PP</v>
      </c>
      <c r="BC24" s="2"/>
    </row>
    <row r="25" spans="1:55" x14ac:dyDescent="0.3">
      <c r="A25" s="1">
        <v>43236</v>
      </c>
      <c r="B25" s="2" t="s">
        <v>0</v>
      </c>
      <c r="C25" s="2" t="s">
        <v>82</v>
      </c>
      <c r="D25" s="2" t="s">
        <v>0</v>
      </c>
      <c r="E25" s="2" t="str">
        <f t="shared" si="0"/>
        <v>M</v>
      </c>
      <c r="F25" s="2" t="str">
        <f t="shared" si="7"/>
        <v>MM</v>
      </c>
      <c r="G25" s="2"/>
      <c r="I25" s="1">
        <v>44108</v>
      </c>
      <c r="J25" s="2" t="s">
        <v>82</v>
      </c>
      <c r="K25" s="2" t="s">
        <v>6</v>
      </c>
      <c r="L25" s="2" t="s">
        <v>6</v>
      </c>
      <c r="M25" s="2" t="str">
        <f t="shared" si="1"/>
        <v>C</v>
      </c>
      <c r="N25" s="2" t="str">
        <f t="shared" si="8"/>
        <v>PC</v>
      </c>
      <c r="O25" s="2"/>
      <c r="Q25" s="1">
        <v>43211</v>
      </c>
      <c r="R25" s="2" t="s">
        <v>2</v>
      </c>
      <c r="S25" s="2" t="s">
        <v>82</v>
      </c>
      <c r="T25" s="2" t="s">
        <v>82</v>
      </c>
      <c r="U25" s="2" t="str">
        <f t="shared" si="2"/>
        <v>P</v>
      </c>
      <c r="V25" s="2" t="str">
        <f t="shared" si="9"/>
        <v>PP</v>
      </c>
      <c r="W25" s="2"/>
      <c r="Y25" s="1">
        <v>43216</v>
      </c>
      <c r="Z25" s="2" t="s">
        <v>5</v>
      </c>
      <c r="AA25" s="2" t="s">
        <v>82</v>
      </c>
      <c r="AB25" s="2" t="s">
        <v>5</v>
      </c>
      <c r="AC25" s="2" t="str">
        <f t="shared" si="3"/>
        <v>S</v>
      </c>
      <c r="AD25" s="2" t="str">
        <f t="shared" si="10"/>
        <v>PS</v>
      </c>
      <c r="AE25" s="2"/>
      <c r="AG25" s="1">
        <v>44298</v>
      </c>
      <c r="AH25" s="2" t="s">
        <v>4</v>
      </c>
      <c r="AI25" s="2" t="s">
        <v>82</v>
      </c>
      <c r="AJ25" s="2" t="s">
        <v>82</v>
      </c>
      <c r="AK25" s="2" t="str">
        <f t="shared" si="4"/>
        <v>P</v>
      </c>
      <c r="AL25" s="2" t="str">
        <f t="shared" si="11"/>
        <v>RP</v>
      </c>
      <c r="AM25" s="2"/>
      <c r="AO25" s="1">
        <v>43234</v>
      </c>
      <c r="AP25" s="2" t="s">
        <v>82</v>
      </c>
      <c r="AQ25" s="2" t="s">
        <v>1</v>
      </c>
      <c r="AR25" s="2" t="s">
        <v>1</v>
      </c>
      <c r="AS25" s="2" t="str">
        <f t="shared" si="5"/>
        <v>R</v>
      </c>
      <c r="AT25" s="2" t="str">
        <f t="shared" si="12"/>
        <v>RR</v>
      </c>
      <c r="AU25" s="2"/>
      <c r="AW25" s="1">
        <v>43213</v>
      </c>
      <c r="AX25" s="2" t="s">
        <v>3</v>
      </c>
      <c r="AY25" s="2" t="s">
        <v>82</v>
      </c>
      <c r="AZ25" s="2" t="s">
        <v>82</v>
      </c>
      <c r="BA25" s="2" t="str">
        <f t="shared" si="6"/>
        <v>P</v>
      </c>
      <c r="BB25" s="2" t="str">
        <f t="shared" si="13"/>
        <v>PP</v>
      </c>
      <c r="BC25" s="2"/>
    </row>
    <row r="26" spans="1:55" x14ac:dyDescent="0.3">
      <c r="A26" s="1">
        <v>43554</v>
      </c>
      <c r="B26" s="2" t="s">
        <v>82</v>
      </c>
      <c r="C26" s="2" t="s">
        <v>0</v>
      </c>
      <c r="D26" s="2" t="s">
        <v>82</v>
      </c>
      <c r="E26" s="2" t="str">
        <f t="shared" si="0"/>
        <v>P</v>
      </c>
      <c r="F26" s="2" t="str">
        <f t="shared" si="7"/>
        <v>MP</v>
      </c>
      <c r="G26" s="2"/>
      <c r="I26" s="1">
        <v>44136</v>
      </c>
      <c r="J26" s="2" t="s">
        <v>82</v>
      </c>
      <c r="K26" s="2" t="s">
        <v>6</v>
      </c>
      <c r="L26" s="2" t="s">
        <v>6</v>
      </c>
      <c r="M26" s="2" t="str">
        <f t="shared" si="1"/>
        <v>C</v>
      </c>
      <c r="N26" s="2" t="str">
        <f t="shared" si="8"/>
        <v>CC</v>
      </c>
      <c r="O26" s="2"/>
      <c r="Q26" s="1">
        <v>43232</v>
      </c>
      <c r="R26" s="2" t="s">
        <v>82</v>
      </c>
      <c r="S26" s="2" t="s">
        <v>2</v>
      </c>
      <c r="T26" s="2" t="s">
        <v>2</v>
      </c>
      <c r="U26" s="2" t="str">
        <f t="shared" si="2"/>
        <v>K</v>
      </c>
      <c r="V26" s="2" t="str">
        <f t="shared" si="9"/>
        <v>PK</v>
      </c>
      <c r="W26" s="2"/>
      <c r="Y26" s="1">
        <v>43563</v>
      </c>
      <c r="Z26" s="2" t="s">
        <v>82</v>
      </c>
      <c r="AA26" s="2" t="s">
        <v>5</v>
      </c>
      <c r="AB26" s="2" t="s">
        <v>82</v>
      </c>
      <c r="AC26" s="2" t="str">
        <f t="shared" si="3"/>
        <v>P</v>
      </c>
      <c r="AD26" s="2" t="str">
        <f t="shared" si="10"/>
        <v>SP</v>
      </c>
      <c r="AE26" s="2"/>
      <c r="AG26" s="1">
        <v>44460</v>
      </c>
      <c r="AH26" s="2" t="s">
        <v>82</v>
      </c>
      <c r="AI26" s="2" t="s">
        <v>4</v>
      </c>
      <c r="AJ26" s="2" t="s">
        <v>4</v>
      </c>
      <c r="AK26" s="2" t="str">
        <f t="shared" si="4"/>
        <v>R</v>
      </c>
      <c r="AL26" s="2" t="str">
        <f t="shared" si="11"/>
        <v>PR</v>
      </c>
      <c r="AM26" s="2"/>
      <c r="AO26" s="1">
        <v>43568</v>
      </c>
      <c r="AP26" s="2" t="s">
        <v>82</v>
      </c>
      <c r="AQ26" s="2" t="s">
        <v>1</v>
      </c>
      <c r="AR26" s="2" t="s">
        <v>1</v>
      </c>
      <c r="AS26" s="2" t="str">
        <f t="shared" si="5"/>
        <v>R</v>
      </c>
      <c r="AT26" s="2" t="str">
        <f t="shared" si="12"/>
        <v>RR</v>
      </c>
      <c r="AU26" s="2"/>
      <c r="AW26" s="1">
        <v>43556</v>
      </c>
      <c r="AX26" s="2" t="s">
        <v>82</v>
      </c>
      <c r="AY26" s="2" t="s">
        <v>3</v>
      </c>
      <c r="AZ26" s="2" t="s">
        <v>82</v>
      </c>
      <c r="BA26" s="2" t="str">
        <f t="shared" si="6"/>
        <v>P</v>
      </c>
      <c r="BB26" s="2" t="str">
        <f t="shared" si="13"/>
        <v>PP</v>
      </c>
      <c r="BC26" s="2"/>
    </row>
    <row r="27" spans="1:55" x14ac:dyDescent="0.3">
      <c r="A27" s="1">
        <v>43565</v>
      </c>
      <c r="B27" s="2" t="s">
        <v>0</v>
      </c>
      <c r="C27" s="2" t="s">
        <v>82</v>
      </c>
      <c r="D27" s="2" t="s">
        <v>0</v>
      </c>
      <c r="E27" s="2" t="str">
        <f t="shared" si="0"/>
        <v>M</v>
      </c>
      <c r="F27" s="2" t="str">
        <f t="shared" si="7"/>
        <v>PM</v>
      </c>
      <c r="G27" s="2"/>
      <c r="I27" s="20">
        <v>44302</v>
      </c>
      <c r="J27" s="2" t="s">
        <v>82</v>
      </c>
      <c r="K27" s="2" t="s">
        <v>6</v>
      </c>
      <c r="L27" s="2" t="s">
        <v>6</v>
      </c>
      <c r="M27" s="2" t="str">
        <f t="shared" si="1"/>
        <v>C</v>
      </c>
      <c r="N27" s="2" t="str">
        <f t="shared" si="8"/>
        <v>CC</v>
      </c>
      <c r="O27" s="2"/>
      <c r="Q27" s="1">
        <v>43551</v>
      </c>
      <c r="R27" s="2" t="s">
        <v>2</v>
      </c>
      <c r="S27" s="2" t="s">
        <v>82</v>
      </c>
      <c r="T27" s="2" t="s">
        <v>2</v>
      </c>
      <c r="U27" s="2" t="str">
        <f t="shared" si="2"/>
        <v>K</v>
      </c>
      <c r="V27" s="2" t="str">
        <f t="shared" si="9"/>
        <v>KK</v>
      </c>
      <c r="W27" s="2"/>
      <c r="Y27" s="1">
        <v>43584</v>
      </c>
      <c r="Z27" s="2" t="s">
        <v>5</v>
      </c>
      <c r="AA27" s="2" t="s">
        <v>82</v>
      </c>
      <c r="AB27" s="2" t="s">
        <v>5</v>
      </c>
      <c r="AC27" s="2" t="str">
        <f t="shared" si="3"/>
        <v>S</v>
      </c>
      <c r="AD27" s="2" t="str">
        <f t="shared" si="10"/>
        <v>PS</v>
      </c>
      <c r="AE27" s="2"/>
      <c r="AG27" s="21"/>
      <c r="AH27" s="17"/>
      <c r="AI27" s="17"/>
      <c r="AJ27" s="17"/>
      <c r="AK27" s="17"/>
      <c r="AL27" s="17"/>
      <c r="AM27" s="17"/>
      <c r="AO27" s="1">
        <v>43579</v>
      </c>
      <c r="AP27" s="2" t="s">
        <v>1</v>
      </c>
      <c r="AQ27" s="2" t="s">
        <v>82</v>
      </c>
      <c r="AR27" s="2" t="s">
        <v>1</v>
      </c>
      <c r="AS27" s="2" t="str">
        <f t="shared" si="5"/>
        <v>R</v>
      </c>
      <c r="AT27" s="2" t="str">
        <f t="shared" si="12"/>
        <v>RR</v>
      </c>
      <c r="AU27" s="2"/>
      <c r="AW27" s="1">
        <v>43575</v>
      </c>
      <c r="AX27" s="2" t="s">
        <v>3</v>
      </c>
      <c r="AY27" s="2" t="s">
        <v>82</v>
      </c>
      <c r="AZ27" s="2" t="s">
        <v>3</v>
      </c>
      <c r="BA27" s="2" t="str">
        <f t="shared" si="6"/>
        <v>D</v>
      </c>
      <c r="BB27" s="2" t="str">
        <f t="shared" si="13"/>
        <v>PD</v>
      </c>
      <c r="BC27" s="2"/>
    </row>
    <row r="28" spans="1:55" x14ac:dyDescent="0.3">
      <c r="A28" s="1">
        <v>44105</v>
      </c>
      <c r="B28" s="2" t="s">
        <v>0</v>
      </c>
      <c r="C28" s="2" t="s">
        <v>82</v>
      </c>
      <c r="D28" s="2" t="s">
        <v>0</v>
      </c>
      <c r="E28" s="2" t="str">
        <f t="shared" si="0"/>
        <v>M</v>
      </c>
      <c r="F28" s="2" t="str">
        <f t="shared" si="7"/>
        <v>MM</v>
      </c>
      <c r="G28" s="2"/>
      <c r="I28" s="1">
        <v>44476</v>
      </c>
      <c r="J28" s="2" t="s">
        <v>6</v>
      </c>
      <c r="K28" s="2" t="s">
        <v>82</v>
      </c>
      <c r="L28" s="2" t="s">
        <v>82</v>
      </c>
      <c r="M28" s="2" t="str">
        <f t="shared" si="1"/>
        <v>P</v>
      </c>
      <c r="N28" s="2" t="str">
        <f t="shared" si="8"/>
        <v>CP</v>
      </c>
      <c r="O28" s="2"/>
      <c r="Q28" s="1">
        <v>43588</v>
      </c>
      <c r="R28" s="2" t="s">
        <v>82</v>
      </c>
      <c r="S28" s="2" t="s">
        <v>2</v>
      </c>
      <c r="T28" s="2" t="s">
        <v>2</v>
      </c>
      <c r="U28" s="2" t="str">
        <f t="shared" si="2"/>
        <v>K</v>
      </c>
      <c r="V28" s="2" t="str">
        <f t="shared" si="9"/>
        <v>KK</v>
      </c>
      <c r="W28" s="2"/>
      <c r="Y28" s="1">
        <v>44112</v>
      </c>
      <c r="Z28" s="2" t="s">
        <v>5</v>
      </c>
      <c r="AA28" s="2" t="s">
        <v>82</v>
      </c>
      <c r="AB28" s="2" t="s">
        <v>5</v>
      </c>
      <c r="AC28" s="2" t="str">
        <f t="shared" si="3"/>
        <v>S</v>
      </c>
      <c r="AD28" s="2" t="str">
        <f t="shared" si="10"/>
        <v>SS</v>
      </c>
      <c r="AE28" s="2"/>
      <c r="AO28" s="1">
        <v>44098</v>
      </c>
      <c r="AP28" s="2" t="s">
        <v>82</v>
      </c>
      <c r="AQ28" s="2" t="s">
        <v>1</v>
      </c>
      <c r="AR28" s="2" t="s">
        <v>82</v>
      </c>
      <c r="AS28" s="2" t="str">
        <f t="shared" si="5"/>
        <v>P</v>
      </c>
      <c r="AT28" s="2" t="str">
        <f t="shared" si="12"/>
        <v>RP</v>
      </c>
      <c r="AU28" s="2"/>
      <c r="AW28" s="1">
        <v>44094</v>
      </c>
      <c r="AX28" s="2" t="s">
        <v>3</v>
      </c>
      <c r="AY28" s="2" t="s">
        <v>82</v>
      </c>
      <c r="AZ28" s="2" t="s">
        <v>3</v>
      </c>
      <c r="BA28" s="2" t="str">
        <f t="shared" si="6"/>
        <v>D</v>
      </c>
      <c r="BB28" s="2" t="str">
        <f t="shared" si="13"/>
        <v>DD</v>
      </c>
      <c r="BC28" s="2"/>
    </row>
    <row r="29" spans="1:55" x14ac:dyDescent="0.3">
      <c r="A29" s="1">
        <v>44122</v>
      </c>
      <c r="B29" s="2" t="s">
        <v>0</v>
      </c>
      <c r="C29" s="2" t="s">
        <v>82</v>
      </c>
      <c r="D29" s="2" t="s">
        <v>82</v>
      </c>
      <c r="E29" s="2" t="str">
        <f t="shared" si="0"/>
        <v>P</v>
      </c>
      <c r="F29" s="2" t="str">
        <f t="shared" si="7"/>
        <v>MP</v>
      </c>
      <c r="G29" s="2"/>
      <c r="I29" s="21"/>
      <c r="J29" s="17"/>
      <c r="K29" s="17"/>
      <c r="L29" s="17"/>
      <c r="M29" s="17"/>
      <c r="N29" s="17"/>
      <c r="O29" s="17"/>
      <c r="Q29" s="1">
        <v>44114</v>
      </c>
      <c r="R29" s="2" t="s">
        <v>2</v>
      </c>
      <c r="S29" s="2" t="s">
        <v>82</v>
      </c>
      <c r="T29" s="2" t="s">
        <v>2</v>
      </c>
      <c r="U29" s="2" t="str">
        <f t="shared" si="2"/>
        <v>K</v>
      </c>
      <c r="V29" s="2" t="str">
        <f t="shared" si="9"/>
        <v>KK</v>
      </c>
      <c r="W29" s="2"/>
      <c r="Y29" s="1">
        <v>44128</v>
      </c>
      <c r="Z29" s="2" t="s">
        <v>82</v>
      </c>
      <c r="AA29" s="2" t="s">
        <v>5</v>
      </c>
      <c r="AB29" s="2" t="s">
        <v>82</v>
      </c>
      <c r="AC29" s="2" t="str">
        <f t="shared" si="3"/>
        <v>P</v>
      </c>
      <c r="AD29" s="2" t="str">
        <f t="shared" si="10"/>
        <v>SP</v>
      </c>
      <c r="AE29" s="2"/>
      <c r="AG29" s="11" t="s">
        <v>73</v>
      </c>
      <c r="AH29" s="2"/>
      <c r="AI29" s="2"/>
      <c r="AO29" s="1">
        <v>44119</v>
      </c>
      <c r="AP29" s="2" t="s">
        <v>1</v>
      </c>
      <c r="AQ29" s="2" t="s">
        <v>82</v>
      </c>
      <c r="AR29" s="2" t="s">
        <v>82</v>
      </c>
      <c r="AS29" s="2" t="str">
        <f t="shared" si="5"/>
        <v>P</v>
      </c>
      <c r="AT29" s="2" t="str">
        <f t="shared" si="12"/>
        <v>PP</v>
      </c>
      <c r="AU29" s="2"/>
      <c r="AW29" s="1">
        <v>44124</v>
      </c>
      <c r="AX29" s="2" t="s">
        <v>3</v>
      </c>
      <c r="AY29" s="2" t="s">
        <v>82</v>
      </c>
      <c r="AZ29" s="2" t="s">
        <v>82</v>
      </c>
      <c r="BA29" s="2" t="str">
        <f t="shared" si="6"/>
        <v>P</v>
      </c>
      <c r="BB29" s="2" t="str">
        <f t="shared" si="13"/>
        <v>DP</v>
      </c>
      <c r="BC29" s="2"/>
    </row>
    <row r="30" spans="1:55" x14ac:dyDescent="0.3">
      <c r="A30" s="20">
        <v>44309</v>
      </c>
      <c r="B30" s="2" t="s">
        <v>82</v>
      </c>
      <c r="C30" s="2" t="s">
        <v>0</v>
      </c>
      <c r="D30" s="2" t="s">
        <v>82</v>
      </c>
      <c r="E30" s="2" t="str">
        <f t="shared" si="0"/>
        <v>P</v>
      </c>
      <c r="F30" s="2" t="str">
        <f t="shared" si="7"/>
        <v>PP</v>
      </c>
      <c r="G30" s="2"/>
      <c r="Q30" s="1">
        <v>44130</v>
      </c>
      <c r="R30" s="2" t="s">
        <v>2</v>
      </c>
      <c r="S30" s="2" t="s">
        <v>82</v>
      </c>
      <c r="T30" s="2" t="s">
        <v>82</v>
      </c>
      <c r="U30" s="2" t="str">
        <f t="shared" si="2"/>
        <v>P</v>
      </c>
      <c r="V30" s="2" t="str">
        <f t="shared" si="9"/>
        <v>KP</v>
      </c>
      <c r="W30" s="2"/>
      <c r="Y30" s="20">
        <v>44307</v>
      </c>
      <c r="Z30" s="2" t="s">
        <v>82</v>
      </c>
      <c r="AA30" s="2" t="s">
        <v>5</v>
      </c>
      <c r="AB30" s="2" t="s">
        <v>5</v>
      </c>
      <c r="AC30" s="2" t="str">
        <f t="shared" si="3"/>
        <v>S</v>
      </c>
      <c r="AD30" s="2" t="str">
        <f t="shared" si="10"/>
        <v>PS</v>
      </c>
      <c r="AE30" s="2"/>
      <c r="AG30" s="2"/>
      <c r="AH30" s="2" t="s">
        <v>76</v>
      </c>
      <c r="AI30" s="2" t="s">
        <v>75</v>
      </c>
      <c r="AO30" s="20">
        <v>44316</v>
      </c>
      <c r="AP30" s="2" t="s">
        <v>82</v>
      </c>
      <c r="AQ30" s="2" t="s">
        <v>1</v>
      </c>
      <c r="AR30" s="2" t="s">
        <v>82</v>
      </c>
      <c r="AS30" s="2" t="str">
        <f t="shared" si="5"/>
        <v>P</v>
      </c>
      <c r="AT30" s="2" t="str">
        <f t="shared" si="12"/>
        <v>PP</v>
      </c>
      <c r="AU30" s="2"/>
      <c r="AW30" s="20">
        <v>44304</v>
      </c>
      <c r="AX30" s="2" t="s">
        <v>3</v>
      </c>
      <c r="AY30" s="2" t="s">
        <v>82</v>
      </c>
      <c r="AZ30" s="2" t="s">
        <v>3</v>
      </c>
      <c r="BA30" s="2" t="str">
        <f t="shared" si="6"/>
        <v>D</v>
      </c>
      <c r="BB30" s="2" t="str">
        <f t="shared" si="13"/>
        <v>PD</v>
      </c>
      <c r="BC30" s="2"/>
    </row>
    <row r="31" spans="1:55" x14ac:dyDescent="0.3">
      <c r="A31" s="1">
        <v>44467.8125</v>
      </c>
      <c r="B31" s="2" t="s">
        <v>0</v>
      </c>
      <c r="C31" s="2" t="s">
        <v>82</v>
      </c>
      <c r="D31" s="2" t="s">
        <v>0</v>
      </c>
      <c r="E31" s="2" t="str">
        <f t="shared" si="0"/>
        <v>M</v>
      </c>
      <c r="F31" s="2" t="str">
        <f t="shared" si="7"/>
        <v>PM</v>
      </c>
      <c r="G31" s="2"/>
      <c r="I31" s="11" t="s">
        <v>73</v>
      </c>
      <c r="J31" s="2"/>
      <c r="K31" s="2"/>
      <c r="Q31" s="20">
        <v>44312</v>
      </c>
      <c r="R31" s="2" t="s">
        <v>82</v>
      </c>
      <c r="S31" s="2" t="s">
        <v>2</v>
      </c>
      <c r="T31" s="2" t="s">
        <v>2</v>
      </c>
      <c r="U31" s="2" t="str">
        <f t="shared" si="2"/>
        <v>K</v>
      </c>
      <c r="V31" s="2" t="str">
        <f t="shared" si="9"/>
        <v>PK</v>
      </c>
      <c r="W31" s="2"/>
      <c r="Y31" s="1">
        <v>44464</v>
      </c>
      <c r="Z31" s="2" t="s">
        <v>5</v>
      </c>
      <c r="AA31" s="2" t="s">
        <v>82</v>
      </c>
      <c r="AB31" s="2" t="s">
        <v>82</v>
      </c>
      <c r="AC31" s="2" t="str">
        <f t="shared" si="3"/>
        <v>P</v>
      </c>
      <c r="AD31" s="2" t="str">
        <f t="shared" si="10"/>
        <v>SP</v>
      </c>
      <c r="AE31" s="2"/>
      <c r="AG31" s="2" t="s">
        <v>76</v>
      </c>
      <c r="AH31" s="2">
        <f>COUNTIF($AL$4:$AL$26,"PP")</f>
        <v>4</v>
      </c>
      <c r="AI31" s="2">
        <f>COUNTIF($AL$4:$AL$26,"PR")</f>
        <v>6</v>
      </c>
      <c r="AO31" s="1">
        <v>44472</v>
      </c>
      <c r="AP31" s="2" t="s">
        <v>1</v>
      </c>
      <c r="AQ31" s="2" t="s">
        <v>82</v>
      </c>
      <c r="AR31" s="2" t="s">
        <v>1</v>
      </c>
      <c r="AS31" s="2" t="str">
        <f t="shared" si="5"/>
        <v>R</v>
      </c>
      <c r="AT31" s="2" t="str">
        <f t="shared" si="12"/>
        <v>PR</v>
      </c>
      <c r="AU31" s="2"/>
      <c r="AW31" s="1">
        <v>44318</v>
      </c>
      <c r="AX31" s="2" t="s">
        <v>82</v>
      </c>
      <c r="AY31" s="2" t="s">
        <v>3</v>
      </c>
      <c r="AZ31" s="2" t="s">
        <v>3</v>
      </c>
      <c r="BA31" s="2" t="str">
        <f t="shared" si="6"/>
        <v>D</v>
      </c>
      <c r="BB31" s="2" t="str">
        <f t="shared" si="13"/>
        <v>DD</v>
      </c>
      <c r="BC31" s="2"/>
    </row>
    <row r="32" spans="1:55" x14ac:dyDescent="0.3">
      <c r="A32" s="22"/>
      <c r="B32" s="17"/>
      <c r="C32" s="17"/>
      <c r="D32" s="17"/>
      <c r="I32" s="2"/>
      <c r="J32" s="2" t="s">
        <v>76</v>
      </c>
      <c r="K32" s="2" t="s">
        <v>72</v>
      </c>
      <c r="Q32" s="1">
        <v>44470</v>
      </c>
      <c r="R32" s="2" t="s">
        <v>2</v>
      </c>
      <c r="S32" s="2" t="s">
        <v>82</v>
      </c>
      <c r="T32" s="2" t="s">
        <v>82</v>
      </c>
      <c r="U32" s="2" t="str">
        <f t="shared" si="2"/>
        <v>P</v>
      </c>
      <c r="V32" s="2" t="str">
        <f t="shared" si="9"/>
        <v>KP</v>
      </c>
      <c r="W32" s="2"/>
      <c r="AG32" s="2" t="s">
        <v>75</v>
      </c>
      <c r="AH32" s="2">
        <f>COUNTIF($AL$4:$AL$26,"RP")</f>
        <v>6</v>
      </c>
      <c r="AI32" s="2">
        <f>COUNTIF($AL$4:$AL$26,"RR")</f>
        <v>6</v>
      </c>
      <c r="AO32" s="21"/>
      <c r="AP32" s="17"/>
      <c r="AQ32" s="17"/>
      <c r="AR32" s="17"/>
      <c r="AS32" s="17"/>
      <c r="AT32" s="17"/>
      <c r="AU32" s="17"/>
    </row>
    <row r="33" spans="1:51" x14ac:dyDescent="0.3">
      <c r="A33" s="11" t="s">
        <v>73</v>
      </c>
      <c r="B33" s="2"/>
      <c r="C33" s="2"/>
      <c r="I33" s="2" t="s">
        <v>76</v>
      </c>
      <c r="J33" s="2">
        <f>COUNTIF($N$4:$N$28,"PP")</f>
        <v>4</v>
      </c>
      <c r="K33" s="2">
        <f>COUNTIF($N$4:$N$28,"PC")</f>
        <v>5</v>
      </c>
      <c r="Q33" s="21"/>
      <c r="R33" s="17"/>
      <c r="S33" s="17"/>
      <c r="T33" s="17"/>
      <c r="U33" s="17"/>
      <c r="V33" s="17"/>
      <c r="W33" s="17"/>
      <c r="Y33" s="11" t="s">
        <v>73</v>
      </c>
      <c r="Z33" s="2"/>
      <c r="AA33" s="2"/>
      <c r="AW33" s="11" t="s">
        <v>73</v>
      </c>
      <c r="AX33" s="2"/>
      <c r="AY33" s="2"/>
    </row>
    <row r="34" spans="1:51" x14ac:dyDescent="0.3">
      <c r="A34" s="2"/>
      <c r="B34" s="2" t="s">
        <v>76</v>
      </c>
      <c r="C34" s="2" t="s">
        <v>71</v>
      </c>
      <c r="I34" s="2" t="s">
        <v>72</v>
      </c>
      <c r="J34" s="2">
        <f>COUNTIF($N$4:$N$28,"CP")</f>
        <v>6</v>
      </c>
      <c r="K34" s="2">
        <f>COUNTIF($N$4:$N$28,"CC")</f>
        <v>9</v>
      </c>
      <c r="Y34" s="2"/>
      <c r="Z34" s="2" t="s">
        <v>76</v>
      </c>
      <c r="AA34" s="2" t="s">
        <v>78</v>
      </c>
      <c r="AO34" s="11" t="s">
        <v>73</v>
      </c>
      <c r="AP34" s="2"/>
      <c r="AQ34" s="2"/>
      <c r="AW34" s="2"/>
      <c r="AX34" s="2" t="s">
        <v>76</v>
      </c>
      <c r="AY34" s="2" t="s">
        <v>77</v>
      </c>
    </row>
    <row r="35" spans="1:51" x14ac:dyDescent="0.3">
      <c r="A35" s="2" t="s">
        <v>76</v>
      </c>
      <c r="B35" s="2">
        <f>COUNTIF($F$4:$F$31,"PP")</f>
        <v>4</v>
      </c>
      <c r="C35" s="2">
        <f>COUNTIF($F$4:$F$31,"PM")</f>
        <v>9</v>
      </c>
      <c r="Q35" s="11" t="s">
        <v>73</v>
      </c>
      <c r="R35" s="2"/>
      <c r="S35" s="2"/>
      <c r="Y35" s="2" t="s">
        <v>76</v>
      </c>
      <c r="Z35" s="2">
        <f>COUNTIF($AD$4:$AD$31,"PP")</f>
        <v>5</v>
      </c>
      <c r="AA35" s="2">
        <f>COUNTIF($AD$4:$AD$31,"PS")</f>
        <v>7</v>
      </c>
      <c r="AO35" s="2"/>
      <c r="AP35" s="2" t="s">
        <v>76</v>
      </c>
      <c r="AQ35" s="2" t="s">
        <v>75</v>
      </c>
      <c r="AW35" s="2" t="s">
        <v>76</v>
      </c>
      <c r="AX35" s="2">
        <f>COUNTIF($BB$4:$BB$31,"PP")</f>
        <v>7</v>
      </c>
      <c r="AY35" s="2">
        <f>COUNTIF($BB$4:$BB$31,"PD")</f>
        <v>8</v>
      </c>
    </row>
    <row r="36" spans="1:51" x14ac:dyDescent="0.3">
      <c r="A36" s="2" t="s">
        <v>71</v>
      </c>
      <c r="B36" s="2">
        <f>COUNTIF($F$4:$F$31,"MP")</f>
        <v>8</v>
      </c>
      <c r="C36" s="2">
        <f>COUNTIF($F$4:$F$31,"MM")</f>
        <v>6</v>
      </c>
      <c r="Q36" s="2"/>
      <c r="R36" s="2" t="s">
        <v>76</v>
      </c>
      <c r="S36" s="2" t="s">
        <v>74</v>
      </c>
      <c r="Y36" s="2" t="s">
        <v>78</v>
      </c>
      <c r="Z36" s="2">
        <f>COUNTIF($AD$4:$AD$31,"SP")</f>
        <v>7</v>
      </c>
      <c r="AA36" s="2">
        <f>COUNTIF($AD$4:$AD$31,"SS")</f>
        <v>8</v>
      </c>
      <c r="AO36" s="2" t="s">
        <v>76</v>
      </c>
      <c r="AP36" s="2">
        <f>COUNTIF($AT$4:$AT$31,"PP")</f>
        <v>9</v>
      </c>
      <c r="AQ36" s="2">
        <f>COUNTIF($AT$4:$AT$31,"PR")</f>
        <v>6</v>
      </c>
      <c r="AW36" s="2" t="s">
        <v>77</v>
      </c>
      <c r="AX36" s="2">
        <f>COUNTIF($BB$4:$BB$31,"DP")</f>
        <v>7</v>
      </c>
      <c r="AY36" s="2">
        <f>COUNTIF($BB$4:$BB$31,"DD")</f>
        <v>5</v>
      </c>
    </row>
    <row r="37" spans="1:51" x14ac:dyDescent="0.3">
      <c r="Q37" s="2" t="s">
        <v>76</v>
      </c>
      <c r="R37" s="2">
        <f>COUNTIF($V$4:$V$32,"PP")</f>
        <v>1</v>
      </c>
      <c r="S37" s="2">
        <f>COUNTIF($V$4:$V$32,"PK")</f>
        <v>8</v>
      </c>
      <c r="AO37" s="2" t="s">
        <v>75</v>
      </c>
      <c r="AP37" s="2">
        <f>COUNTIF($AT$4:$AT$31,"RP")</f>
        <v>5</v>
      </c>
      <c r="AQ37" s="2">
        <f>COUNTIF($AT$4:$AT$31,"RR")</f>
        <v>7</v>
      </c>
    </row>
    <row r="38" spans="1:51" x14ac:dyDescent="0.3">
      <c r="Q38" s="2" t="s">
        <v>74</v>
      </c>
      <c r="R38" s="2">
        <f>COUNTIF($V$4:$V$32,"KP")</f>
        <v>8</v>
      </c>
      <c r="S38" s="2">
        <f>COUNTIF($V$4:$V$32,"KK")</f>
        <v>11</v>
      </c>
    </row>
  </sheetData>
  <mergeCells count="8">
    <mergeCell ref="A1:F1"/>
    <mergeCell ref="AW2:BC2"/>
    <mergeCell ref="A2:G2"/>
    <mergeCell ref="I2:O2"/>
    <mergeCell ref="Q2:W2"/>
    <mergeCell ref="Y2:AE2"/>
    <mergeCell ref="AG2:AM2"/>
    <mergeCell ref="AO2:AU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Introduction</vt:lpstr>
      <vt:lpstr>Assumptions</vt:lpstr>
      <vt:lpstr>IPL Historical Data</vt:lpstr>
      <vt:lpstr>MI vs Others</vt:lpstr>
      <vt:lpstr>CSK vs Others</vt:lpstr>
      <vt:lpstr>KKR vs Others</vt:lpstr>
      <vt:lpstr>SRH vs Others</vt:lpstr>
      <vt:lpstr>RR vs Others</vt:lpstr>
      <vt:lpstr>PK vs Others</vt:lpstr>
      <vt:lpstr>RCB vs Others</vt:lpstr>
      <vt:lpstr>DC vs Others</vt:lpstr>
      <vt:lpstr>Raw Probabilities</vt:lpstr>
      <vt:lpstr>Transition Matrices</vt:lpstr>
      <vt:lpstr>Prediction Probabilities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Darshan Lodha</dc:creator>
  <cp:lastModifiedBy>Darshan Lodha</cp:lastModifiedBy>
  <dcterms:created xsi:type="dcterms:W3CDTF">2022-04-30T12:59:15Z</dcterms:created>
  <dcterms:modified xsi:type="dcterms:W3CDTF">2022-05-03T11:15:04Z</dcterms:modified>
</cp:coreProperties>
</file>